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R.moraes\Desktop\SESPA\SESPA 2017\12. SESPA_Dezembro\"/>
    </mc:Choice>
  </mc:AlternateContent>
  <bookViews>
    <workbookView xWindow="0" yWindow="0" windowWidth="15600" windowHeight="11310"/>
  </bookViews>
  <sheets>
    <sheet name="Plano_Estatístico_2017_HJB_" sheetId="5" r:id="rId1"/>
    <sheet name="Ocupação" sheetId="3" state="hidden" r:id="rId2"/>
  </sheets>
  <definedNames>
    <definedName name="_xlnm.Print_Area" localSheetId="0">Plano_Estatístico_2017_HJB_!$A$1:$O$1334</definedName>
  </definedNames>
  <calcPr calcId="152511" iterateDelta="1E-4"/>
</workbook>
</file>

<file path=xl/calcChain.xml><?xml version="1.0" encoding="utf-8"?>
<calcChain xmlns="http://schemas.openxmlformats.org/spreadsheetml/2006/main">
  <c r="M1023" i="5" l="1"/>
  <c r="C1023" i="5"/>
  <c r="D1023" i="5"/>
  <c r="E1023" i="5"/>
  <c r="F1023" i="5"/>
  <c r="G1023" i="5"/>
  <c r="H1023" i="5"/>
  <c r="I1023" i="5"/>
  <c r="J1023" i="5"/>
  <c r="K1023" i="5"/>
  <c r="L1023" i="5"/>
  <c r="N293" i="5" l="1"/>
  <c r="M877" i="5" l="1"/>
  <c r="M318" i="5" l="1"/>
  <c r="B468" i="5" l="1"/>
  <c r="M1014" i="5" l="1"/>
  <c r="M1265" i="5" l="1"/>
  <c r="M1040" i="5" l="1"/>
  <c r="M451" i="5" l="1"/>
  <c r="M377" i="5"/>
  <c r="M357" i="5"/>
  <c r="M354" i="5"/>
  <c r="B571" i="5" l="1"/>
  <c r="M927" i="5" l="1"/>
  <c r="M926" i="5"/>
  <c r="M1024" i="5"/>
  <c r="M1021" i="5"/>
  <c r="M1020" i="5"/>
  <c r="M1019" i="5"/>
  <c r="M1018" i="5"/>
  <c r="M999" i="5"/>
  <c r="M998" i="5"/>
  <c r="M997" i="5"/>
  <c r="M995" i="5"/>
  <c r="M994" i="5"/>
  <c r="M993" i="5"/>
  <c r="M992" i="5"/>
  <c r="M804" i="5"/>
  <c r="M757" i="5"/>
  <c r="M756" i="5"/>
  <c r="M755" i="5"/>
  <c r="M754" i="5"/>
  <c r="M753" i="5"/>
  <c r="M752" i="5"/>
  <c r="M751" i="5"/>
  <c r="M750" i="5"/>
  <c r="M749" i="5"/>
  <c r="M748" i="5"/>
  <c r="M747" i="5"/>
  <c r="M746" i="5"/>
  <c r="M825" i="5"/>
  <c r="M824" i="5"/>
  <c r="M823" i="5"/>
  <c r="M822" i="5"/>
  <c r="M821" i="5"/>
  <c r="M820" i="5"/>
  <c r="M819" i="5"/>
  <c r="M818" i="5"/>
  <c r="M817" i="5"/>
  <c r="M816" i="5"/>
  <c r="M815" i="5"/>
  <c r="M814" i="5"/>
  <c r="M813" i="5"/>
  <c r="M812" i="5"/>
  <c r="M811" i="5"/>
  <c r="M810" i="5"/>
  <c r="M809" i="5"/>
  <c r="M874" i="5"/>
  <c r="M875" i="5" s="1"/>
  <c r="M968" i="5"/>
  <c r="M967" i="5"/>
  <c r="M971" i="5"/>
  <c r="M970" i="5"/>
  <c r="M534" i="5"/>
  <c r="M1318" i="5"/>
  <c r="M1317" i="5"/>
  <c r="M1316" i="5"/>
  <c r="M1315" i="5"/>
  <c r="M1312" i="5"/>
  <c r="M1311" i="5"/>
  <c r="M1310" i="5"/>
  <c r="M1309" i="5"/>
  <c r="M1308" i="5"/>
  <c r="M972" i="5" l="1"/>
  <c r="M759" i="5"/>
  <c r="M760" i="5" s="1"/>
  <c r="M878" i="5"/>
  <c r="M1022" i="5" s="1"/>
  <c r="M302" i="5"/>
  <c r="N254" i="5" l="1"/>
  <c r="O254" i="5" s="1"/>
  <c r="N299" i="5"/>
  <c r="O311" i="5"/>
  <c r="N311" i="5"/>
  <c r="N313" i="5"/>
  <c r="N319" i="5"/>
  <c r="N321" i="5"/>
  <c r="N336" i="5"/>
  <c r="N337" i="5"/>
  <c r="N338" i="5"/>
  <c r="N340" i="5"/>
  <c r="O333" i="5"/>
  <c r="N333" i="5"/>
  <c r="O327" i="5"/>
  <c r="N327" i="5"/>
  <c r="M741" i="5" l="1"/>
  <c r="M740" i="5"/>
  <c r="M742" i="5" s="1"/>
  <c r="M340" i="5"/>
  <c r="M986" i="5" l="1"/>
  <c r="M1101" i="5" l="1"/>
  <c r="M1100" i="5"/>
  <c r="M1099" i="5"/>
  <c r="M1102" i="5" s="1"/>
  <c r="M715" i="5" l="1"/>
  <c r="M717" i="5" s="1"/>
  <c r="M699" i="5"/>
  <c r="M698" i="5"/>
  <c r="M700" i="5" s="1"/>
  <c r="M627" i="5"/>
  <c r="M626" i="5"/>
  <c r="M625" i="5"/>
  <c r="M624" i="5"/>
  <c r="M623" i="5"/>
  <c r="M622" i="5"/>
  <c r="M621" i="5"/>
  <c r="M620" i="5"/>
  <c r="M619" i="5"/>
  <c r="M618" i="5"/>
  <c r="M617" i="5"/>
  <c r="M616" i="5"/>
  <c r="M615" i="5"/>
  <c r="M614" i="5"/>
  <c r="M607" i="5"/>
  <c r="M609" i="5"/>
  <c r="M628" i="5" l="1"/>
  <c r="M629" i="5" s="1"/>
  <c r="M287" i="5"/>
  <c r="M298" i="5"/>
  <c r="M297" i="5"/>
  <c r="M296" i="5"/>
  <c r="M295" i="5"/>
  <c r="M294" i="5"/>
  <c r="M293" i="5"/>
  <c r="M292" i="5"/>
  <c r="M290" i="5"/>
  <c r="M289" i="5"/>
  <c r="M288" i="5"/>
  <c r="M500" i="5"/>
  <c r="M464" i="5"/>
  <c r="N480" i="5"/>
  <c r="O480" i="5"/>
  <c r="M331" i="5"/>
  <c r="M330" i="5"/>
  <c r="M304" i="5"/>
  <c r="M332" i="5" s="1"/>
  <c r="M303" i="5"/>
  <c r="N125" i="5"/>
  <c r="O125" i="5"/>
  <c r="N107" i="5"/>
  <c r="O107" i="5"/>
  <c r="N88" i="5"/>
  <c r="O88" i="5"/>
  <c r="L1294" i="5" l="1"/>
  <c r="L377" i="5" l="1"/>
  <c r="L757" i="5"/>
  <c r="L756" i="5"/>
  <c r="L755" i="5"/>
  <c r="L754" i="5"/>
  <c r="L753" i="5"/>
  <c r="L752" i="5"/>
  <c r="L751" i="5"/>
  <c r="L750" i="5"/>
  <c r="L749" i="5"/>
  <c r="L748" i="5"/>
  <c r="L747" i="5"/>
  <c r="L746" i="5"/>
  <c r="L759" i="5" s="1"/>
  <c r="L760" i="5" s="1"/>
  <c r="L825" i="5"/>
  <c r="L824" i="5"/>
  <c r="L823" i="5"/>
  <c r="L822" i="5"/>
  <c r="L821" i="5"/>
  <c r="L820" i="5"/>
  <c r="L819" i="5"/>
  <c r="L818" i="5"/>
  <c r="L817" i="5"/>
  <c r="L816" i="5"/>
  <c r="L815" i="5"/>
  <c r="L814" i="5"/>
  <c r="L813" i="5"/>
  <c r="L812" i="5"/>
  <c r="L811" i="5"/>
  <c r="L810" i="5"/>
  <c r="L809" i="5"/>
  <c r="L826" i="5" l="1"/>
  <c r="L1312" i="5" l="1"/>
  <c r="L1019" i="5"/>
  <c r="L1018" i="5"/>
  <c r="L997" i="5"/>
  <c r="L986" i="5"/>
  <c r="L1024" i="5" s="1"/>
  <c r="L968" i="5"/>
  <c r="L971" i="5" s="1"/>
  <c r="L967" i="5"/>
  <c r="L970" i="5" s="1"/>
  <c r="L972" i="5" s="1"/>
  <c r="L964" i="5"/>
  <c r="L927" i="5"/>
  <c r="L926" i="5"/>
  <c r="L627" i="5"/>
  <c r="K627" i="5"/>
  <c r="L626" i="5"/>
  <c r="L625" i="5"/>
  <c r="L624" i="5"/>
  <c r="L623" i="5"/>
  <c r="L622" i="5"/>
  <c r="L621" i="5"/>
  <c r="L620" i="5"/>
  <c r="L619" i="5"/>
  <c r="L618" i="5"/>
  <c r="L617" i="5"/>
  <c r="L616" i="5"/>
  <c r="L615" i="5"/>
  <c r="L614" i="5"/>
  <c r="L577" i="5"/>
  <c r="L992" i="5" s="1"/>
  <c r="L534" i="5" l="1"/>
  <c r="L500" i="5"/>
  <c r="L511" i="5" s="1"/>
  <c r="L512" i="5" s="1"/>
  <c r="L304" i="5"/>
  <c r="L332" i="5" s="1"/>
  <c r="L303" i="5"/>
  <c r="L331" i="5" s="1"/>
  <c r="L302" i="5"/>
  <c r="N208" i="5"/>
  <c r="N178" i="5"/>
  <c r="O178" i="5" s="1"/>
  <c r="N154" i="5"/>
  <c r="O154" i="5" s="1"/>
  <c r="N138" i="5"/>
  <c r="O138" i="5" s="1"/>
  <c r="L305" i="5" l="1"/>
  <c r="L316" i="5"/>
  <c r="L330" i="5"/>
  <c r="B1023" i="5"/>
  <c r="N374" i="5" l="1"/>
  <c r="K1294" i="5" l="1"/>
  <c r="K1265" i="5"/>
  <c r="K1268" i="5" l="1"/>
  <c r="K1019" i="5" l="1"/>
  <c r="K1018" i="5"/>
  <c r="K997" i="5"/>
  <c r="K986" i="5"/>
  <c r="K1024" i="5" s="1"/>
  <c r="K968" i="5"/>
  <c r="K967" i="5"/>
  <c r="K947" i="5"/>
  <c r="K927" i="5"/>
  <c r="K926" i="5"/>
  <c r="K874" i="5"/>
  <c r="K878" i="5" s="1"/>
  <c r="K1022" i="5" s="1"/>
  <c r="K825" i="5"/>
  <c r="K824" i="5"/>
  <c r="K823" i="5"/>
  <c r="K822" i="5"/>
  <c r="K821" i="5"/>
  <c r="K820" i="5"/>
  <c r="K819" i="5"/>
  <c r="K818" i="5"/>
  <c r="K817" i="5"/>
  <c r="K816" i="5"/>
  <c r="K815" i="5"/>
  <c r="K814" i="5"/>
  <c r="K813" i="5"/>
  <c r="K812" i="5"/>
  <c r="K811" i="5"/>
  <c r="K810" i="5"/>
  <c r="K809" i="5"/>
  <c r="K758" i="5"/>
  <c r="K757" i="5"/>
  <c r="K756" i="5"/>
  <c r="K755" i="5"/>
  <c r="K754" i="5"/>
  <c r="K753" i="5"/>
  <c r="K752" i="5"/>
  <c r="K751" i="5"/>
  <c r="K750" i="5"/>
  <c r="K749" i="5"/>
  <c r="K748" i="5"/>
  <c r="K747" i="5"/>
  <c r="K746" i="5"/>
  <c r="K626" i="5"/>
  <c r="K625" i="5"/>
  <c r="K624" i="5"/>
  <c r="K623" i="5"/>
  <c r="K622" i="5"/>
  <c r="K621" i="5"/>
  <c r="K620" i="5"/>
  <c r="K619" i="5"/>
  <c r="K618" i="5"/>
  <c r="K617" i="5"/>
  <c r="K616" i="5"/>
  <c r="K615" i="5"/>
  <c r="K614" i="5"/>
  <c r="K534" i="5"/>
  <c r="K875" i="5" l="1"/>
  <c r="K971" i="5"/>
  <c r="K970" i="5"/>
  <c r="K826" i="5"/>
  <c r="K759" i="5"/>
  <c r="K760" i="5" s="1"/>
  <c r="K628" i="5"/>
  <c r="K629" i="5" s="1"/>
  <c r="K1312" i="5"/>
  <c r="K377" i="5"/>
  <c r="K304" i="5"/>
  <c r="K303" i="5"/>
  <c r="K302" i="5"/>
  <c r="K226" i="5"/>
  <c r="N172" i="5"/>
  <c r="O172" i="5" s="1"/>
  <c r="N150" i="5"/>
  <c r="O150" i="5" s="1"/>
  <c r="N117" i="5"/>
  <c r="O117" i="5" s="1"/>
  <c r="N115" i="5"/>
  <c r="O115" i="5" s="1"/>
  <c r="N85" i="5"/>
  <c r="O85" i="5" s="1"/>
  <c r="K500" i="5"/>
  <c r="K50" i="5"/>
  <c r="K49" i="5"/>
  <c r="K48" i="5"/>
  <c r="K12" i="5"/>
  <c r="K972" i="5" l="1"/>
  <c r="K331" i="5"/>
  <c r="K325" i="5"/>
  <c r="K317" i="5"/>
  <c r="K305" i="5"/>
  <c r="K330" i="5"/>
  <c r="K324" i="5"/>
  <c r="K316" i="5"/>
  <c r="K332" i="5"/>
  <c r="K326" i="5"/>
  <c r="K318" i="5"/>
  <c r="K51" i="5"/>
  <c r="K1309" i="5" s="1"/>
  <c r="K327" i="5" l="1"/>
  <c r="K1310" i="5" s="1"/>
  <c r="D331" i="5" l="1"/>
  <c r="N1313" i="5" l="1"/>
  <c r="J1081" i="5" l="1"/>
  <c r="J1082" i="5" s="1"/>
  <c r="J1099" i="5"/>
  <c r="J377" i="5"/>
  <c r="J1312" i="5"/>
  <c r="J1294" i="5"/>
  <c r="J1265" i="5"/>
  <c r="N1264" i="5"/>
  <c r="O1264" i="5" s="1"/>
  <c r="I1265" i="5"/>
  <c r="H1265" i="5"/>
  <c r="G1265" i="5"/>
  <c r="F1265" i="5"/>
  <c r="E1265" i="5"/>
  <c r="D1265" i="5"/>
  <c r="C1265" i="5"/>
  <c r="B1265" i="5"/>
  <c r="J1100" i="5" l="1"/>
  <c r="J825" i="5"/>
  <c r="J824" i="5"/>
  <c r="J823" i="5"/>
  <c r="J822" i="5"/>
  <c r="J821" i="5"/>
  <c r="J820" i="5"/>
  <c r="J819" i="5"/>
  <c r="J818" i="5"/>
  <c r="J817" i="5"/>
  <c r="J816" i="5"/>
  <c r="J815" i="5"/>
  <c r="J814" i="5"/>
  <c r="J813" i="5"/>
  <c r="J812" i="5"/>
  <c r="J811" i="5"/>
  <c r="J810" i="5"/>
  <c r="J809" i="5"/>
  <c r="J826" i="5" l="1"/>
  <c r="J758" i="5" l="1"/>
  <c r="J757" i="5"/>
  <c r="J756" i="5"/>
  <c r="J755" i="5"/>
  <c r="J754" i="5"/>
  <c r="J753" i="5"/>
  <c r="J752" i="5"/>
  <c r="J751" i="5"/>
  <c r="J750" i="5"/>
  <c r="J749" i="5"/>
  <c r="J748" i="5"/>
  <c r="J747" i="5"/>
  <c r="J746" i="5"/>
  <c r="J724" i="5"/>
  <c r="J740" i="5" s="1"/>
  <c r="J732" i="5"/>
  <c r="J733" i="5" s="1"/>
  <c r="J725" i="5" l="1"/>
  <c r="J759" i="5"/>
  <c r="J760" i="5" s="1"/>
  <c r="J968" i="5"/>
  <c r="J967" i="5"/>
  <c r="J954" i="5"/>
  <c r="J955" i="5" s="1"/>
  <c r="I926" i="5"/>
  <c r="J927" i="5"/>
  <c r="J926" i="5"/>
  <c r="J1019" i="5"/>
  <c r="J1018" i="5"/>
  <c r="J997" i="5"/>
  <c r="J986" i="5"/>
  <c r="J1024" i="5" s="1"/>
  <c r="J1303" i="5"/>
  <c r="J1299" i="5"/>
  <c r="B534" i="5"/>
  <c r="C534" i="5"/>
  <c r="E534" i="5"/>
  <c r="F534" i="5"/>
  <c r="G534" i="5"/>
  <c r="H534" i="5"/>
  <c r="I534" i="5"/>
  <c r="J534" i="5"/>
  <c r="J970" i="5" l="1"/>
  <c r="J971" i="5"/>
  <c r="M732" i="5"/>
  <c r="M733" i="5" s="1"/>
  <c r="L732" i="5"/>
  <c r="L733" i="5" s="1"/>
  <c r="K732" i="5"/>
  <c r="K733" i="5" s="1"/>
  <c r="I732" i="5"/>
  <c r="G732" i="5"/>
  <c r="F732" i="5"/>
  <c r="E732" i="5"/>
  <c r="D732" i="5"/>
  <c r="C732" i="5"/>
  <c r="C733" i="5" s="1"/>
  <c r="B732" i="5"/>
  <c r="N731" i="5"/>
  <c r="O731" i="5" s="1"/>
  <c r="N730" i="5"/>
  <c r="O730" i="5" s="1"/>
  <c r="H732" i="5"/>
  <c r="N729" i="5"/>
  <c r="J627" i="5"/>
  <c r="J626" i="5"/>
  <c r="J625" i="5"/>
  <c r="J624" i="5"/>
  <c r="J623" i="5"/>
  <c r="J622" i="5"/>
  <c r="J621" i="5"/>
  <c r="J620" i="5"/>
  <c r="J619" i="5"/>
  <c r="J618" i="5"/>
  <c r="J617" i="5"/>
  <c r="J616" i="5"/>
  <c r="J615" i="5"/>
  <c r="J614" i="5"/>
  <c r="J606" i="5"/>
  <c r="J972" i="5" l="1"/>
  <c r="J607" i="5"/>
  <c r="J999" i="5"/>
  <c r="I733" i="5"/>
  <c r="H733" i="5"/>
  <c r="G733" i="5"/>
  <c r="F733" i="5"/>
  <c r="E733" i="5"/>
  <c r="D733" i="5"/>
  <c r="B733" i="5"/>
  <c r="N732" i="5"/>
  <c r="O729" i="5"/>
  <c r="O732" i="5" s="1"/>
  <c r="J609" i="5"/>
  <c r="J628" i="5"/>
  <c r="J629" i="5" s="1"/>
  <c r="M317" i="5"/>
  <c r="M316" i="5"/>
  <c r="L318" i="5"/>
  <c r="L317" i="5"/>
  <c r="J304" i="5"/>
  <c r="J326" i="5" s="1"/>
  <c r="J303" i="5"/>
  <c r="J302" i="5"/>
  <c r="N171" i="5"/>
  <c r="O171" i="5" s="1"/>
  <c r="N156" i="5"/>
  <c r="O156" i="5" s="1"/>
  <c r="N141" i="5"/>
  <c r="O141" i="5" s="1"/>
  <c r="N95" i="5"/>
  <c r="O95" i="5" s="1"/>
  <c r="J331" i="5" l="1"/>
  <c r="J317" i="5"/>
  <c r="J330" i="5"/>
  <c r="J316" i="5"/>
  <c r="J332" i="5"/>
  <c r="J318" i="5"/>
  <c r="J324" i="5"/>
  <c r="N733" i="5"/>
  <c r="O733" i="5" s="1"/>
  <c r="J325" i="5"/>
  <c r="J71" i="5"/>
  <c r="J45" i="5"/>
  <c r="J1307" i="5" s="1"/>
  <c r="I39" i="5"/>
  <c r="G15" i="5" l="1"/>
  <c r="N1320" i="5"/>
  <c r="C16" i="5"/>
  <c r="I377" i="5" l="1"/>
  <c r="G12" i="5" l="1"/>
  <c r="N81" i="5" l="1"/>
  <c r="O81" i="5" s="1"/>
  <c r="N82" i="5"/>
  <c r="O82" i="5" s="1"/>
  <c r="N83" i="5"/>
  <c r="O83" i="5" s="1"/>
  <c r="N84" i="5"/>
  <c r="O84" i="5" s="1"/>
  <c r="N86" i="5"/>
  <c r="O86" i="5" s="1"/>
  <c r="N87" i="5"/>
  <c r="O87" i="5" s="1"/>
  <c r="N89" i="5"/>
  <c r="O89" i="5" s="1"/>
  <c r="N90" i="5"/>
  <c r="O90" i="5" s="1"/>
  <c r="N91" i="5"/>
  <c r="O91" i="5" s="1"/>
  <c r="N92" i="5"/>
  <c r="O92" i="5" s="1"/>
  <c r="N93" i="5"/>
  <c r="O93" i="5" s="1"/>
  <c r="N94" i="5"/>
  <c r="O94" i="5" s="1"/>
  <c r="N96" i="5"/>
  <c r="O96" i="5" s="1"/>
  <c r="N97" i="5"/>
  <c r="O97" i="5" s="1"/>
  <c r="N98" i="5"/>
  <c r="O98" i="5" s="1"/>
  <c r="N99" i="5"/>
  <c r="O99" i="5" s="1"/>
  <c r="N100" i="5"/>
  <c r="O100" i="5" s="1"/>
  <c r="N101" i="5"/>
  <c r="O101" i="5" s="1"/>
  <c r="N102" i="5"/>
  <c r="O102" i="5" s="1"/>
  <c r="N103" i="5"/>
  <c r="O103" i="5" s="1"/>
  <c r="N104" i="5"/>
  <c r="O104" i="5" s="1"/>
  <c r="N105" i="5"/>
  <c r="O105" i="5" s="1"/>
  <c r="N106" i="5"/>
  <c r="O106" i="5" s="1"/>
  <c r="N108" i="5"/>
  <c r="O108" i="5" s="1"/>
  <c r="N109" i="5"/>
  <c r="O109" i="5" s="1"/>
  <c r="N110" i="5"/>
  <c r="O110" i="5" s="1"/>
  <c r="N111" i="5"/>
  <c r="O111" i="5" s="1"/>
  <c r="N112" i="5"/>
  <c r="O112" i="5" s="1"/>
  <c r="N113" i="5"/>
  <c r="O113" i="5" s="1"/>
  <c r="N114" i="5"/>
  <c r="O114" i="5" s="1"/>
  <c r="N116" i="5"/>
  <c r="O116" i="5" s="1"/>
  <c r="N118" i="5"/>
  <c r="O118" i="5" s="1"/>
  <c r="N119" i="5"/>
  <c r="O119" i="5" s="1"/>
  <c r="N120" i="5"/>
  <c r="O120" i="5" s="1"/>
  <c r="N121" i="5"/>
  <c r="O121" i="5" s="1"/>
  <c r="N122" i="5"/>
  <c r="O122" i="5" s="1"/>
  <c r="N123" i="5"/>
  <c r="O123" i="5" s="1"/>
  <c r="N124" i="5"/>
  <c r="O124" i="5" s="1"/>
  <c r="N126" i="5"/>
  <c r="O126" i="5" s="1"/>
  <c r="N127" i="5"/>
  <c r="O127" i="5" s="1"/>
  <c r="N128" i="5"/>
  <c r="O128" i="5" s="1"/>
  <c r="N129" i="5"/>
  <c r="O129" i="5" s="1"/>
  <c r="N130" i="5"/>
  <c r="O130" i="5" s="1"/>
  <c r="N131" i="5"/>
  <c r="O131" i="5" s="1"/>
  <c r="N132" i="5"/>
  <c r="O132" i="5" s="1"/>
  <c r="N133" i="5"/>
  <c r="O133" i="5" s="1"/>
  <c r="N134" i="5"/>
  <c r="O134" i="5" s="1"/>
  <c r="N135" i="5"/>
  <c r="O135" i="5" s="1"/>
  <c r="N136" i="5"/>
  <c r="O136" i="5" s="1"/>
  <c r="N137" i="5"/>
  <c r="O137" i="5" s="1"/>
  <c r="N139" i="5"/>
  <c r="O139" i="5" s="1"/>
  <c r="N140" i="5"/>
  <c r="O140" i="5" s="1"/>
  <c r="N142" i="5"/>
  <c r="O142" i="5" s="1"/>
  <c r="N143" i="5"/>
  <c r="O143" i="5" s="1"/>
  <c r="N144" i="5"/>
  <c r="O144" i="5" s="1"/>
  <c r="N145" i="5"/>
  <c r="O145" i="5" s="1"/>
  <c r="N146" i="5"/>
  <c r="O146" i="5" s="1"/>
  <c r="N147" i="5"/>
  <c r="O147" i="5" s="1"/>
  <c r="N148" i="5"/>
  <c r="O148" i="5" s="1"/>
  <c r="N149" i="5"/>
  <c r="O149" i="5" s="1"/>
  <c r="N151" i="5"/>
  <c r="O151" i="5" s="1"/>
  <c r="N152" i="5"/>
  <c r="O152" i="5" s="1"/>
  <c r="N153" i="5"/>
  <c r="O153" i="5" s="1"/>
  <c r="N155" i="5"/>
  <c r="O155" i="5" s="1"/>
  <c r="N157" i="5"/>
  <c r="O157" i="5" s="1"/>
  <c r="N158" i="5"/>
  <c r="O158" i="5" s="1"/>
  <c r="N159" i="5"/>
  <c r="O159" i="5" s="1"/>
  <c r="N160" i="5"/>
  <c r="O160" i="5" s="1"/>
  <c r="N161" i="5"/>
  <c r="O161" i="5" s="1"/>
  <c r="N162" i="5"/>
  <c r="O162" i="5" s="1"/>
  <c r="N163" i="5"/>
  <c r="O163" i="5" s="1"/>
  <c r="N164" i="5"/>
  <c r="O164" i="5" s="1"/>
  <c r="N165" i="5"/>
  <c r="O165" i="5" s="1"/>
  <c r="N166" i="5"/>
  <c r="O166" i="5" s="1"/>
  <c r="N167" i="5"/>
  <c r="O167" i="5" s="1"/>
  <c r="N168" i="5"/>
  <c r="O168" i="5" s="1"/>
  <c r="N169" i="5"/>
  <c r="O169" i="5" s="1"/>
  <c r="N170" i="5"/>
  <c r="O170" i="5" s="1"/>
  <c r="N173" i="5"/>
  <c r="O173" i="5" s="1"/>
  <c r="N174" i="5"/>
  <c r="O174" i="5" s="1"/>
  <c r="N175" i="5"/>
  <c r="O175" i="5" s="1"/>
  <c r="N176" i="5"/>
  <c r="O176" i="5" s="1"/>
  <c r="N177" i="5"/>
  <c r="O177" i="5" s="1"/>
  <c r="N179" i="5"/>
  <c r="O179" i="5" s="1"/>
  <c r="I1312" i="5"/>
  <c r="I577" i="5"/>
  <c r="I578" i="5" s="1"/>
  <c r="N218" i="5" l="1"/>
  <c r="O218" i="5" s="1"/>
  <c r="O291" i="5" s="1"/>
  <c r="N184" i="5"/>
  <c r="O184" i="5" s="1"/>
  <c r="H191" i="5" l="1"/>
  <c r="N69" i="5"/>
  <c r="O69" i="5" s="1"/>
  <c r="I50" i="5"/>
  <c r="I49" i="5"/>
  <c r="I48" i="5"/>
  <c r="N37" i="5"/>
  <c r="O37" i="5" s="1"/>
  <c r="I278" i="5"/>
  <c r="I304" i="5"/>
  <c r="I332" i="5" s="1"/>
  <c r="I303" i="5"/>
  <c r="I331" i="5" s="1"/>
  <c r="I302" i="5"/>
  <c r="I330" i="5" s="1"/>
  <c r="I298" i="5"/>
  <c r="I297" i="5"/>
  <c r="I296" i="5"/>
  <c r="I295" i="5"/>
  <c r="I294" i="5"/>
  <c r="I293" i="5"/>
  <c r="I292" i="5"/>
  <c r="I291" i="5"/>
  <c r="I290" i="5"/>
  <c r="I289" i="5"/>
  <c r="I288" i="5"/>
  <c r="I287" i="5"/>
  <c r="I51" i="5" l="1"/>
  <c r="I1309" i="5" s="1"/>
  <c r="I305" i="5"/>
  <c r="I316" i="5"/>
  <c r="I318" i="5"/>
  <c r="I299" i="5"/>
  <c r="I317" i="5"/>
  <c r="I511" i="5"/>
  <c r="I512" i="5" s="1"/>
  <c r="I758" i="5"/>
  <c r="I757" i="5"/>
  <c r="I756" i="5"/>
  <c r="I755" i="5"/>
  <c r="I754" i="5"/>
  <c r="I753" i="5"/>
  <c r="I752" i="5"/>
  <c r="I751" i="5"/>
  <c r="I750" i="5"/>
  <c r="I749" i="5"/>
  <c r="I748" i="5"/>
  <c r="I747" i="5"/>
  <c r="I746" i="5"/>
  <c r="I1019" i="5" l="1"/>
  <c r="I1018" i="5"/>
  <c r="I997" i="5"/>
  <c r="I968" i="5"/>
  <c r="I967" i="5"/>
  <c r="I927" i="5"/>
  <c r="I891" i="5"/>
  <c r="I890" i="5"/>
  <c r="I889" i="5"/>
  <c r="I888" i="5"/>
  <c r="I887" i="5"/>
  <c r="I886" i="5"/>
  <c r="I885" i="5"/>
  <c r="I884" i="5"/>
  <c r="I17" i="5"/>
  <c r="I16" i="5"/>
  <c r="I15" i="5"/>
  <c r="I18" i="5" s="1"/>
  <c r="I12" i="5"/>
  <c r="I986" i="5"/>
  <c r="I1024" i="5" s="1"/>
  <c r="I825" i="5"/>
  <c r="I824" i="5"/>
  <c r="I823" i="5"/>
  <c r="I822" i="5"/>
  <c r="I821" i="5"/>
  <c r="I820" i="5"/>
  <c r="I819" i="5"/>
  <c r="I818" i="5"/>
  <c r="I817" i="5"/>
  <c r="I816" i="5"/>
  <c r="I815" i="5"/>
  <c r="I814" i="5"/>
  <c r="I813" i="5"/>
  <c r="I812" i="5"/>
  <c r="I811" i="5"/>
  <c r="I810" i="5"/>
  <c r="I809" i="5"/>
  <c r="I627" i="5"/>
  <c r="I626" i="5"/>
  <c r="I625" i="5"/>
  <c r="I624" i="5"/>
  <c r="I623" i="5"/>
  <c r="I622" i="5"/>
  <c r="I621" i="5"/>
  <c r="I620" i="5"/>
  <c r="I619" i="5"/>
  <c r="I618" i="5"/>
  <c r="I617" i="5"/>
  <c r="I616" i="5"/>
  <c r="I615" i="5"/>
  <c r="I614" i="5"/>
  <c r="H1312" i="5"/>
  <c r="H1126" i="5"/>
  <c r="H1127" i="5" s="1"/>
  <c r="H1019" i="5"/>
  <c r="H997" i="5"/>
  <c r="H986" i="5"/>
  <c r="H1024" i="5" s="1"/>
  <c r="H977" i="5"/>
  <c r="H976" i="5"/>
  <c r="H968" i="5"/>
  <c r="H967" i="5"/>
  <c r="H927" i="5"/>
  <c r="H926" i="5"/>
  <c r="H891" i="5"/>
  <c r="H890" i="5"/>
  <c r="H889" i="5"/>
  <c r="H888" i="5"/>
  <c r="H887" i="5"/>
  <c r="H886" i="5"/>
  <c r="H885" i="5"/>
  <c r="H884" i="5"/>
  <c r="H825" i="5"/>
  <c r="H824" i="5"/>
  <c r="H823" i="5"/>
  <c r="H822" i="5"/>
  <c r="H821" i="5"/>
  <c r="H820" i="5"/>
  <c r="H819" i="5"/>
  <c r="H818" i="5"/>
  <c r="H817" i="5"/>
  <c r="H816" i="5"/>
  <c r="H815" i="5"/>
  <c r="H814" i="5"/>
  <c r="H813" i="5"/>
  <c r="H812" i="5"/>
  <c r="H811" i="5"/>
  <c r="H810" i="5"/>
  <c r="H809" i="5"/>
  <c r="H758" i="5"/>
  <c r="H757" i="5"/>
  <c r="H756" i="5"/>
  <c r="H755" i="5"/>
  <c r="H754" i="5"/>
  <c r="H753" i="5"/>
  <c r="H752" i="5"/>
  <c r="H751" i="5"/>
  <c r="H750" i="5"/>
  <c r="H749" i="5"/>
  <c r="H748" i="5"/>
  <c r="H747" i="5"/>
  <c r="H746" i="5"/>
  <c r="H723" i="5"/>
  <c r="H722" i="5"/>
  <c r="H721" i="5"/>
  <c r="H686" i="5"/>
  <c r="H651" i="5"/>
  <c r="H627" i="5"/>
  <c r="H626" i="5"/>
  <c r="H625" i="5"/>
  <c r="H624" i="5"/>
  <c r="H623" i="5"/>
  <c r="H622" i="5"/>
  <c r="H621" i="5"/>
  <c r="H620" i="5"/>
  <c r="H619" i="5"/>
  <c r="H618" i="5"/>
  <c r="H617" i="5"/>
  <c r="H616" i="5"/>
  <c r="H615" i="5"/>
  <c r="H614" i="5"/>
  <c r="H581" i="5"/>
  <c r="H1018" i="5" s="1"/>
  <c r="H535" i="5"/>
  <c r="H529" i="5"/>
  <c r="H526" i="5"/>
  <c r="H525" i="5"/>
  <c r="H455" i="5"/>
  <c r="H446" i="5"/>
  <c r="H304" i="5"/>
  <c r="H332" i="5" s="1"/>
  <c r="H303" i="5"/>
  <c r="H331" i="5" s="1"/>
  <c r="H302" i="5"/>
  <c r="H330" i="5" s="1"/>
  <c r="H298" i="5"/>
  <c r="H297" i="5"/>
  <c r="H296" i="5"/>
  <c r="H295" i="5"/>
  <c r="H294" i="5"/>
  <c r="H293" i="5"/>
  <c r="H292" i="5"/>
  <c r="H291" i="5"/>
  <c r="N291" i="5" s="1"/>
  <c r="H290" i="5"/>
  <c r="H289" i="5"/>
  <c r="H288" i="5"/>
  <c r="H287" i="5"/>
  <c r="H299" i="5" s="1"/>
  <c r="H226" i="5"/>
  <c r="N62" i="5"/>
  <c r="O62" i="5" s="1"/>
  <c r="H71" i="5"/>
  <c r="N30" i="5"/>
  <c r="O30" i="5" s="1"/>
  <c r="N29" i="5"/>
  <c r="O29" i="5" s="1"/>
  <c r="H39" i="5"/>
  <c r="H12" i="5"/>
  <c r="H17" i="5"/>
  <c r="H16" i="5"/>
  <c r="H15" i="5"/>
  <c r="H18" i="5" s="1"/>
  <c r="H971" i="5" l="1"/>
  <c r="I970" i="5"/>
  <c r="H970" i="5"/>
  <c r="H972" i="5" s="1"/>
  <c r="I971" i="5"/>
  <c r="I892" i="5"/>
  <c r="I893" i="5" s="1"/>
  <c r="I628" i="5"/>
  <c r="I629" i="5" s="1"/>
  <c r="G759" i="5"/>
  <c r="I972" i="5" l="1"/>
  <c r="E304" i="5"/>
  <c r="E332" i="5" s="1"/>
  <c r="G1303" i="5" l="1"/>
  <c r="G979" i="5"/>
  <c r="G980" i="5" s="1"/>
  <c r="G1312" i="5"/>
  <c r="N547" i="5" l="1"/>
  <c r="G968" i="5" l="1"/>
  <c r="G967" i="5"/>
  <c r="G937" i="5"/>
  <c r="G927" i="5"/>
  <c r="G926" i="5"/>
  <c r="G986" i="5"/>
  <c r="G1024" i="5" s="1"/>
  <c r="G1019" i="5"/>
  <c r="G1018" i="5"/>
  <c r="G997" i="5"/>
  <c r="G970" i="5" l="1"/>
  <c r="G971" i="5"/>
  <c r="N566" i="5"/>
  <c r="O566" i="5" s="1"/>
  <c r="G972" i="5" l="1"/>
  <c r="H318" i="5"/>
  <c r="H317" i="5"/>
  <c r="H316" i="5"/>
  <c r="G304" i="5"/>
  <c r="G303" i="5"/>
  <c r="G331" i="5" s="1"/>
  <c r="G302" i="5"/>
  <c r="G330" i="5" s="1"/>
  <c r="G50" i="5"/>
  <c r="G49" i="5"/>
  <c r="G48" i="5"/>
  <c r="G397" i="5"/>
  <c r="G377" i="5"/>
  <c r="G318" i="5" l="1"/>
  <c r="G332" i="5"/>
  <c r="G316" i="5"/>
  <c r="G305" i="5"/>
  <c r="G317" i="5"/>
  <c r="F826" i="5"/>
  <c r="C997" i="5" l="1"/>
  <c r="D997" i="5"/>
  <c r="E997" i="5"/>
  <c r="F997" i="5"/>
  <c r="B997" i="5"/>
  <c r="O1012" i="5" l="1"/>
  <c r="N1012" i="5"/>
  <c r="N1038" i="5"/>
  <c r="O1038" i="5"/>
  <c r="N1131" i="5" l="1"/>
  <c r="N1132" i="5"/>
  <c r="N1133" i="5"/>
  <c r="N1134" i="5"/>
  <c r="N1135" i="5"/>
  <c r="N1136" i="5"/>
  <c r="N1137" i="5"/>
  <c r="N1138" i="5"/>
  <c r="N1139" i="5"/>
  <c r="N1140" i="5"/>
  <c r="N1141" i="5"/>
  <c r="N1142" i="5"/>
  <c r="N1143" i="5"/>
  <c r="N1144" i="5"/>
  <c r="N1145" i="5"/>
  <c r="N1146" i="5"/>
  <c r="N1147" i="5"/>
  <c r="N1148" i="5"/>
  <c r="N1149" i="5"/>
  <c r="N1150" i="5"/>
  <c r="N1151" i="5"/>
  <c r="N1152" i="5"/>
  <c r="N1153" i="5"/>
  <c r="N1154" i="5"/>
  <c r="N1155" i="5"/>
  <c r="O1131" i="5" l="1"/>
  <c r="O1132" i="5"/>
  <c r="O1133" i="5"/>
  <c r="O1134" i="5"/>
  <c r="O1135" i="5"/>
  <c r="O1136" i="5"/>
  <c r="O1137" i="5"/>
  <c r="O1138" i="5"/>
  <c r="O1139" i="5"/>
  <c r="O1140" i="5"/>
  <c r="O1141" i="5"/>
  <c r="O1142" i="5"/>
  <c r="O1143" i="5"/>
  <c r="O1144" i="5"/>
  <c r="O1145" i="5"/>
  <c r="O1146" i="5"/>
  <c r="O1147" i="5"/>
  <c r="O1148" i="5"/>
  <c r="O1149" i="5"/>
  <c r="O1150" i="5"/>
  <c r="O1151" i="5"/>
  <c r="O1152" i="5"/>
  <c r="O1153" i="5"/>
  <c r="O1154" i="5"/>
  <c r="O1155" i="5"/>
  <c r="N1156" i="5"/>
  <c r="O1156" i="5" s="1"/>
  <c r="N1157" i="5"/>
  <c r="O1157" i="5" s="1"/>
  <c r="N1158" i="5"/>
  <c r="O1158" i="5" s="1"/>
  <c r="N1159" i="5"/>
  <c r="O1159" i="5" s="1"/>
  <c r="N1160" i="5"/>
  <c r="O1160" i="5" s="1"/>
  <c r="N1161" i="5"/>
  <c r="O1161" i="5" s="1"/>
  <c r="N1162" i="5"/>
  <c r="O1162" i="5" s="1"/>
  <c r="N1163" i="5"/>
  <c r="O1163" i="5" s="1"/>
  <c r="N1164" i="5"/>
  <c r="O1164" i="5" s="1"/>
  <c r="N1165" i="5"/>
  <c r="O1165" i="5" s="1"/>
  <c r="N1166" i="5"/>
  <c r="O1166" i="5" s="1"/>
  <c r="N1167" i="5"/>
  <c r="O1167" i="5" s="1"/>
  <c r="F979" i="5" l="1"/>
  <c r="F980" i="5" s="1"/>
  <c r="N1287" i="5" l="1"/>
  <c r="F1268" i="5"/>
  <c r="F985" i="5" l="1"/>
  <c r="E451" i="5"/>
  <c r="F377" i="5"/>
  <c r="F1303" i="5" l="1"/>
  <c r="F1312" i="5"/>
  <c r="F1019" i="5"/>
  <c r="F1018" i="5"/>
  <c r="F986" i="5"/>
  <c r="F1024" i="5" s="1"/>
  <c r="F968" i="5"/>
  <c r="F967" i="5"/>
  <c r="F927" i="5"/>
  <c r="F926" i="5"/>
  <c r="F571" i="5"/>
  <c r="F539" i="5"/>
  <c r="F970" i="5" l="1"/>
  <c r="F971" i="5"/>
  <c r="E491" i="5"/>
  <c r="F491" i="5"/>
  <c r="F972" i="5" l="1"/>
  <c r="F304" i="5"/>
  <c r="F332" i="5" s="1"/>
  <c r="F303" i="5"/>
  <c r="F331" i="5" s="1"/>
  <c r="F302" i="5"/>
  <c r="F330" i="5" s="1"/>
  <c r="F316" i="5" l="1"/>
  <c r="F318" i="5"/>
  <c r="F317" i="5"/>
  <c r="F211" i="5"/>
  <c r="F180" i="5" l="1"/>
  <c r="E180" i="5"/>
  <c r="D317" i="5" l="1"/>
  <c r="J1317" i="5"/>
  <c r="E1312" i="5"/>
  <c r="D1312" i="5"/>
  <c r="M1303" i="5"/>
  <c r="L1303" i="5"/>
  <c r="K1303" i="5"/>
  <c r="I1303" i="5"/>
  <c r="H1303" i="5"/>
  <c r="E1303" i="5"/>
  <c r="D1303" i="5"/>
  <c r="C1303" i="5"/>
  <c r="B1303" i="5"/>
  <c r="N1304" i="5" s="1"/>
  <c r="O1304" i="5" s="1"/>
  <c r="N1296" i="5"/>
  <c r="O1296" i="5" s="1"/>
  <c r="M1294" i="5"/>
  <c r="I1294" i="5"/>
  <c r="G1294" i="5"/>
  <c r="N1291" i="5"/>
  <c r="O1291" i="5" s="1"/>
  <c r="N1290" i="5"/>
  <c r="O1290" i="5" s="1"/>
  <c r="N1289" i="5"/>
  <c r="O1289" i="5" s="1"/>
  <c r="N1288" i="5"/>
  <c r="O1288" i="5" s="1"/>
  <c r="O1287" i="5"/>
  <c r="N1284" i="5"/>
  <c r="O1284" i="5" s="1"/>
  <c r="N1283" i="5"/>
  <c r="O1283" i="5" s="1"/>
  <c r="M1280" i="5"/>
  <c r="M1299" i="5" s="1"/>
  <c r="L1280" i="5"/>
  <c r="L1299" i="5" s="1"/>
  <c r="K1280" i="5"/>
  <c r="K1299" i="5" s="1"/>
  <c r="J1280" i="5"/>
  <c r="I1280" i="5"/>
  <c r="I1299" i="5" s="1"/>
  <c r="H1280" i="5"/>
  <c r="H1292" i="5" s="1"/>
  <c r="H1299" i="5" s="1"/>
  <c r="G1280" i="5"/>
  <c r="G1299" i="5" s="1"/>
  <c r="F1280" i="5"/>
  <c r="F1292" i="5" s="1"/>
  <c r="E1280" i="5"/>
  <c r="E1292" i="5" s="1"/>
  <c r="D1280" i="5"/>
  <c r="D1292" i="5" s="1"/>
  <c r="C1280" i="5"/>
  <c r="C1292" i="5" s="1"/>
  <c r="C1299" i="5" s="1"/>
  <c r="B1280" i="5"/>
  <c r="B1292" i="5" s="1"/>
  <c r="N1279" i="5"/>
  <c r="O1279" i="5" s="1"/>
  <c r="N1278" i="5"/>
  <c r="O1278" i="5" s="1"/>
  <c r="N1277" i="5"/>
  <c r="O1277" i="5" s="1"/>
  <c r="N1276" i="5"/>
  <c r="O1276" i="5" s="1"/>
  <c r="N1275" i="5"/>
  <c r="O1275" i="5" s="1"/>
  <c r="N1274" i="5"/>
  <c r="O1274" i="5" s="1"/>
  <c r="N1273" i="5"/>
  <c r="O1273" i="5" s="1"/>
  <c r="N1272" i="5"/>
  <c r="M1268" i="5"/>
  <c r="M1269" i="5" s="1"/>
  <c r="L1268" i="5"/>
  <c r="J1268" i="5"/>
  <c r="I1268" i="5"/>
  <c r="H1268" i="5"/>
  <c r="G1268" i="5"/>
  <c r="E1268" i="5"/>
  <c r="D1268" i="5"/>
  <c r="C1268" i="5"/>
  <c r="B1268" i="5"/>
  <c r="N1267" i="5"/>
  <c r="O1267" i="5" s="1"/>
  <c r="L1265" i="5"/>
  <c r="K1269" i="5"/>
  <c r="I1269" i="5"/>
  <c r="G1302" i="5"/>
  <c r="E1301" i="5"/>
  <c r="D1269" i="5"/>
  <c r="C1300" i="5"/>
  <c r="N1263" i="5"/>
  <c r="O1263" i="5" s="1"/>
  <c r="N1262" i="5"/>
  <c r="O1262" i="5" s="1"/>
  <c r="N1261" i="5"/>
  <c r="O1261" i="5" s="1"/>
  <c r="N1260" i="5"/>
  <c r="O1260" i="5" s="1"/>
  <c r="N1259" i="5"/>
  <c r="O1259" i="5" s="1"/>
  <c r="N1258" i="5"/>
  <c r="O1258" i="5" s="1"/>
  <c r="N1257" i="5"/>
  <c r="O1257" i="5" s="1"/>
  <c r="N1256" i="5"/>
  <c r="O1256" i="5" s="1"/>
  <c r="N1255" i="5"/>
  <c r="O1255" i="5" s="1"/>
  <c r="N1254" i="5"/>
  <c r="O1254" i="5" s="1"/>
  <c r="N1253" i="5"/>
  <c r="O1253" i="5" s="1"/>
  <c r="N1252" i="5"/>
  <c r="O1252" i="5" s="1"/>
  <c r="N1251" i="5"/>
  <c r="E1246" i="5"/>
  <c r="D1246" i="5"/>
  <c r="M1245" i="5"/>
  <c r="M1246" i="5" s="1"/>
  <c r="L1245" i="5"/>
  <c r="L1246" i="5" s="1"/>
  <c r="K1245" i="5"/>
  <c r="K1246" i="5" s="1"/>
  <c r="J1245" i="5"/>
  <c r="J1246" i="5" s="1"/>
  <c r="I1245" i="5"/>
  <c r="I1246" i="5" s="1"/>
  <c r="H1245" i="5"/>
  <c r="H1246" i="5" s="1"/>
  <c r="G1245" i="5"/>
  <c r="G1246" i="5" s="1"/>
  <c r="F1245" i="5"/>
  <c r="F1246" i="5" s="1"/>
  <c r="C1245" i="5"/>
  <c r="C1246" i="5" s="1"/>
  <c r="B1245" i="5"/>
  <c r="B1246" i="5" s="1"/>
  <c r="N1244" i="5"/>
  <c r="O1244" i="5" s="1"/>
  <c r="N1243" i="5"/>
  <c r="O1243" i="5" s="1"/>
  <c r="N1242" i="5"/>
  <c r="O1242" i="5" s="1"/>
  <c r="N1241" i="5"/>
  <c r="O1241" i="5" s="1"/>
  <c r="N1240" i="5"/>
  <c r="O1240" i="5" s="1"/>
  <c r="N1239" i="5"/>
  <c r="O1239" i="5" s="1"/>
  <c r="N1238" i="5"/>
  <c r="O1238" i="5" s="1"/>
  <c r="N1237" i="5"/>
  <c r="O1237" i="5" s="1"/>
  <c r="N1236" i="5"/>
  <c r="O1236" i="5" s="1"/>
  <c r="N1235" i="5"/>
  <c r="O1235" i="5" s="1"/>
  <c r="N1234" i="5"/>
  <c r="O1234" i="5" s="1"/>
  <c r="N1233" i="5"/>
  <c r="O1233" i="5" s="1"/>
  <c r="N1232" i="5"/>
  <c r="O1232" i="5" s="1"/>
  <c r="N1231" i="5"/>
  <c r="O1231" i="5" s="1"/>
  <c r="N1230" i="5"/>
  <c r="O1230" i="5" s="1"/>
  <c r="N1229" i="5"/>
  <c r="O1229" i="5" s="1"/>
  <c r="N1228" i="5"/>
  <c r="O1228" i="5" s="1"/>
  <c r="N1227" i="5"/>
  <c r="O1227" i="5" s="1"/>
  <c r="N1226" i="5"/>
  <c r="O1226" i="5" s="1"/>
  <c r="N1225" i="5"/>
  <c r="O1225" i="5" s="1"/>
  <c r="N1224" i="5"/>
  <c r="O1224" i="5" s="1"/>
  <c r="N1223" i="5"/>
  <c r="O1223" i="5" s="1"/>
  <c r="N1222" i="5"/>
  <c r="O1222" i="5" s="1"/>
  <c r="N1221" i="5"/>
  <c r="O1221" i="5" s="1"/>
  <c r="N1220" i="5"/>
  <c r="O1220" i="5" s="1"/>
  <c r="N1219" i="5"/>
  <c r="O1219" i="5" s="1"/>
  <c r="N1218" i="5"/>
  <c r="O1218" i="5" s="1"/>
  <c r="N1217" i="5"/>
  <c r="O1217" i="5" s="1"/>
  <c r="N1216" i="5"/>
  <c r="O1216" i="5" s="1"/>
  <c r="N1215" i="5"/>
  <c r="O1215" i="5" s="1"/>
  <c r="N1212" i="5"/>
  <c r="O1212" i="5" s="1"/>
  <c r="N1211" i="5"/>
  <c r="O1211" i="5" s="1"/>
  <c r="N1210" i="5"/>
  <c r="O1210" i="5" s="1"/>
  <c r="N1209" i="5"/>
  <c r="O1209" i="5" s="1"/>
  <c r="N1208" i="5"/>
  <c r="O1208" i="5" s="1"/>
  <c r="N1207" i="5"/>
  <c r="O1207" i="5" s="1"/>
  <c r="N1206" i="5"/>
  <c r="O1206" i="5" s="1"/>
  <c r="N1205" i="5"/>
  <c r="O1205" i="5" s="1"/>
  <c r="N1204" i="5"/>
  <c r="O1204" i="5" s="1"/>
  <c r="N1203" i="5"/>
  <c r="O1203" i="5" s="1"/>
  <c r="N1202" i="5"/>
  <c r="O1202" i="5" s="1"/>
  <c r="N1201" i="5"/>
  <c r="O1201" i="5" s="1"/>
  <c r="N1200" i="5"/>
  <c r="O1200" i="5" s="1"/>
  <c r="N1199" i="5"/>
  <c r="O1199" i="5" s="1"/>
  <c r="N1198" i="5"/>
  <c r="O1198" i="5" s="1"/>
  <c r="M1194" i="5"/>
  <c r="M1195" i="5" s="1"/>
  <c r="L1194" i="5"/>
  <c r="L1195" i="5" s="1"/>
  <c r="K1194" i="5"/>
  <c r="K1195" i="5" s="1"/>
  <c r="J1194" i="5"/>
  <c r="J1195" i="5" s="1"/>
  <c r="I1194" i="5"/>
  <c r="I1195" i="5" s="1"/>
  <c r="H1194" i="5"/>
  <c r="H1195" i="5" s="1"/>
  <c r="G1194" i="5"/>
  <c r="G1195" i="5" s="1"/>
  <c r="F1194" i="5"/>
  <c r="F1195" i="5" s="1"/>
  <c r="E1194" i="5"/>
  <c r="E1195" i="5" s="1"/>
  <c r="D1194" i="5"/>
  <c r="D1195" i="5" s="1"/>
  <c r="C1194" i="5"/>
  <c r="C1195" i="5" s="1"/>
  <c r="B1194" i="5"/>
  <c r="N1193" i="5"/>
  <c r="O1193" i="5" s="1"/>
  <c r="N1192" i="5"/>
  <c r="O1192" i="5" s="1"/>
  <c r="N1191" i="5"/>
  <c r="O1191" i="5" s="1"/>
  <c r="N1190" i="5"/>
  <c r="O1190" i="5" s="1"/>
  <c r="N1189" i="5"/>
  <c r="O1189" i="5" s="1"/>
  <c r="N1188" i="5"/>
  <c r="O1188" i="5" s="1"/>
  <c r="N1187" i="5"/>
  <c r="O1187" i="5" s="1"/>
  <c r="N1186" i="5"/>
  <c r="O1186" i="5" s="1"/>
  <c r="N1185" i="5"/>
  <c r="O1185" i="5" s="1"/>
  <c r="N1184" i="5"/>
  <c r="O1184" i="5" s="1"/>
  <c r="N1183" i="5"/>
  <c r="O1183" i="5" s="1"/>
  <c r="N1182" i="5"/>
  <c r="O1182" i="5" s="1"/>
  <c r="N1181" i="5"/>
  <c r="O1181" i="5" s="1"/>
  <c r="N1180" i="5"/>
  <c r="O1180" i="5" s="1"/>
  <c r="N1179" i="5"/>
  <c r="O1179" i="5" s="1"/>
  <c r="M1175" i="5"/>
  <c r="M1176" i="5" s="1"/>
  <c r="L1175" i="5"/>
  <c r="L1176" i="5" s="1"/>
  <c r="K1175" i="5"/>
  <c r="K1176" i="5" s="1"/>
  <c r="J1175" i="5"/>
  <c r="J1176" i="5" s="1"/>
  <c r="I1175" i="5"/>
  <c r="I1176" i="5" s="1"/>
  <c r="H1175" i="5"/>
  <c r="H1176" i="5" s="1"/>
  <c r="G1175" i="5"/>
  <c r="G1176" i="5" s="1"/>
  <c r="F1175" i="5"/>
  <c r="F1176" i="5" s="1"/>
  <c r="E1175" i="5"/>
  <c r="E1176" i="5" s="1"/>
  <c r="D1175" i="5"/>
  <c r="D1176" i="5" s="1"/>
  <c r="C1175" i="5"/>
  <c r="C1176" i="5" s="1"/>
  <c r="B1175" i="5"/>
  <c r="B1176" i="5" s="1"/>
  <c r="N1174" i="5"/>
  <c r="O1174" i="5" s="1"/>
  <c r="N1173" i="5"/>
  <c r="O1173" i="5" s="1"/>
  <c r="N1172" i="5"/>
  <c r="O1172" i="5" s="1"/>
  <c r="M1168" i="5"/>
  <c r="L1168" i="5"/>
  <c r="K1168" i="5"/>
  <c r="J1168" i="5"/>
  <c r="I1168" i="5"/>
  <c r="H1168" i="5"/>
  <c r="G1168" i="5"/>
  <c r="F1168" i="5"/>
  <c r="E1168" i="5"/>
  <c r="D1168" i="5"/>
  <c r="C1168" i="5"/>
  <c r="B1168" i="5"/>
  <c r="N1130" i="5"/>
  <c r="M1126" i="5"/>
  <c r="M1127" i="5" s="1"/>
  <c r="L1126" i="5"/>
  <c r="L1127" i="5" s="1"/>
  <c r="K1126" i="5"/>
  <c r="K1127" i="5" s="1"/>
  <c r="J1126" i="5"/>
  <c r="J1127" i="5" s="1"/>
  <c r="I1126" i="5"/>
  <c r="I1127" i="5" s="1"/>
  <c r="G1126" i="5"/>
  <c r="G1127" i="5" s="1"/>
  <c r="F1126" i="5"/>
  <c r="F1127" i="5" s="1"/>
  <c r="E1126" i="5"/>
  <c r="E1127" i="5" s="1"/>
  <c r="D1126" i="5"/>
  <c r="D1127" i="5" s="1"/>
  <c r="C1126" i="5"/>
  <c r="C1127" i="5" s="1"/>
  <c r="B1126" i="5"/>
  <c r="B1127" i="5" s="1"/>
  <c r="N1125" i="5"/>
  <c r="O1125" i="5" s="1"/>
  <c r="N1124" i="5"/>
  <c r="O1124" i="5" s="1"/>
  <c r="N1123" i="5"/>
  <c r="O1123" i="5" s="1"/>
  <c r="N1122" i="5"/>
  <c r="O1122" i="5" s="1"/>
  <c r="N1121" i="5"/>
  <c r="O1121" i="5" s="1"/>
  <c r="N1120" i="5"/>
  <c r="O1120" i="5" s="1"/>
  <c r="N1119" i="5"/>
  <c r="O1119" i="5" s="1"/>
  <c r="N1118" i="5"/>
  <c r="O1118" i="5" s="1"/>
  <c r="N1117" i="5"/>
  <c r="O1117" i="5" s="1"/>
  <c r="N1116" i="5"/>
  <c r="O1116" i="5" s="1"/>
  <c r="N1115" i="5"/>
  <c r="O1115" i="5" s="1"/>
  <c r="N1114" i="5"/>
  <c r="O1114" i="5" s="1"/>
  <c r="N1113" i="5"/>
  <c r="O1113" i="5" s="1"/>
  <c r="M1109" i="5"/>
  <c r="L1109" i="5"/>
  <c r="K1109" i="5"/>
  <c r="J1109" i="5"/>
  <c r="I1109" i="5"/>
  <c r="H1109" i="5"/>
  <c r="G1109" i="5"/>
  <c r="F1109" i="5"/>
  <c r="E1109" i="5"/>
  <c r="D1109" i="5"/>
  <c r="C1109" i="5"/>
  <c r="B1109" i="5"/>
  <c r="N1108" i="5"/>
  <c r="O1108" i="5" s="1"/>
  <c r="N1107" i="5"/>
  <c r="O1107" i="5" s="1"/>
  <c r="N1106" i="5"/>
  <c r="O1106" i="5" s="1"/>
  <c r="N1105" i="5"/>
  <c r="O1105" i="5" s="1"/>
  <c r="M1095" i="5"/>
  <c r="M1096" i="5" s="1"/>
  <c r="L1095" i="5"/>
  <c r="K1095" i="5"/>
  <c r="J1095" i="5"/>
  <c r="I1095" i="5"/>
  <c r="H1095" i="5"/>
  <c r="G1095" i="5"/>
  <c r="F1095" i="5"/>
  <c r="E1095" i="5"/>
  <c r="E1101" i="5" s="1"/>
  <c r="D1095" i="5"/>
  <c r="D1101" i="5" s="1"/>
  <c r="C1095" i="5"/>
  <c r="C1101" i="5" s="1"/>
  <c r="B1095" i="5"/>
  <c r="B1096" i="5" s="1"/>
  <c r="N1094" i="5"/>
  <c r="O1094" i="5" s="1"/>
  <c r="N1093" i="5"/>
  <c r="O1093" i="5" s="1"/>
  <c r="N1092" i="5"/>
  <c r="O1092" i="5" s="1"/>
  <c r="N1091" i="5"/>
  <c r="O1091" i="5" s="1"/>
  <c r="N1090" i="5"/>
  <c r="O1090" i="5" s="1"/>
  <c r="N1089" i="5"/>
  <c r="O1089" i="5" s="1"/>
  <c r="N1088" i="5"/>
  <c r="O1088" i="5" s="1"/>
  <c r="N1087" i="5"/>
  <c r="O1087" i="5" s="1"/>
  <c r="N1086" i="5"/>
  <c r="O1086" i="5" s="1"/>
  <c r="N1085" i="5"/>
  <c r="O1085" i="5" s="1"/>
  <c r="M1081" i="5"/>
  <c r="M1082" i="5" s="1"/>
  <c r="L1081" i="5"/>
  <c r="K1081" i="5"/>
  <c r="I1081" i="5"/>
  <c r="H1081" i="5"/>
  <c r="G1081" i="5"/>
  <c r="F1081" i="5"/>
  <c r="F1099" i="5" s="1"/>
  <c r="E1081" i="5"/>
  <c r="D1081" i="5"/>
  <c r="D1082" i="5" s="1"/>
  <c r="C1081" i="5"/>
  <c r="B1080" i="5"/>
  <c r="B1079" i="5"/>
  <c r="B1077" i="5"/>
  <c r="N1077" i="5" s="1"/>
  <c r="O1077" i="5" s="1"/>
  <c r="B1075" i="5"/>
  <c r="B1074" i="5"/>
  <c r="B1073" i="5"/>
  <c r="N1073" i="5" s="1"/>
  <c r="O1073" i="5" s="1"/>
  <c r="M1068" i="5"/>
  <c r="M1069" i="5" s="1"/>
  <c r="L1068" i="5"/>
  <c r="L1069" i="5" s="1"/>
  <c r="K1068" i="5"/>
  <c r="K1069" i="5" s="1"/>
  <c r="J1068" i="5"/>
  <c r="J1069" i="5" s="1"/>
  <c r="I1068" i="5"/>
  <c r="I1069" i="5" s="1"/>
  <c r="H1068" i="5"/>
  <c r="H1069" i="5" s="1"/>
  <c r="G1068" i="5"/>
  <c r="G1069" i="5" s="1"/>
  <c r="F1068" i="5"/>
  <c r="F1069" i="5" s="1"/>
  <c r="E1068" i="5"/>
  <c r="E1069" i="5" s="1"/>
  <c r="D1068" i="5"/>
  <c r="D1069" i="5" s="1"/>
  <c r="C1068" i="5"/>
  <c r="C1069" i="5" s="1"/>
  <c r="B1068" i="5"/>
  <c r="B1069" i="5" s="1"/>
  <c r="N1067" i="5"/>
  <c r="O1067" i="5" s="1"/>
  <c r="N1066" i="5"/>
  <c r="O1066" i="5" s="1"/>
  <c r="N1065" i="5"/>
  <c r="O1065" i="5" s="1"/>
  <c r="N1064" i="5"/>
  <c r="O1064" i="5" s="1"/>
  <c r="N1063" i="5"/>
  <c r="O1063" i="5" s="1"/>
  <c r="N1062" i="5"/>
  <c r="O1062" i="5" s="1"/>
  <c r="M1058" i="5"/>
  <c r="M1059" i="5" s="1"/>
  <c r="L1058" i="5"/>
  <c r="L1059" i="5" s="1"/>
  <c r="L1316" i="5" s="1"/>
  <c r="K1058" i="5"/>
  <c r="K1059" i="5" s="1"/>
  <c r="K1316" i="5" s="1"/>
  <c r="J1058" i="5"/>
  <c r="J1059" i="5" s="1"/>
  <c r="J1316" i="5" s="1"/>
  <c r="I1058" i="5"/>
  <c r="I1059" i="5" s="1"/>
  <c r="I1316" i="5" s="1"/>
  <c r="H1058" i="5"/>
  <c r="H1059" i="5" s="1"/>
  <c r="H1316" i="5" s="1"/>
  <c r="G1058" i="5"/>
  <c r="G1059" i="5" s="1"/>
  <c r="G1316" i="5" s="1"/>
  <c r="F1058" i="5"/>
  <c r="F1059" i="5" s="1"/>
  <c r="F1316" i="5" s="1"/>
  <c r="E1058" i="5"/>
  <c r="E1059" i="5" s="1"/>
  <c r="E1316" i="5" s="1"/>
  <c r="D1058" i="5"/>
  <c r="D1059" i="5" s="1"/>
  <c r="D1316" i="5" s="1"/>
  <c r="C1058" i="5"/>
  <c r="C1059" i="5" s="1"/>
  <c r="C1316" i="5" s="1"/>
  <c r="B1058" i="5"/>
  <c r="B1059" i="5" s="1"/>
  <c r="B1316" i="5" s="1"/>
  <c r="N1057" i="5"/>
  <c r="O1057" i="5" s="1"/>
  <c r="N1056" i="5"/>
  <c r="O1056" i="5" s="1"/>
  <c r="N1055" i="5"/>
  <c r="O1055" i="5" s="1"/>
  <c r="N1054" i="5"/>
  <c r="O1054" i="5" s="1"/>
  <c r="N1053" i="5"/>
  <c r="O1053" i="5" s="1"/>
  <c r="N1052" i="5"/>
  <c r="O1052" i="5" s="1"/>
  <c r="N1051" i="5"/>
  <c r="O1051" i="5" s="1"/>
  <c r="N1050" i="5"/>
  <c r="O1050" i="5" s="1"/>
  <c r="N1049" i="5"/>
  <c r="O1049" i="5" s="1"/>
  <c r="N1048" i="5"/>
  <c r="O1048" i="5" s="1"/>
  <c r="O1039" i="5"/>
  <c r="N1039" i="5"/>
  <c r="O1037" i="5"/>
  <c r="N1037" i="5"/>
  <c r="O1036" i="5"/>
  <c r="N1036" i="5"/>
  <c r="O1035" i="5"/>
  <c r="N1035" i="5"/>
  <c r="O1034" i="5"/>
  <c r="N1034" i="5"/>
  <c r="O1033" i="5"/>
  <c r="N1033" i="5"/>
  <c r="O1032" i="5"/>
  <c r="N1032" i="5"/>
  <c r="O1031" i="5"/>
  <c r="N1031" i="5"/>
  <c r="O1030" i="5"/>
  <c r="N1030" i="5"/>
  <c r="O1029" i="5"/>
  <c r="N1029" i="5"/>
  <c r="O1028" i="5"/>
  <c r="N1028" i="5"/>
  <c r="O1027" i="5"/>
  <c r="N1027" i="5"/>
  <c r="O1026" i="5"/>
  <c r="N1026" i="5"/>
  <c r="E1019" i="5"/>
  <c r="D1019" i="5"/>
  <c r="C1019" i="5"/>
  <c r="B1019" i="5"/>
  <c r="E1018" i="5"/>
  <c r="D1018" i="5"/>
  <c r="C1018" i="5"/>
  <c r="B1018" i="5"/>
  <c r="O1013" i="5"/>
  <c r="N1013" i="5"/>
  <c r="O1011" i="5"/>
  <c r="N1011" i="5"/>
  <c r="O1010" i="5"/>
  <c r="N1010" i="5"/>
  <c r="O1009" i="5"/>
  <c r="N1009" i="5"/>
  <c r="O1008" i="5"/>
  <c r="N1008" i="5"/>
  <c r="O1007" i="5"/>
  <c r="N1007" i="5"/>
  <c r="O1006" i="5"/>
  <c r="N1006" i="5"/>
  <c r="O1005" i="5"/>
  <c r="N1005" i="5"/>
  <c r="O1004" i="5"/>
  <c r="N1004" i="5"/>
  <c r="O1003" i="5"/>
  <c r="N1003" i="5"/>
  <c r="O1002" i="5"/>
  <c r="N1002" i="5"/>
  <c r="O1001" i="5"/>
  <c r="N1001" i="5"/>
  <c r="O1000" i="5"/>
  <c r="N1000" i="5"/>
  <c r="E986" i="5"/>
  <c r="E1024" i="5" s="1"/>
  <c r="D986" i="5"/>
  <c r="D1024" i="5" s="1"/>
  <c r="C986" i="5"/>
  <c r="C1024" i="5" s="1"/>
  <c r="B986" i="5"/>
  <c r="N983" i="5"/>
  <c r="O983" i="5" s="1"/>
  <c r="M979" i="5"/>
  <c r="L979" i="5"/>
  <c r="K979" i="5"/>
  <c r="J979" i="5"/>
  <c r="I979" i="5"/>
  <c r="H979" i="5"/>
  <c r="E979" i="5"/>
  <c r="E985" i="5" s="1"/>
  <c r="D979" i="5"/>
  <c r="D985" i="5" s="1"/>
  <c r="C979" i="5"/>
  <c r="C985" i="5" s="1"/>
  <c r="B979" i="5"/>
  <c r="B985" i="5" s="1"/>
  <c r="B998" i="5" s="1"/>
  <c r="N978" i="5"/>
  <c r="O978" i="5" s="1"/>
  <c r="N977" i="5"/>
  <c r="O977" i="5" s="1"/>
  <c r="N976" i="5"/>
  <c r="E968" i="5"/>
  <c r="D968" i="5"/>
  <c r="C968" i="5"/>
  <c r="B968" i="5"/>
  <c r="E967" i="5"/>
  <c r="D967" i="5"/>
  <c r="C967" i="5"/>
  <c r="B967" i="5"/>
  <c r="M964" i="5"/>
  <c r="M965" i="5" s="1"/>
  <c r="L965" i="5"/>
  <c r="K964" i="5"/>
  <c r="K965" i="5" s="1"/>
  <c r="J964" i="5"/>
  <c r="J965" i="5" s="1"/>
  <c r="I964" i="5"/>
  <c r="I965" i="5" s="1"/>
  <c r="H964" i="5"/>
  <c r="H965" i="5" s="1"/>
  <c r="G964" i="5"/>
  <c r="G965" i="5" s="1"/>
  <c r="F964" i="5"/>
  <c r="F965" i="5" s="1"/>
  <c r="E964" i="5"/>
  <c r="E965" i="5" s="1"/>
  <c r="D964" i="5"/>
  <c r="D965" i="5" s="1"/>
  <c r="C964" i="5"/>
  <c r="C965" i="5" s="1"/>
  <c r="B964" i="5"/>
  <c r="B965" i="5" s="1"/>
  <c r="N963" i="5"/>
  <c r="O963" i="5" s="1"/>
  <c r="N962" i="5"/>
  <c r="O962" i="5" s="1"/>
  <c r="N961" i="5"/>
  <c r="O961" i="5" s="1"/>
  <c r="N960" i="5"/>
  <c r="O960" i="5" s="1"/>
  <c r="N959" i="5"/>
  <c r="O959" i="5" s="1"/>
  <c r="N958" i="5"/>
  <c r="O958" i="5" s="1"/>
  <c r="M954" i="5"/>
  <c r="M955" i="5" s="1"/>
  <c r="L954" i="5"/>
  <c r="L955" i="5" s="1"/>
  <c r="K954" i="5"/>
  <c r="K955" i="5" s="1"/>
  <c r="I954" i="5"/>
  <c r="I955" i="5" s="1"/>
  <c r="H954" i="5"/>
  <c r="H955" i="5" s="1"/>
  <c r="G954" i="5"/>
  <c r="G955" i="5" s="1"/>
  <c r="F954" i="5"/>
  <c r="F955" i="5" s="1"/>
  <c r="E954" i="5"/>
  <c r="E955" i="5" s="1"/>
  <c r="D954" i="5"/>
  <c r="D955" i="5" s="1"/>
  <c r="C954" i="5"/>
  <c r="C955" i="5" s="1"/>
  <c r="B954" i="5"/>
  <c r="B955" i="5" s="1"/>
  <c r="N953" i="5"/>
  <c r="O953" i="5" s="1"/>
  <c r="N952" i="5"/>
  <c r="O952" i="5" s="1"/>
  <c r="N951" i="5"/>
  <c r="O951" i="5" s="1"/>
  <c r="M947" i="5"/>
  <c r="M948" i="5" s="1"/>
  <c r="L947" i="5"/>
  <c r="L948" i="5" s="1"/>
  <c r="K948" i="5"/>
  <c r="J947" i="5"/>
  <c r="J948" i="5" s="1"/>
  <c r="I947" i="5"/>
  <c r="I948" i="5" s="1"/>
  <c r="H947" i="5"/>
  <c r="H948" i="5" s="1"/>
  <c r="G947" i="5"/>
  <c r="G948" i="5" s="1"/>
  <c r="F947" i="5"/>
  <c r="F948" i="5" s="1"/>
  <c r="E947" i="5"/>
  <c r="E948" i="5" s="1"/>
  <c r="D947" i="5"/>
  <c r="D948" i="5" s="1"/>
  <c r="C947" i="5"/>
  <c r="C948" i="5" s="1"/>
  <c r="B947" i="5"/>
  <c r="B948" i="5" s="1"/>
  <c r="N946" i="5"/>
  <c r="O946" i="5" s="1"/>
  <c r="N945" i="5"/>
  <c r="O945" i="5" s="1"/>
  <c r="N944" i="5"/>
  <c r="O944" i="5" s="1"/>
  <c r="N943" i="5"/>
  <c r="O943" i="5" s="1"/>
  <c r="N942" i="5"/>
  <c r="O942" i="5" s="1"/>
  <c r="N941" i="5"/>
  <c r="O941" i="5" s="1"/>
  <c r="M937" i="5"/>
  <c r="M938" i="5" s="1"/>
  <c r="L937" i="5"/>
  <c r="L938" i="5" s="1"/>
  <c r="K937" i="5"/>
  <c r="K938" i="5" s="1"/>
  <c r="J937" i="5"/>
  <c r="J938" i="5" s="1"/>
  <c r="I937" i="5"/>
  <c r="I938" i="5" s="1"/>
  <c r="H937" i="5"/>
  <c r="H938" i="5" s="1"/>
  <c r="G938" i="5"/>
  <c r="F937" i="5"/>
  <c r="F938" i="5" s="1"/>
  <c r="E936" i="5"/>
  <c r="D936" i="5"/>
  <c r="C936" i="5"/>
  <c r="B936" i="5"/>
  <c r="E935" i="5"/>
  <c r="D935" i="5"/>
  <c r="C935" i="5"/>
  <c r="B935" i="5"/>
  <c r="E934" i="5"/>
  <c r="D934" i="5"/>
  <c r="C934" i="5"/>
  <c r="B934" i="5"/>
  <c r="E933" i="5"/>
  <c r="E937" i="5" s="1"/>
  <c r="E938" i="5" s="1"/>
  <c r="D933" i="5"/>
  <c r="C933" i="5"/>
  <c r="B933" i="5"/>
  <c r="D932" i="5"/>
  <c r="C932" i="5"/>
  <c r="B932" i="5"/>
  <c r="D931" i="5"/>
  <c r="C931" i="5"/>
  <c r="B931" i="5"/>
  <c r="E927" i="5"/>
  <c r="D927" i="5"/>
  <c r="C927" i="5"/>
  <c r="B927" i="5"/>
  <c r="E926" i="5"/>
  <c r="D926" i="5"/>
  <c r="C926" i="5"/>
  <c r="B926" i="5"/>
  <c r="M923" i="5"/>
  <c r="M924" i="5" s="1"/>
  <c r="L923" i="5"/>
  <c r="L924" i="5" s="1"/>
  <c r="K923" i="5"/>
  <c r="K924" i="5" s="1"/>
  <c r="J923" i="5"/>
  <c r="J924" i="5" s="1"/>
  <c r="I923" i="5"/>
  <c r="I924" i="5" s="1"/>
  <c r="H923" i="5"/>
  <c r="H924" i="5" s="1"/>
  <c r="G923" i="5"/>
  <c r="G924" i="5" s="1"/>
  <c r="F923" i="5"/>
  <c r="E923" i="5"/>
  <c r="D923" i="5"/>
  <c r="C923" i="5"/>
  <c r="B923" i="5"/>
  <c r="B924" i="5" s="1"/>
  <c r="N922" i="5"/>
  <c r="O922" i="5" s="1"/>
  <c r="N921" i="5"/>
  <c r="O921" i="5" s="1"/>
  <c r="N920" i="5"/>
  <c r="O920" i="5" s="1"/>
  <c r="N919" i="5"/>
  <c r="O919" i="5" s="1"/>
  <c r="N918" i="5"/>
  <c r="O918" i="5" s="1"/>
  <c r="N917" i="5"/>
  <c r="O917" i="5" s="1"/>
  <c r="N916" i="5"/>
  <c r="O916" i="5" s="1"/>
  <c r="N915" i="5"/>
  <c r="O915" i="5" s="1"/>
  <c r="M911" i="5"/>
  <c r="M912" i="5" s="1"/>
  <c r="L911" i="5"/>
  <c r="L912" i="5" s="1"/>
  <c r="K911" i="5"/>
  <c r="K912" i="5" s="1"/>
  <c r="J911" i="5"/>
  <c r="J912" i="5" s="1"/>
  <c r="I911" i="5"/>
  <c r="I912" i="5" s="1"/>
  <c r="H911" i="5"/>
  <c r="H912" i="5" s="1"/>
  <c r="G911" i="5"/>
  <c r="G912" i="5" s="1"/>
  <c r="F911" i="5"/>
  <c r="F912" i="5" s="1"/>
  <c r="E911" i="5"/>
  <c r="E912" i="5" s="1"/>
  <c r="D911" i="5"/>
  <c r="D912" i="5" s="1"/>
  <c r="C911" i="5"/>
  <c r="C912" i="5" s="1"/>
  <c r="B911" i="5"/>
  <c r="B912" i="5" s="1"/>
  <c r="N910" i="5"/>
  <c r="O910" i="5" s="1"/>
  <c r="N909" i="5"/>
  <c r="O909" i="5" s="1"/>
  <c r="N908" i="5"/>
  <c r="M904" i="5"/>
  <c r="M905" i="5" s="1"/>
  <c r="L904" i="5"/>
  <c r="L905" i="5" s="1"/>
  <c r="K904" i="5"/>
  <c r="K905" i="5" s="1"/>
  <c r="J904" i="5"/>
  <c r="J905" i="5" s="1"/>
  <c r="I904" i="5"/>
  <c r="I905" i="5" s="1"/>
  <c r="H904" i="5"/>
  <c r="H905" i="5" s="1"/>
  <c r="G904" i="5"/>
  <c r="G905" i="5" s="1"/>
  <c r="F904" i="5"/>
  <c r="E904" i="5"/>
  <c r="D904" i="5"/>
  <c r="C904" i="5"/>
  <c r="B904" i="5"/>
  <c r="N903" i="5"/>
  <c r="O903" i="5" s="1"/>
  <c r="N902" i="5"/>
  <c r="O902" i="5" s="1"/>
  <c r="N901" i="5"/>
  <c r="O901" i="5" s="1"/>
  <c r="N900" i="5"/>
  <c r="O900" i="5" s="1"/>
  <c r="N899" i="5"/>
  <c r="O899" i="5" s="1"/>
  <c r="N898" i="5"/>
  <c r="O898" i="5" s="1"/>
  <c r="N897" i="5"/>
  <c r="O897" i="5" s="1"/>
  <c r="N896" i="5"/>
  <c r="O896" i="5" s="1"/>
  <c r="M892" i="5"/>
  <c r="M893" i="5" s="1"/>
  <c r="L892" i="5"/>
  <c r="L893" i="5" s="1"/>
  <c r="K892" i="5"/>
  <c r="K893" i="5" s="1"/>
  <c r="J892" i="5"/>
  <c r="J893" i="5" s="1"/>
  <c r="H892" i="5"/>
  <c r="H893" i="5" s="1"/>
  <c r="G892" i="5"/>
  <c r="G893" i="5" s="1"/>
  <c r="F892" i="5"/>
  <c r="F893" i="5" s="1"/>
  <c r="E891" i="5"/>
  <c r="D891" i="5"/>
  <c r="C891" i="5"/>
  <c r="B891" i="5"/>
  <c r="D890" i="5"/>
  <c r="C890" i="5"/>
  <c r="B890" i="5"/>
  <c r="E889" i="5"/>
  <c r="D889" i="5"/>
  <c r="C889" i="5"/>
  <c r="B889" i="5"/>
  <c r="E888" i="5"/>
  <c r="D888" i="5"/>
  <c r="C888" i="5"/>
  <c r="B888" i="5"/>
  <c r="E887" i="5"/>
  <c r="D887" i="5"/>
  <c r="C887" i="5"/>
  <c r="B887" i="5"/>
  <c r="D886" i="5"/>
  <c r="C886" i="5"/>
  <c r="B886" i="5"/>
  <c r="E885" i="5"/>
  <c r="D885" i="5"/>
  <c r="C885" i="5"/>
  <c r="B885" i="5"/>
  <c r="D884" i="5"/>
  <c r="C884" i="5"/>
  <c r="B884" i="5"/>
  <c r="L874" i="5"/>
  <c r="J874" i="5"/>
  <c r="I874" i="5"/>
  <c r="H874" i="5"/>
  <c r="G874" i="5"/>
  <c r="F874" i="5"/>
  <c r="E874" i="5"/>
  <c r="E878" i="5" s="1"/>
  <c r="E1022" i="5" s="1"/>
  <c r="D874" i="5"/>
  <c r="D878" i="5" s="1"/>
  <c r="D1022" i="5" s="1"/>
  <c r="C874" i="5"/>
  <c r="C878" i="5" s="1"/>
  <c r="C1022" i="5" s="1"/>
  <c r="B874" i="5"/>
  <c r="B878" i="5" s="1"/>
  <c r="B1022" i="5" s="1"/>
  <c r="N873" i="5"/>
  <c r="O873" i="5" s="1"/>
  <c r="N872" i="5"/>
  <c r="O872" i="5" s="1"/>
  <c r="N871" i="5"/>
  <c r="O871" i="5" s="1"/>
  <c r="N870" i="5"/>
  <c r="O870" i="5" s="1"/>
  <c r="N869" i="5"/>
  <c r="O869" i="5" s="1"/>
  <c r="N868" i="5"/>
  <c r="O868" i="5" s="1"/>
  <c r="N867" i="5"/>
  <c r="O867" i="5" s="1"/>
  <c r="N866" i="5"/>
  <c r="O866" i="5" s="1"/>
  <c r="N865" i="5"/>
  <c r="O865" i="5" s="1"/>
  <c r="N864" i="5"/>
  <c r="O864" i="5" s="1"/>
  <c r="N863" i="5"/>
  <c r="O863" i="5" s="1"/>
  <c r="N862" i="5"/>
  <c r="O862" i="5" s="1"/>
  <c r="N861" i="5"/>
  <c r="O861" i="5" s="1"/>
  <c r="N860" i="5"/>
  <c r="O860" i="5" s="1"/>
  <c r="N859" i="5"/>
  <c r="O859" i="5" s="1"/>
  <c r="N858" i="5"/>
  <c r="O858" i="5" s="1"/>
  <c r="N857" i="5"/>
  <c r="M853" i="5"/>
  <c r="M854" i="5" s="1"/>
  <c r="L853" i="5"/>
  <c r="K853" i="5"/>
  <c r="J853" i="5"/>
  <c r="I853" i="5"/>
  <c r="H853" i="5"/>
  <c r="G853" i="5"/>
  <c r="F853" i="5"/>
  <c r="E853" i="5"/>
  <c r="D853" i="5"/>
  <c r="C853" i="5"/>
  <c r="B853" i="5"/>
  <c r="N852" i="5"/>
  <c r="O852" i="5" s="1"/>
  <c r="N851" i="5"/>
  <c r="O851" i="5" s="1"/>
  <c r="N850" i="5"/>
  <c r="O850" i="5" s="1"/>
  <c r="M846" i="5"/>
  <c r="M996" i="5" s="1"/>
  <c r="M1042" i="5" s="1"/>
  <c r="L846" i="5"/>
  <c r="K846" i="5"/>
  <c r="J846" i="5"/>
  <c r="I846" i="5"/>
  <c r="H846" i="5"/>
  <c r="G846" i="5"/>
  <c r="F846" i="5"/>
  <c r="E846" i="5"/>
  <c r="D846" i="5"/>
  <c r="C846" i="5"/>
  <c r="B846" i="5"/>
  <c r="N845" i="5"/>
  <c r="O845" i="5" s="1"/>
  <c r="N844" i="5"/>
  <c r="O844" i="5" s="1"/>
  <c r="N843" i="5"/>
  <c r="O843" i="5" s="1"/>
  <c r="N842" i="5"/>
  <c r="O842" i="5" s="1"/>
  <c r="N841" i="5"/>
  <c r="O841" i="5" s="1"/>
  <c r="N840" i="5"/>
  <c r="O840" i="5" s="1"/>
  <c r="N839" i="5"/>
  <c r="O839" i="5" s="1"/>
  <c r="N838" i="5"/>
  <c r="O838" i="5" s="1"/>
  <c r="N837" i="5"/>
  <c r="O837" i="5" s="1"/>
  <c r="N836" i="5"/>
  <c r="O836" i="5" s="1"/>
  <c r="N835" i="5"/>
  <c r="O835" i="5" s="1"/>
  <c r="N834" i="5"/>
  <c r="O834" i="5" s="1"/>
  <c r="N833" i="5"/>
  <c r="O833" i="5" s="1"/>
  <c r="N832" i="5"/>
  <c r="O832" i="5" s="1"/>
  <c r="N831" i="5"/>
  <c r="O831" i="5" s="1"/>
  <c r="N830" i="5"/>
  <c r="O830" i="5" s="1"/>
  <c r="N829" i="5"/>
  <c r="O829" i="5" s="1"/>
  <c r="M826" i="5"/>
  <c r="I826" i="5"/>
  <c r="H826" i="5"/>
  <c r="G826" i="5"/>
  <c r="E825" i="5"/>
  <c r="D825" i="5"/>
  <c r="C825" i="5"/>
  <c r="B825" i="5"/>
  <c r="E824" i="5"/>
  <c r="D824" i="5"/>
  <c r="C824" i="5"/>
  <c r="B824" i="5"/>
  <c r="E823" i="5"/>
  <c r="D823" i="5"/>
  <c r="C823" i="5"/>
  <c r="B823" i="5"/>
  <c r="E822" i="5"/>
  <c r="D822" i="5"/>
  <c r="C822" i="5"/>
  <c r="B822" i="5"/>
  <c r="E821" i="5"/>
  <c r="D821" i="5"/>
  <c r="C821" i="5"/>
  <c r="B821" i="5"/>
  <c r="E820" i="5"/>
  <c r="D820" i="5"/>
  <c r="C820" i="5"/>
  <c r="B820" i="5"/>
  <c r="E819" i="5"/>
  <c r="D819" i="5"/>
  <c r="C819" i="5"/>
  <c r="B819" i="5"/>
  <c r="E818" i="5"/>
  <c r="D818" i="5"/>
  <c r="C818" i="5"/>
  <c r="B818" i="5"/>
  <c r="E817" i="5"/>
  <c r="D817" i="5"/>
  <c r="C817" i="5"/>
  <c r="B817" i="5"/>
  <c r="E816" i="5"/>
  <c r="D816" i="5"/>
  <c r="C816" i="5"/>
  <c r="B816" i="5"/>
  <c r="E815" i="5"/>
  <c r="D815" i="5"/>
  <c r="C815" i="5"/>
  <c r="B815" i="5"/>
  <c r="E814" i="5"/>
  <c r="D814" i="5"/>
  <c r="C814" i="5"/>
  <c r="B814" i="5"/>
  <c r="E813" i="5"/>
  <c r="D813" i="5"/>
  <c r="C813" i="5"/>
  <c r="B813" i="5"/>
  <c r="E812" i="5"/>
  <c r="D812" i="5"/>
  <c r="C812" i="5"/>
  <c r="B812" i="5"/>
  <c r="E811" i="5"/>
  <c r="D811" i="5"/>
  <c r="C811" i="5"/>
  <c r="B811" i="5"/>
  <c r="E810" i="5"/>
  <c r="D810" i="5"/>
  <c r="C810" i="5"/>
  <c r="B810" i="5"/>
  <c r="E809" i="5"/>
  <c r="D809" i="5"/>
  <c r="D826" i="5" s="1"/>
  <c r="C809" i="5"/>
  <c r="B809" i="5"/>
  <c r="B826" i="5" s="1"/>
  <c r="M800" i="5"/>
  <c r="M801" i="5" s="1"/>
  <c r="L800" i="5"/>
  <c r="K800" i="5"/>
  <c r="J800" i="5"/>
  <c r="I800" i="5"/>
  <c r="H800" i="5"/>
  <c r="G800" i="5"/>
  <c r="F800" i="5"/>
  <c r="E800" i="5"/>
  <c r="D800" i="5"/>
  <c r="D804" i="5" s="1"/>
  <c r="D1021" i="5" s="1"/>
  <c r="C800" i="5"/>
  <c r="C804" i="5" s="1"/>
  <c r="C1021" i="5" s="1"/>
  <c r="B800" i="5"/>
  <c r="B804" i="5" s="1"/>
  <c r="B1021" i="5" s="1"/>
  <c r="N799" i="5"/>
  <c r="O799" i="5" s="1"/>
  <c r="N798" i="5"/>
  <c r="O798" i="5" s="1"/>
  <c r="N797" i="5"/>
  <c r="O797" i="5" s="1"/>
  <c r="N796" i="5"/>
  <c r="O796" i="5" s="1"/>
  <c r="N795" i="5"/>
  <c r="O795" i="5" s="1"/>
  <c r="N794" i="5"/>
  <c r="O794" i="5" s="1"/>
  <c r="N793" i="5"/>
  <c r="O793" i="5" s="1"/>
  <c r="N792" i="5"/>
  <c r="O792" i="5" s="1"/>
  <c r="N791" i="5"/>
  <c r="O791" i="5" s="1"/>
  <c r="N790" i="5"/>
  <c r="O790" i="5" s="1"/>
  <c r="N789" i="5"/>
  <c r="O789" i="5" s="1"/>
  <c r="N788" i="5"/>
  <c r="O788" i="5" s="1"/>
  <c r="N787" i="5"/>
  <c r="O787" i="5" s="1"/>
  <c r="M783" i="5"/>
  <c r="M784" i="5" s="1"/>
  <c r="L783" i="5"/>
  <c r="L784" i="5" s="1"/>
  <c r="K783" i="5"/>
  <c r="K784" i="5" s="1"/>
  <c r="J783" i="5"/>
  <c r="J784" i="5" s="1"/>
  <c r="I783" i="5"/>
  <c r="I784" i="5" s="1"/>
  <c r="H783" i="5"/>
  <c r="H784" i="5" s="1"/>
  <c r="G783" i="5"/>
  <c r="G784" i="5" s="1"/>
  <c r="F783" i="5"/>
  <c r="F784" i="5" s="1"/>
  <c r="E783" i="5"/>
  <c r="E784" i="5" s="1"/>
  <c r="D783" i="5"/>
  <c r="D784" i="5" s="1"/>
  <c r="C783" i="5"/>
  <c r="C784" i="5" s="1"/>
  <c r="B783" i="5"/>
  <c r="B784" i="5" s="1"/>
  <c r="N782" i="5"/>
  <c r="O782" i="5" s="1"/>
  <c r="N781" i="5"/>
  <c r="O781" i="5" s="1"/>
  <c r="N780" i="5"/>
  <c r="O780" i="5" s="1"/>
  <c r="M776" i="5"/>
  <c r="L776" i="5"/>
  <c r="K776" i="5"/>
  <c r="J776" i="5"/>
  <c r="J803" i="5" s="1"/>
  <c r="I776" i="5"/>
  <c r="I803" i="5" s="1"/>
  <c r="H776" i="5"/>
  <c r="G776" i="5"/>
  <c r="G803" i="5" s="1"/>
  <c r="F776" i="5"/>
  <c r="F803" i="5" s="1"/>
  <c r="E776" i="5"/>
  <c r="E803" i="5" s="1"/>
  <c r="D776" i="5"/>
  <c r="D995" i="5" s="1"/>
  <c r="C776" i="5"/>
  <c r="C777" i="5" s="1"/>
  <c r="B776" i="5"/>
  <c r="B803" i="5" s="1"/>
  <c r="B805" i="5" s="1"/>
  <c r="N775" i="5"/>
  <c r="O775" i="5" s="1"/>
  <c r="N774" i="5"/>
  <c r="O774" i="5" s="1"/>
  <c r="N773" i="5"/>
  <c r="O773" i="5" s="1"/>
  <c r="N772" i="5"/>
  <c r="O772" i="5" s="1"/>
  <c r="N771" i="5"/>
  <c r="O771" i="5" s="1"/>
  <c r="N770" i="5"/>
  <c r="O770" i="5" s="1"/>
  <c r="N769" i="5"/>
  <c r="O769" i="5" s="1"/>
  <c r="N768" i="5"/>
  <c r="O768" i="5" s="1"/>
  <c r="N767" i="5"/>
  <c r="O767" i="5" s="1"/>
  <c r="N766" i="5"/>
  <c r="O766" i="5" s="1"/>
  <c r="N765" i="5"/>
  <c r="O765" i="5" s="1"/>
  <c r="N764" i="5"/>
  <c r="O764" i="5" s="1"/>
  <c r="N763" i="5"/>
  <c r="I759" i="5"/>
  <c r="I760" i="5" s="1"/>
  <c r="H759" i="5"/>
  <c r="H760" i="5" s="1"/>
  <c r="G760" i="5"/>
  <c r="F759" i="5"/>
  <c r="F760" i="5" s="1"/>
  <c r="E759" i="5"/>
  <c r="E760" i="5" s="1"/>
  <c r="D758" i="5"/>
  <c r="C758" i="5"/>
  <c r="B758" i="5"/>
  <c r="D757" i="5"/>
  <c r="C757" i="5"/>
  <c r="B757" i="5"/>
  <c r="D756" i="5"/>
  <c r="C756" i="5"/>
  <c r="B756" i="5"/>
  <c r="D755" i="5"/>
  <c r="C755" i="5"/>
  <c r="B755" i="5"/>
  <c r="D754" i="5"/>
  <c r="C754" i="5"/>
  <c r="B754" i="5"/>
  <c r="D753" i="5"/>
  <c r="C753" i="5"/>
  <c r="B753" i="5"/>
  <c r="D752" i="5"/>
  <c r="C752" i="5"/>
  <c r="B752" i="5"/>
  <c r="D751" i="5"/>
  <c r="C751" i="5"/>
  <c r="B751" i="5"/>
  <c r="D750" i="5"/>
  <c r="C750" i="5"/>
  <c r="B750" i="5"/>
  <c r="D749" i="5"/>
  <c r="C749" i="5"/>
  <c r="B749" i="5"/>
  <c r="D748" i="5"/>
  <c r="C748" i="5"/>
  <c r="B748" i="5"/>
  <c r="D747" i="5"/>
  <c r="C747" i="5"/>
  <c r="B747" i="5"/>
  <c r="D746" i="5"/>
  <c r="C746" i="5"/>
  <c r="B746" i="5"/>
  <c r="M737" i="5"/>
  <c r="M738" i="5" s="1"/>
  <c r="L737" i="5"/>
  <c r="K737" i="5"/>
  <c r="J737" i="5"/>
  <c r="I737" i="5"/>
  <c r="H737" i="5"/>
  <c r="G737" i="5"/>
  <c r="F737" i="5"/>
  <c r="E737" i="5"/>
  <c r="E741" i="5" s="1"/>
  <c r="D737" i="5"/>
  <c r="D738" i="5" s="1"/>
  <c r="C737" i="5"/>
  <c r="C741" i="5" s="1"/>
  <c r="B737" i="5"/>
  <c r="N736" i="5"/>
  <c r="O736" i="5" s="1"/>
  <c r="O737" i="5" s="1"/>
  <c r="O741" i="5" s="1"/>
  <c r="M724" i="5"/>
  <c r="M725" i="5" s="1"/>
  <c r="L724" i="5"/>
  <c r="K724" i="5"/>
  <c r="I724" i="5"/>
  <c r="I740" i="5" s="1"/>
  <c r="H724" i="5"/>
  <c r="H740" i="5" s="1"/>
  <c r="G724" i="5"/>
  <c r="G740" i="5" s="1"/>
  <c r="F724" i="5"/>
  <c r="F740" i="5" s="1"/>
  <c r="E724" i="5"/>
  <c r="E740" i="5" s="1"/>
  <c r="D724" i="5"/>
  <c r="D740" i="5" s="1"/>
  <c r="B724" i="5"/>
  <c r="C723" i="5"/>
  <c r="N723" i="5" s="1"/>
  <c r="O723" i="5" s="1"/>
  <c r="C722" i="5"/>
  <c r="N722" i="5" s="1"/>
  <c r="O722" i="5" s="1"/>
  <c r="C721" i="5"/>
  <c r="N721" i="5" s="1"/>
  <c r="O721" i="5" s="1"/>
  <c r="D715" i="5"/>
  <c r="D717" i="5" s="1"/>
  <c r="M712" i="5"/>
  <c r="M713" i="5" s="1"/>
  <c r="L712" i="5"/>
  <c r="L713" i="5" s="1"/>
  <c r="K712" i="5"/>
  <c r="K713" i="5" s="1"/>
  <c r="J712" i="5"/>
  <c r="J713" i="5" s="1"/>
  <c r="I712" i="5"/>
  <c r="I713" i="5" s="1"/>
  <c r="H712" i="5"/>
  <c r="H713" i="5" s="1"/>
  <c r="G712" i="5"/>
  <c r="G713" i="5" s="1"/>
  <c r="F712" i="5"/>
  <c r="F713" i="5" s="1"/>
  <c r="E712" i="5"/>
  <c r="E713" i="5" s="1"/>
  <c r="D712" i="5"/>
  <c r="D713" i="5" s="1"/>
  <c r="C712" i="5"/>
  <c r="C713" i="5" s="1"/>
  <c r="B712" i="5"/>
  <c r="B713" i="5" s="1"/>
  <c r="N711" i="5"/>
  <c r="N712" i="5" s="1"/>
  <c r="N716" i="5" s="1"/>
  <c r="D708" i="5"/>
  <c r="M707" i="5"/>
  <c r="M708" i="5" s="1"/>
  <c r="L707" i="5"/>
  <c r="K707" i="5"/>
  <c r="J707" i="5"/>
  <c r="I707" i="5"/>
  <c r="H707" i="5"/>
  <c r="G707" i="5"/>
  <c r="F707" i="5"/>
  <c r="E707" i="5"/>
  <c r="E715" i="5" s="1"/>
  <c r="E717" i="5" s="1"/>
  <c r="C707" i="5"/>
  <c r="C715" i="5" s="1"/>
  <c r="C717" i="5" s="1"/>
  <c r="B707" i="5"/>
  <c r="N706" i="5"/>
  <c r="O706" i="5" s="1"/>
  <c r="N705" i="5"/>
  <c r="O705" i="5" s="1"/>
  <c r="N704" i="5"/>
  <c r="M694" i="5"/>
  <c r="M696" i="5" s="1"/>
  <c r="L694" i="5"/>
  <c r="L695" i="5" s="1"/>
  <c r="K694" i="5"/>
  <c r="J694" i="5"/>
  <c r="I694" i="5"/>
  <c r="H694" i="5"/>
  <c r="H695" i="5" s="1"/>
  <c r="G694" i="5"/>
  <c r="F694" i="5"/>
  <c r="E694" i="5"/>
  <c r="D694" i="5"/>
  <c r="D695" i="5" s="1"/>
  <c r="C694" i="5"/>
  <c r="B694" i="5"/>
  <c r="N693" i="5"/>
  <c r="O693" i="5" s="1"/>
  <c r="N692" i="5"/>
  <c r="O692" i="5" s="1"/>
  <c r="N691" i="5"/>
  <c r="O691" i="5" s="1"/>
  <c r="N690" i="5"/>
  <c r="O690" i="5" s="1"/>
  <c r="M686" i="5"/>
  <c r="M687" i="5" s="1"/>
  <c r="L686" i="5"/>
  <c r="L687" i="5" s="1"/>
  <c r="K686" i="5"/>
  <c r="K687" i="5" s="1"/>
  <c r="J686" i="5"/>
  <c r="J687" i="5" s="1"/>
  <c r="I686" i="5"/>
  <c r="I687" i="5" s="1"/>
  <c r="H687" i="5"/>
  <c r="G686" i="5"/>
  <c r="G687" i="5" s="1"/>
  <c r="F686" i="5"/>
  <c r="F687" i="5" s="1"/>
  <c r="E686" i="5"/>
  <c r="E687" i="5" s="1"/>
  <c r="D686" i="5"/>
  <c r="D687" i="5" s="1"/>
  <c r="C686" i="5"/>
  <c r="C687" i="5" s="1"/>
  <c r="B686" i="5"/>
  <c r="B687" i="5" s="1"/>
  <c r="N685" i="5"/>
  <c r="O685" i="5" s="1"/>
  <c r="N684" i="5"/>
  <c r="O684" i="5" s="1"/>
  <c r="N682" i="5"/>
  <c r="O682" i="5" s="1"/>
  <c r="N681" i="5"/>
  <c r="O681" i="5" s="1"/>
  <c r="M672" i="5"/>
  <c r="M676" i="5" s="1"/>
  <c r="M677" i="5" s="1"/>
  <c r="M678" i="5" s="1"/>
  <c r="L672" i="5"/>
  <c r="K672" i="5"/>
  <c r="J672" i="5"/>
  <c r="I672" i="5"/>
  <c r="H672" i="5"/>
  <c r="G672" i="5"/>
  <c r="F672" i="5"/>
  <c r="E672" i="5"/>
  <c r="E699" i="5" s="1"/>
  <c r="E1020" i="5" s="1"/>
  <c r="D672" i="5"/>
  <c r="D676" i="5" s="1"/>
  <c r="D677" i="5" s="1"/>
  <c r="D678" i="5" s="1"/>
  <c r="C672" i="5"/>
  <c r="C699" i="5" s="1"/>
  <c r="C1020" i="5" s="1"/>
  <c r="B672" i="5"/>
  <c r="B699" i="5" s="1"/>
  <c r="B1020" i="5" s="1"/>
  <c r="N671" i="5"/>
  <c r="O671" i="5" s="1"/>
  <c r="N670" i="5"/>
  <c r="O670" i="5" s="1"/>
  <c r="N669" i="5"/>
  <c r="O669" i="5" s="1"/>
  <c r="N668" i="5"/>
  <c r="O668" i="5" s="1"/>
  <c r="N667" i="5"/>
  <c r="O667" i="5" s="1"/>
  <c r="N666" i="5"/>
  <c r="O666" i="5" s="1"/>
  <c r="N665" i="5"/>
  <c r="O665" i="5" s="1"/>
  <c r="N664" i="5"/>
  <c r="O664" i="5" s="1"/>
  <c r="N663" i="5"/>
  <c r="O663" i="5" s="1"/>
  <c r="N662" i="5"/>
  <c r="O662" i="5" s="1"/>
  <c r="N661" i="5"/>
  <c r="O661" i="5" s="1"/>
  <c r="N660" i="5"/>
  <c r="O660" i="5" s="1"/>
  <c r="N659" i="5"/>
  <c r="O659" i="5" s="1"/>
  <c r="N658" i="5"/>
  <c r="O658" i="5" s="1"/>
  <c r="M654" i="5"/>
  <c r="M655" i="5" s="1"/>
  <c r="L654" i="5"/>
  <c r="K654" i="5"/>
  <c r="J654" i="5"/>
  <c r="J994" i="5" s="1"/>
  <c r="I654" i="5"/>
  <c r="I994" i="5" s="1"/>
  <c r="H654" i="5"/>
  <c r="G654" i="5"/>
  <c r="G698" i="5" s="1"/>
  <c r="F654" i="5"/>
  <c r="F698" i="5" s="1"/>
  <c r="E654" i="5"/>
  <c r="E994" i="5" s="1"/>
  <c r="D654" i="5"/>
  <c r="D994" i="5" s="1"/>
  <c r="C654" i="5"/>
  <c r="C994" i="5" s="1"/>
  <c r="B654" i="5"/>
  <c r="B994" i="5" s="1"/>
  <c r="N653" i="5"/>
  <c r="O653" i="5" s="1"/>
  <c r="N652" i="5"/>
  <c r="O652" i="5" s="1"/>
  <c r="N651" i="5"/>
  <c r="O651" i="5" s="1"/>
  <c r="N650" i="5"/>
  <c r="O650" i="5" s="1"/>
  <c r="M646" i="5"/>
  <c r="M647" i="5" s="1"/>
  <c r="L646" i="5"/>
  <c r="L647" i="5" s="1"/>
  <c r="K646" i="5"/>
  <c r="K647" i="5" s="1"/>
  <c r="J646" i="5"/>
  <c r="J647" i="5" s="1"/>
  <c r="I646" i="5"/>
  <c r="I647" i="5" s="1"/>
  <c r="H646" i="5"/>
  <c r="H647" i="5" s="1"/>
  <c r="G646" i="5"/>
  <c r="G647" i="5" s="1"/>
  <c r="F646" i="5"/>
  <c r="F647" i="5" s="1"/>
  <c r="E646" i="5"/>
  <c r="E647" i="5" s="1"/>
  <c r="D646" i="5"/>
  <c r="D647" i="5" s="1"/>
  <c r="C646" i="5"/>
  <c r="C647" i="5" s="1"/>
  <c r="B646" i="5"/>
  <c r="B647" i="5" s="1"/>
  <c r="N645" i="5"/>
  <c r="O645" i="5" s="1"/>
  <c r="N644" i="5"/>
  <c r="O644" i="5" s="1"/>
  <c r="N643" i="5"/>
  <c r="O643" i="5" s="1"/>
  <c r="N642" i="5"/>
  <c r="O642" i="5" s="1"/>
  <c r="N641" i="5"/>
  <c r="O641" i="5" s="1"/>
  <c r="N640" i="5"/>
  <c r="O640" i="5" s="1"/>
  <c r="N639" i="5"/>
  <c r="O639" i="5" s="1"/>
  <c r="N638" i="5"/>
  <c r="O638" i="5" s="1"/>
  <c r="N637" i="5"/>
  <c r="O637" i="5" s="1"/>
  <c r="N636" i="5"/>
  <c r="O636" i="5" s="1"/>
  <c r="N635" i="5"/>
  <c r="O635" i="5" s="1"/>
  <c r="N634" i="5"/>
  <c r="O634" i="5" s="1"/>
  <c r="N633" i="5"/>
  <c r="O633" i="5" s="1"/>
  <c r="N632" i="5"/>
  <c r="O632" i="5" s="1"/>
  <c r="L628" i="5"/>
  <c r="L629" i="5" s="1"/>
  <c r="H628" i="5"/>
  <c r="H629" i="5" s="1"/>
  <c r="G628" i="5"/>
  <c r="G629" i="5" s="1"/>
  <c r="F628" i="5"/>
  <c r="F629" i="5" s="1"/>
  <c r="E628" i="5"/>
  <c r="E629" i="5" s="1"/>
  <c r="D628" i="5"/>
  <c r="D629" i="5" s="1"/>
  <c r="C628" i="5"/>
  <c r="C629" i="5" s="1"/>
  <c r="B628" i="5"/>
  <c r="B629" i="5" s="1"/>
  <c r="N627" i="5"/>
  <c r="O627" i="5" s="1"/>
  <c r="N626" i="5"/>
  <c r="O626" i="5" s="1"/>
  <c r="N625" i="5"/>
  <c r="O625" i="5" s="1"/>
  <c r="N624" i="5"/>
  <c r="O624" i="5" s="1"/>
  <c r="N623" i="5"/>
  <c r="O623" i="5" s="1"/>
  <c r="N622" i="5"/>
  <c r="O622" i="5" s="1"/>
  <c r="N621" i="5"/>
  <c r="O621" i="5" s="1"/>
  <c r="N620" i="5"/>
  <c r="O620" i="5" s="1"/>
  <c r="N619" i="5"/>
  <c r="O619" i="5" s="1"/>
  <c r="N618" i="5"/>
  <c r="O618" i="5" s="1"/>
  <c r="N617" i="5"/>
  <c r="O617" i="5" s="1"/>
  <c r="N616" i="5"/>
  <c r="O616" i="5" s="1"/>
  <c r="N615" i="5"/>
  <c r="O615" i="5" s="1"/>
  <c r="N614" i="5"/>
  <c r="O614" i="5" s="1"/>
  <c r="M610" i="5"/>
  <c r="J610" i="5"/>
  <c r="M606" i="5"/>
  <c r="L606" i="5"/>
  <c r="K606" i="5"/>
  <c r="I606" i="5"/>
  <c r="I999" i="5" s="1"/>
  <c r="H606" i="5"/>
  <c r="H999" i="5" s="1"/>
  <c r="G606" i="5"/>
  <c r="G999" i="5" s="1"/>
  <c r="F606" i="5"/>
  <c r="F999" i="5" s="1"/>
  <c r="E606" i="5"/>
  <c r="E999" i="5" s="1"/>
  <c r="D606" i="5"/>
  <c r="D999" i="5" s="1"/>
  <c r="C606" i="5"/>
  <c r="C999" i="5" s="1"/>
  <c r="B606" i="5"/>
  <c r="B999" i="5" s="1"/>
  <c r="N605" i="5"/>
  <c r="O605" i="5" s="1"/>
  <c r="N604" i="5"/>
  <c r="O604" i="5" s="1"/>
  <c r="N603" i="5"/>
  <c r="O603" i="5" s="1"/>
  <c r="N602" i="5"/>
  <c r="O602" i="5" s="1"/>
  <c r="N597" i="5"/>
  <c r="O597" i="5" s="1"/>
  <c r="M593" i="5"/>
  <c r="M594" i="5" s="1"/>
  <c r="L593" i="5"/>
  <c r="L596" i="5" s="1"/>
  <c r="K593" i="5"/>
  <c r="K596" i="5" s="1"/>
  <c r="J593" i="5"/>
  <c r="J596" i="5" s="1"/>
  <c r="I593" i="5"/>
  <c r="I594" i="5" s="1"/>
  <c r="H593" i="5"/>
  <c r="H596" i="5" s="1"/>
  <c r="G593" i="5"/>
  <c r="G596" i="5" s="1"/>
  <c r="F593" i="5"/>
  <c r="F596" i="5" s="1"/>
  <c r="E593" i="5"/>
  <c r="E594" i="5" s="1"/>
  <c r="D593" i="5"/>
  <c r="D596" i="5" s="1"/>
  <c r="D993" i="5" s="1"/>
  <c r="C593" i="5"/>
  <c r="C596" i="5" s="1"/>
  <c r="B593" i="5"/>
  <c r="B596" i="5" s="1"/>
  <c r="B993" i="5" s="1"/>
  <c r="N592" i="5"/>
  <c r="O592" i="5" s="1"/>
  <c r="N591" i="5"/>
  <c r="O591" i="5" s="1"/>
  <c r="N590" i="5"/>
  <c r="M582" i="5"/>
  <c r="M583" i="5" s="1"/>
  <c r="L582" i="5"/>
  <c r="L583" i="5" s="1"/>
  <c r="K582" i="5"/>
  <c r="K583" i="5" s="1"/>
  <c r="J582" i="5"/>
  <c r="J583" i="5" s="1"/>
  <c r="I582" i="5"/>
  <c r="I583" i="5" s="1"/>
  <c r="H582" i="5"/>
  <c r="H583" i="5" s="1"/>
  <c r="G582" i="5"/>
  <c r="G583" i="5" s="1"/>
  <c r="F582" i="5"/>
  <c r="F583" i="5" s="1"/>
  <c r="E582" i="5"/>
  <c r="E583" i="5" s="1"/>
  <c r="D582" i="5"/>
  <c r="D583" i="5" s="1"/>
  <c r="C582" i="5"/>
  <c r="C583" i="5" s="1"/>
  <c r="B582" i="5"/>
  <c r="B583" i="5" s="1"/>
  <c r="N581" i="5"/>
  <c r="N582" i="5" s="1"/>
  <c r="M577" i="5"/>
  <c r="K577" i="5"/>
  <c r="K992" i="5" s="1"/>
  <c r="J577" i="5"/>
  <c r="J992" i="5" s="1"/>
  <c r="I992" i="5"/>
  <c r="H577" i="5"/>
  <c r="H992" i="5" s="1"/>
  <c r="G577" i="5"/>
  <c r="G992" i="5" s="1"/>
  <c r="F577" i="5"/>
  <c r="E577" i="5"/>
  <c r="D577" i="5"/>
  <c r="C577" i="5"/>
  <c r="B577" i="5"/>
  <c r="N576" i="5"/>
  <c r="O576" i="5" s="1"/>
  <c r="N575" i="5"/>
  <c r="O575" i="5" s="1"/>
  <c r="N574" i="5"/>
  <c r="O574" i="5" s="1"/>
  <c r="M571" i="5"/>
  <c r="L571" i="5"/>
  <c r="K571" i="5"/>
  <c r="J571" i="5"/>
  <c r="I571" i="5"/>
  <c r="H571" i="5"/>
  <c r="G571" i="5"/>
  <c r="E571" i="5"/>
  <c r="D571" i="5"/>
  <c r="C571" i="5"/>
  <c r="N570" i="5"/>
  <c r="O570" i="5" s="1"/>
  <c r="N569" i="5"/>
  <c r="O569" i="5" s="1"/>
  <c r="N568" i="5"/>
  <c r="O568" i="5" s="1"/>
  <c r="N567" i="5"/>
  <c r="O567" i="5" s="1"/>
  <c r="N565" i="5"/>
  <c r="O565" i="5" s="1"/>
  <c r="N564" i="5"/>
  <c r="O564" i="5" s="1"/>
  <c r="N563" i="5"/>
  <c r="O563" i="5" s="1"/>
  <c r="N562" i="5"/>
  <c r="O562" i="5" s="1"/>
  <c r="N561" i="5"/>
  <c r="O561" i="5" s="1"/>
  <c r="N560" i="5"/>
  <c r="O560" i="5" s="1"/>
  <c r="N559" i="5"/>
  <c r="O559" i="5" s="1"/>
  <c r="N558" i="5"/>
  <c r="O558" i="5" s="1"/>
  <c r="N557" i="5"/>
  <c r="O557" i="5" s="1"/>
  <c r="N556" i="5"/>
  <c r="O556" i="5" s="1"/>
  <c r="N550" i="5"/>
  <c r="O550" i="5" s="1"/>
  <c r="N549" i="5"/>
  <c r="O549" i="5" s="1"/>
  <c r="N548" i="5"/>
  <c r="O548" i="5" s="1"/>
  <c r="O547" i="5"/>
  <c r="N546" i="5"/>
  <c r="O546" i="5" s="1"/>
  <c r="N545" i="5"/>
  <c r="O545" i="5" s="1"/>
  <c r="N544" i="5"/>
  <c r="O544" i="5" s="1"/>
  <c r="N543" i="5"/>
  <c r="O543" i="5" s="1"/>
  <c r="N542" i="5"/>
  <c r="O542" i="5" s="1"/>
  <c r="M539" i="5"/>
  <c r="L539" i="5"/>
  <c r="K539" i="5"/>
  <c r="J539" i="5"/>
  <c r="I539" i="5"/>
  <c r="H539" i="5"/>
  <c r="G539" i="5"/>
  <c r="E539" i="5"/>
  <c r="D539" i="5"/>
  <c r="C539" i="5"/>
  <c r="B539" i="5"/>
  <c r="N538" i="5"/>
  <c r="O538" i="5" s="1"/>
  <c r="N537" i="5"/>
  <c r="O537" i="5" s="1"/>
  <c r="N536" i="5"/>
  <c r="O536" i="5" s="1"/>
  <c r="N535" i="5"/>
  <c r="O535" i="5" s="1"/>
  <c r="N534" i="5"/>
  <c r="M530" i="5"/>
  <c r="L530" i="5"/>
  <c r="K530" i="5"/>
  <c r="J530" i="5"/>
  <c r="I530" i="5"/>
  <c r="H530" i="5"/>
  <c r="G530" i="5"/>
  <c r="F530" i="5"/>
  <c r="E530" i="5"/>
  <c r="B530" i="5"/>
  <c r="D529" i="5"/>
  <c r="C529" i="5"/>
  <c r="N528" i="5"/>
  <c r="O528" i="5" s="1"/>
  <c r="N527" i="5"/>
  <c r="O527" i="5" s="1"/>
  <c r="D526" i="5"/>
  <c r="C526" i="5"/>
  <c r="D525" i="5"/>
  <c r="D530" i="5" s="1"/>
  <c r="C525" i="5"/>
  <c r="C530" i="5" s="1"/>
  <c r="M520" i="5"/>
  <c r="M521" i="5" s="1"/>
  <c r="L520" i="5"/>
  <c r="L521" i="5" s="1"/>
  <c r="K520" i="5"/>
  <c r="K521" i="5" s="1"/>
  <c r="J520" i="5"/>
  <c r="J521" i="5" s="1"/>
  <c r="I520" i="5"/>
  <c r="I521" i="5" s="1"/>
  <c r="H520" i="5"/>
  <c r="H521" i="5" s="1"/>
  <c r="G520" i="5"/>
  <c r="G521" i="5" s="1"/>
  <c r="F520" i="5"/>
  <c r="F521" i="5" s="1"/>
  <c r="E520" i="5"/>
  <c r="E521" i="5" s="1"/>
  <c r="D520" i="5"/>
  <c r="D521" i="5" s="1"/>
  <c r="C520" i="5"/>
  <c r="C521" i="5" s="1"/>
  <c r="B520" i="5"/>
  <c r="B521" i="5" s="1"/>
  <c r="N519" i="5"/>
  <c r="O519" i="5" s="1"/>
  <c r="N518" i="5"/>
  <c r="O518" i="5" s="1"/>
  <c r="N517" i="5"/>
  <c r="O517" i="5" s="1"/>
  <c r="N516" i="5"/>
  <c r="O516" i="5" s="1"/>
  <c r="M511" i="5"/>
  <c r="M512" i="5" s="1"/>
  <c r="K511" i="5"/>
  <c r="K512" i="5" s="1"/>
  <c r="J511" i="5"/>
  <c r="J512" i="5" s="1"/>
  <c r="H511" i="5"/>
  <c r="H512" i="5" s="1"/>
  <c r="G511" i="5"/>
  <c r="G512" i="5" s="1"/>
  <c r="F511" i="5"/>
  <c r="F512" i="5" s="1"/>
  <c r="E511" i="5"/>
  <c r="E512" i="5" s="1"/>
  <c r="D511" i="5"/>
  <c r="D512" i="5" s="1"/>
  <c r="C511" i="5"/>
  <c r="C512" i="5" s="1"/>
  <c r="N510" i="5"/>
  <c r="O510" i="5" s="1"/>
  <c r="N509" i="5"/>
  <c r="O509" i="5" s="1"/>
  <c r="N508" i="5"/>
  <c r="O508" i="5" s="1"/>
  <c r="N507" i="5"/>
  <c r="O507" i="5" s="1"/>
  <c r="N506" i="5"/>
  <c r="O506" i="5" s="1"/>
  <c r="N505" i="5"/>
  <c r="O505" i="5" s="1"/>
  <c r="N504" i="5"/>
  <c r="O504" i="5" s="1"/>
  <c r="N503" i="5"/>
  <c r="O503" i="5" s="1"/>
  <c r="N502" i="5"/>
  <c r="O502" i="5" s="1"/>
  <c r="N501" i="5"/>
  <c r="O501" i="5" s="1"/>
  <c r="M496" i="5"/>
  <c r="M497" i="5" s="1"/>
  <c r="L496" i="5"/>
  <c r="L497" i="5" s="1"/>
  <c r="K496" i="5"/>
  <c r="K497" i="5" s="1"/>
  <c r="J496" i="5"/>
  <c r="J497" i="5" s="1"/>
  <c r="I496" i="5"/>
  <c r="I497" i="5" s="1"/>
  <c r="H496" i="5"/>
  <c r="H497" i="5" s="1"/>
  <c r="G496" i="5"/>
  <c r="G497" i="5" s="1"/>
  <c r="F496" i="5"/>
  <c r="F497" i="5" s="1"/>
  <c r="E496" i="5"/>
  <c r="E497" i="5" s="1"/>
  <c r="D496" i="5"/>
  <c r="D497" i="5" s="1"/>
  <c r="C496" i="5"/>
  <c r="C497" i="5" s="1"/>
  <c r="B496" i="5"/>
  <c r="B497" i="5" s="1"/>
  <c r="N495" i="5"/>
  <c r="N496" i="5" s="1"/>
  <c r="M491" i="5"/>
  <c r="M492" i="5" s="1"/>
  <c r="L491" i="5"/>
  <c r="K491" i="5"/>
  <c r="J491" i="5"/>
  <c r="I491" i="5"/>
  <c r="H491" i="5"/>
  <c r="G491" i="5"/>
  <c r="G492" i="5" s="1"/>
  <c r="F492" i="5"/>
  <c r="E492" i="5"/>
  <c r="D491" i="5"/>
  <c r="D492" i="5" s="1"/>
  <c r="C491" i="5"/>
  <c r="C464" i="5" s="1"/>
  <c r="B491" i="5"/>
  <c r="B492" i="5" s="1"/>
  <c r="N490" i="5"/>
  <c r="O490" i="5" s="1"/>
  <c r="N489" i="5"/>
  <c r="O489" i="5" s="1"/>
  <c r="N488" i="5"/>
  <c r="O488" i="5" s="1"/>
  <c r="N487" i="5"/>
  <c r="O487" i="5" s="1"/>
  <c r="N486" i="5"/>
  <c r="O486" i="5" s="1"/>
  <c r="N485" i="5"/>
  <c r="O485" i="5" s="1"/>
  <c r="N484" i="5"/>
  <c r="O484" i="5" s="1"/>
  <c r="N483" i="5"/>
  <c r="O483" i="5" s="1"/>
  <c r="N482" i="5"/>
  <c r="O482" i="5" s="1"/>
  <c r="N481" i="5"/>
  <c r="O481" i="5" s="1"/>
  <c r="N479" i="5"/>
  <c r="O479" i="5" s="1"/>
  <c r="N478" i="5"/>
  <c r="O478" i="5" s="1"/>
  <c r="N477" i="5"/>
  <c r="O477" i="5" s="1"/>
  <c r="N476" i="5"/>
  <c r="O476" i="5" s="1"/>
  <c r="N475" i="5"/>
  <c r="O475" i="5" s="1"/>
  <c r="N474" i="5"/>
  <c r="O474" i="5" s="1"/>
  <c r="N473" i="5"/>
  <c r="O473" i="5" s="1"/>
  <c r="N472" i="5"/>
  <c r="M468" i="5"/>
  <c r="M469" i="5" s="1"/>
  <c r="G468" i="5"/>
  <c r="G469" i="5" s="1"/>
  <c r="G1315" i="5" s="1"/>
  <c r="F468" i="5"/>
  <c r="F469" i="5" s="1"/>
  <c r="F1315" i="5" s="1"/>
  <c r="N467" i="5"/>
  <c r="O467" i="5" s="1"/>
  <c r="N465" i="5"/>
  <c r="O465" i="5" s="1"/>
  <c r="M460" i="5"/>
  <c r="L460" i="5"/>
  <c r="K460" i="5"/>
  <c r="J460" i="5"/>
  <c r="I460" i="5"/>
  <c r="H460" i="5"/>
  <c r="G460" i="5"/>
  <c r="F460" i="5"/>
  <c r="E460" i="5"/>
  <c r="N459" i="5"/>
  <c r="O459" i="5" s="1"/>
  <c r="N458" i="5"/>
  <c r="O458" i="5" s="1"/>
  <c r="N457" i="5"/>
  <c r="O457" i="5" s="1"/>
  <c r="N456" i="5"/>
  <c r="O456" i="5" s="1"/>
  <c r="D455" i="5"/>
  <c r="D460" i="5" s="1"/>
  <c r="C455" i="5"/>
  <c r="C460" i="5" s="1"/>
  <c r="B455" i="5"/>
  <c r="B460" i="5" s="1"/>
  <c r="N454" i="5"/>
  <c r="O454" i="5" s="1"/>
  <c r="L451" i="5"/>
  <c r="K451" i="5"/>
  <c r="J451" i="5"/>
  <c r="I451" i="5"/>
  <c r="H451" i="5"/>
  <c r="G451" i="5"/>
  <c r="F451" i="5"/>
  <c r="C451" i="5"/>
  <c r="N450" i="5"/>
  <c r="O450" i="5" s="1"/>
  <c r="N449" i="5"/>
  <c r="O449" i="5" s="1"/>
  <c r="N448" i="5"/>
  <c r="O448" i="5" s="1"/>
  <c r="N447" i="5"/>
  <c r="O447" i="5" s="1"/>
  <c r="D446" i="5"/>
  <c r="D451" i="5" s="1"/>
  <c r="B446" i="5"/>
  <c r="B451" i="5" s="1"/>
  <c r="N445" i="5"/>
  <c r="O445" i="5" s="1"/>
  <c r="G441" i="5"/>
  <c r="F441" i="5"/>
  <c r="E441" i="5"/>
  <c r="D441" i="5"/>
  <c r="C441" i="5"/>
  <c r="B441" i="5"/>
  <c r="N440" i="5"/>
  <c r="O440" i="5" s="1"/>
  <c r="N439" i="5"/>
  <c r="O439" i="5" s="1"/>
  <c r="N438" i="5"/>
  <c r="G435" i="5"/>
  <c r="F435" i="5"/>
  <c r="E435" i="5"/>
  <c r="D435" i="5"/>
  <c r="C435" i="5"/>
  <c r="B435" i="5"/>
  <c r="N434" i="5"/>
  <c r="O434" i="5" s="1"/>
  <c r="N433" i="5"/>
  <c r="O433" i="5" s="1"/>
  <c r="N432" i="5"/>
  <c r="G429" i="5"/>
  <c r="F429" i="5"/>
  <c r="E429" i="5"/>
  <c r="D429" i="5"/>
  <c r="C429" i="5"/>
  <c r="B429" i="5"/>
  <c r="N428" i="5"/>
  <c r="O428" i="5" s="1"/>
  <c r="N427" i="5"/>
  <c r="O427" i="5" s="1"/>
  <c r="N426" i="5"/>
  <c r="G423" i="5"/>
  <c r="F423" i="5"/>
  <c r="E423" i="5"/>
  <c r="D423" i="5"/>
  <c r="C423" i="5"/>
  <c r="B423" i="5"/>
  <c r="N422" i="5"/>
  <c r="O422" i="5" s="1"/>
  <c r="N421" i="5"/>
  <c r="O421" i="5" s="1"/>
  <c r="N420" i="5"/>
  <c r="G417" i="5"/>
  <c r="F417" i="5"/>
  <c r="E417" i="5"/>
  <c r="D417" i="5"/>
  <c r="C417" i="5"/>
  <c r="B417" i="5"/>
  <c r="N416" i="5"/>
  <c r="O416" i="5" s="1"/>
  <c r="N415" i="5"/>
  <c r="O415" i="5" s="1"/>
  <c r="N414" i="5"/>
  <c r="G411" i="5"/>
  <c r="F411" i="5"/>
  <c r="E411" i="5"/>
  <c r="D411" i="5"/>
  <c r="C411" i="5"/>
  <c r="B411" i="5"/>
  <c r="N410" i="5"/>
  <c r="O410" i="5" s="1"/>
  <c r="N409" i="5"/>
  <c r="O409" i="5" s="1"/>
  <c r="N408" i="5"/>
  <c r="O408" i="5" s="1"/>
  <c r="N407" i="5"/>
  <c r="K404" i="5"/>
  <c r="I404" i="5"/>
  <c r="G404" i="5"/>
  <c r="F404" i="5"/>
  <c r="E404" i="5"/>
  <c r="D404" i="5"/>
  <c r="C404" i="5"/>
  <c r="B404" i="5"/>
  <c r="N403" i="5"/>
  <c r="O403" i="5" s="1"/>
  <c r="N402" i="5"/>
  <c r="O402" i="5" s="1"/>
  <c r="N401" i="5"/>
  <c r="M397" i="5"/>
  <c r="L397" i="5"/>
  <c r="K397" i="5"/>
  <c r="J397" i="5"/>
  <c r="I397" i="5"/>
  <c r="H397" i="5"/>
  <c r="F397" i="5"/>
  <c r="E397" i="5"/>
  <c r="D397" i="5"/>
  <c r="C397" i="5"/>
  <c r="B397" i="5"/>
  <c r="N396" i="5"/>
  <c r="O396" i="5" s="1"/>
  <c r="N395" i="5"/>
  <c r="O395" i="5" s="1"/>
  <c r="N394" i="5"/>
  <c r="O394" i="5" s="1"/>
  <c r="N393" i="5"/>
  <c r="M389" i="5"/>
  <c r="M390" i="5" s="1"/>
  <c r="L389" i="5"/>
  <c r="L390" i="5" s="1"/>
  <c r="K389" i="5"/>
  <c r="K390" i="5" s="1"/>
  <c r="J389" i="5"/>
  <c r="J390" i="5" s="1"/>
  <c r="I389" i="5"/>
  <c r="I390" i="5" s="1"/>
  <c r="H389" i="5"/>
  <c r="H390" i="5" s="1"/>
  <c r="G389" i="5"/>
  <c r="G390" i="5" s="1"/>
  <c r="F389" i="5"/>
  <c r="F390" i="5" s="1"/>
  <c r="E389" i="5"/>
  <c r="E390" i="5" s="1"/>
  <c r="D389" i="5"/>
  <c r="D390" i="5" s="1"/>
  <c r="C389" i="5"/>
  <c r="C390" i="5" s="1"/>
  <c r="B389" i="5"/>
  <c r="B390" i="5" s="1"/>
  <c r="N388" i="5"/>
  <c r="O388" i="5" s="1"/>
  <c r="N387" i="5"/>
  <c r="O387" i="5" s="1"/>
  <c r="N386" i="5"/>
  <c r="O386" i="5" s="1"/>
  <c r="N385" i="5"/>
  <c r="O385" i="5" s="1"/>
  <c r="N384" i="5"/>
  <c r="O384" i="5" s="1"/>
  <c r="N383" i="5"/>
  <c r="O383" i="5" s="1"/>
  <c r="N382" i="5"/>
  <c r="O382" i="5" s="1"/>
  <c r="N381" i="5"/>
  <c r="O381" i="5" s="1"/>
  <c r="H377" i="5"/>
  <c r="E377" i="5"/>
  <c r="D377" i="5"/>
  <c r="C377" i="5"/>
  <c r="B377" i="5"/>
  <c r="N376" i="5"/>
  <c r="O376" i="5" s="1"/>
  <c r="N375" i="5"/>
  <c r="O375" i="5" s="1"/>
  <c r="O374" i="5"/>
  <c r="N373" i="5"/>
  <c r="O373" i="5" s="1"/>
  <c r="N372" i="5"/>
  <c r="O372" i="5" s="1"/>
  <c r="N371" i="5"/>
  <c r="O371" i="5" s="1"/>
  <c r="N370" i="5"/>
  <c r="O370" i="5" s="1"/>
  <c r="N369" i="5"/>
  <c r="O369" i="5" s="1"/>
  <c r="N368" i="5"/>
  <c r="O368" i="5" s="1"/>
  <c r="N367" i="5"/>
  <c r="O367" i="5" s="1"/>
  <c r="N366" i="5"/>
  <c r="O366" i="5" s="1"/>
  <c r="N365" i="5"/>
  <c r="M362" i="5"/>
  <c r="L362" i="5"/>
  <c r="K362" i="5"/>
  <c r="J362" i="5"/>
  <c r="I362" i="5"/>
  <c r="H362" i="5"/>
  <c r="G362" i="5"/>
  <c r="F362" i="5"/>
  <c r="E362" i="5"/>
  <c r="D362" i="5"/>
  <c r="C362" i="5"/>
  <c r="B362" i="5"/>
  <c r="N361" i="5"/>
  <c r="O361" i="5" s="1"/>
  <c r="N360" i="5"/>
  <c r="N356" i="5"/>
  <c r="O356" i="5" s="1"/>
  <c r="N350" i="5"/>
  <c r="O350" i="5" s="1"/>
  <c r="M349" i="5"/>
  <c r="M352" i="5" s="1"/>
  <c r="L349" i="5"/>
  <c r="K349" i="5"/>
  <c r="J349" i="5"/>
  <c r="I349" i="5"/>
  <c r="H349" i="5"/>
  <c r="G349" i="5"/>
  <c r="F349" i="5"/>
  <c r="E349" i="5"/>
  <c r="E354" i="5" s="1"/>
  <c r="D349" i="5"/>
  <c r="D354" i="5" s="1"/>
  <c r="C349" i="5"/>
  <c r="C354" i="5" s="1"/>
  <c r="B349" i="5"/>
  <c r="B354" i="5" s="1"/>
  <c r="N348" i="5"/>
  <c r="O348" i="5" s="1"/>
  <c r="N347" i="5"/>
  <c r="O347" i="5" s="1"/>
  <c r="N346" i="5"/>
  <c r="O346" i="5" s="1"/>
  <c r="M326" i="5"/>
  <c r="L326" i="5"/>
  <c r="I326" i="5"/>
  <c r="H326" i="5"/>
  <c r="G326" i="5"/>
  <c r="F326" i="5"/>
  <c r="M325" i="5"/>
  <c r="L325" i="5"/>
  <c r="I325" i="5"/>
  <c r="H325" i="5"/>
  <c r="G325" i="5"/>
  <c r="F325" i="5"/>
  <c r="D325" i="5"/>
  <c r="M324" i="5"/>
  <c r="L324" i="5"/>
  <c r="I324" i="5"/>
  <c r="H324" i="5"/>
  <c r="G324" i="5"/>
  <c r="F324" i="5"/>
  <c r="M305" i="5"/>
  <c r="M319" i="5" s="1"/>
  <c r="J305" i="5"/>
  <c r="H305" i="5"/>
  <c r="F305" i="5"/>
  <c r="D304" i="5"/>
  <c r="D332" i="5" s="1"/>
  <c r="C304" i="5"/>
  <c r="C332" i="5" s="1"/>
  <c r="B304" i="5"/>
  <c r="B332" i="5" s="1"/>
  <c r="E303" i="5"/>
  <c r="E331" i="5" s="1"/>
  <c r="C303" i="5"/>
  <c r="B303" i="5"/>
  <c r="B331" i="5" s="1"/>
  <c r="E302" i="5"/>
  <c r="E330" i="5" s="1"/>
  <c r="D302" i="5"/>
  <c r="D330" i="5" s="1"/>
  <c r="C302" i="5"/>
  <c r="B302" i="5"/>
  <c r="B330" i="5" s="1"/>
  <c r="L298" i="5"/>
  <c r="K298" i="5"/>
  <c r="J298" i="5"/>
  <c r="G298" i="5"/>
  <c r="F298" i="5"/>
  <c r="E298" i="5"/>
  <c r="D298" i="5"/>
  <c r="C298" i="5"/>
  <c r="B298" i="5"/>
  <c r="L297" i="5"/>
  <c r="K297" i="5"/>
  <c r="J297" i="5"/>
  <c r="G297" i="5"/>
  <c r="F297" i="5"/>
  <c r="E297" i="5"/>
  <c r="D297" i="5"/>
  <c r="C297" i="5"/>
  <c r="B297" i="5"/>
  <c r="L296" i="5"/>
  <c r="K296" i="5"/>
  <c r="J296" i="5"/>
  <c r="G296" i="5"/>
  <c r="F296" i="5"/>
  <c r="E296" i="5"/>
  <c r="D296" i="5"/>
  <c r="C296" i="5"/>
  <c r="B296" i="5"/>
  <c r="L295" i="5"/>
  <c r="K295" i="5"/>
  <c r="J295" i="5"/>
  <c r="G295" i="5"/>
  <c r="F295" i="5"/>
  <c r="E295" i="5"/>
  <c r="D295" i="5"/>
  <c r="C295" i="5"/>
  <c r="B295" i="5"/>
  <c r="L294" i="5"/>
  <c r="K294" i="5"/>
  <c r="J294" i="5"/>
  <c r="G294" i="5"/>
  <c r="F294" i="5"/>
  <c r="E294" i="5"/>
  <c r="D294" i="5"/>
  <c r="C294" i="5"/>
  <c r="B294" i="5"/>
  <c r="L293" i="5"/>
  <c r="K293" i="5"/>
  <c r="J293" i="5"/>
  <c r="G293" i="5"/>
  <c r="F293" i="5"/>
  <c r="E293" i="5"/>
  <c r="D293" i="5"/>
  <c r="C293" i="5"/>
  <c r="B293" i="5"/>
  <c r="L292" i="5"/>
  <c r="K292" i="5"/>
  <c r="J292" i="5"/>
  <c r="G292" i="5"/>
  <c r="F292" i="5"/>
  <c r="E292" i="5"/>
  <c r="D292" i="5"/>
  <c r="C292" i="5"/>
  <c r="L290" i="5"/>
  <c r="K290" i="5"/>
  <c r="J290" i="5"/>
  <c r="G290" i="5"/>
  <c r="F290" i="5"/>
  <c r="E290" i="5"/>
  <c r="D290" i="5"/>
  <c r="C290" i="5"/>
  <c r="B290" i="5"/>
  <c r="L289" i="5"/>
  <c r="K289" i="5"/>
  <c r="J289" i="5"/>
  <c r="G289" i="5"/>
  <c r="F289" i="5"/>
  <c r="E289" i="5"/>
  <c r="D289" i="5"/>
  <c r="C289" i="5"/>
  <c r="B289" i="5"/>
  <c r="L288" i="5"/>
  <c r="K288" i="5"/>
  <c r="J288" i="5"/>
  <c r="G288" i="5"/>
  <c r="F288" i="5"/>
  <c r="E288" i="5"/>
  <c r="D288" i="5"/>
  <c r="C288" i="5"/>
  <c r="B288" i="5"/>
  <c r="L287" i="5"/>
  <c r="K287" i="5"/>
  <c r="J287" i="5"/>
  <c r="G287" i="5"/>
  <c r="F287" i="5"/>
  <c r="E287" i="5"/>
  <c r="D287" i="5"/>
  <c r="C287" i="5"/>
  <c r="B287" i="5"/>
  <c r="M284" i="5"/>
  <c r="L284" i="5"/>
  <c r="K284" i="5"/>
  <c r="J284" i="5"/>
  <c r="I284" i="5"/>
  <c r="H284" i="5"/>
  <c r="G284" i="5"/>
  <c r="F284" i="5"/>
  <c r="E284" i="5"/>
  <c r="D284" i="5"/>
  <c r="C284" i="5"/>
  <c r="B284" i="5"/>
  <c r="N283" i="5"/>
  <c r="O283" i="5" s="1"/>
  <c r="N282" i="5"/>
  <c r="O282" i="5" s="1"/>
  <c r="N281" i="5"/>
  <c r="M278" i="5"/>
  <c r="L278" i="5"/>
  <c r="K278" i="5"/>
  <c r="J278" i="5"/>
  <c r="H278" i="5"/>
  <c r="G278" i="5"/>
  <c r="F278" i="5"/>
  <c r="E278" i="5"/>
  <c r="D278" i="5"/>
  <c r="C278" i="5"/>
  <c r="B278" i="5"/>
  <c r="N277" i="5"/>
  <c r="O277" i="5" s="1"/>
  <c r="N276" i="5"/>
  <c r="O276" i="5" s="1"/>
  <c r="N275" i="5"/>
  <c r="M272" i="5"/>
  <c r="L272" i="5"/>
  <c r="K272" i="5"/>
  <c r="J272" i="5"/>
  <c r="I272" i="5"/>
  <c r="H272" i="5"/>
  <c r="G272" i="5"/>
  <c r="F272" i="5"/>
  <c r="E272" i="5"/>
  <c r="D272" i="5"/>
  <c r="C272" i="5"/>
  <c r="B272" i="5"/>
  <c r="N271" i="5"/>
  <c r="O271" i="5" s="1"/>
  <c r="N270" i="5"/>
  <c r="O270" i="5" s="1"/>
  <c r="N269" i="5"/>
  <c r="O269" i="5" s="1"/>
  <c r="N268" i="5"/>
  <c r="O268" i="5" s="1"/>
  <c r="N267" i="5"/>
  <c r="O267" i="5" s="1"/>
  <c r="N266" i="5"/>
  <c r="O266" i="5" s="1"/>
  <c r="N265" i="5"/>
  <c r="M262" i="5"/>
  <c r="L262" i="5"/>
  <c r="K262" i="5"/>
  <c r="J262" i="5"/>
  <c r="I262" i="5"/>
  <c r="I336" i="5" s="1"/>
  <c r="H262" i="5"/>
  <c r="H336" i="5" s="1"/>
  <c r="G262" i="5"/>
  <c r="F262" i="5"/>
  <c r="E262" i="5"/>
  <c r="D262" i="5"/>
  <c r="C262" i="5"/>
  <c r="B262" i="5"/>
  <c r="N261" i="5"/>
  <c r="O261" i="5" s="1"/>
  <c r="N260" i="5"/>
  <c r="O260" i="5" s="1"/>
  <c r="N259" i="5"/>
  <c r="O259" i="5" s="1"/>
  <c r="N258" i="5"/>
  <c r="O258" i="5" s="1"/>
  <c r="N257" i="5"/>
  <c r="O257" i="5" s="1"/>
  <c r="N256" i="5"/>
  <c r="O256" i="5" s="1"/>
  <c r="N255" i="5"/>
  <c r="O255" i="5" s="1"/>
  <c r="N253" i="5"/>
  <c r="O253" i="5" s="1"/>
  <c r="N252" i="5"/>
  <c r="O252" i="5" s="1"/>
  <c r="N251" i="5"/>
  <c r="O251" i="5" s="1"/>
  <c r="N250" i="5"/>
  <c r="M247" i="5"/>
  <c r="L247" i="5"/>
  <c r="K247" i="5"/>
  <c r="J247" i="5"/>
  <c r="I247" i="5"/>
  <c r="I337" i="5" s="1"/>
  <c r="H247" i="5"/>
  <c r="H337" i="5" s="1"/>
  <c r="G247" i="5"/>
  <c r="F247" i="5"/>
  <c r="E247" i="5"/>
  <c r="D247" i="5"/>
  <c r="C247" i="5"/>
  <c r="B247" i="5"/>
  <c r="N246" i="5"/>
  <c r="O246" i="5" s="1"/>
  <c r="N245" i="5"/>
  <c r="O245" i="5" s="1"/>
  <c r="N244" i="5"/>
  <c r="O244" i="5" s="1"/>
  <c r="N243" i="5"/>
  <c r="O243" i="5" s="1"/>
  <c r="N242" i="5"/>
  <c r="O242" i="5" s="1"/>
  <c r="N241" i="5"/>
  <c r="O241" i="5" s="1"/>
  <c r="N240" i="5"/>
  <c r="O240" i="5" s="1"/>
  <c r="N238" i="5"/>
  <c r="O238" i="5" s="1"/>
  <c r="N237" i="5"/>
  <c r="O237" i="5" s="1"/>
  <c r="N236" i="5"/>
  <c r="O236" i="5" s="1"/>
  <c r="N235" i="5"/>
  <c r="M232" i="5"/>
  <c r="L232" i="5"/>
  <c r="K232" i="5"/>
  <c r="K333" i="5" s="1"/>
  <c r="J232" i="5"/>
  <c r="I232" i="5"/>
  <c r="I333" i="5" s="1"/>
  <c r="I340" i="5" s="1"/>
  <c r="I1311" i="5" s="1"/>
  <c r="H232" i="5"/>
  <c r="G232" i="5"/>
  <c r="G333" i="5" s="1"/>
  <c r="G340" i="5" s="1"/>
  <c r="G1311" i="5" s="1"/>
  <c r="F232" i="5"/>
  <c r="E232" i="5"/>
  <c r="D232" i="5"/>
  <c r="C232" i="5"/>
  <c r="B232" i="5"/>
  <c r="N231" i="5"/>
  <c r="O231" i="5" s="1"/>
  <c r="N230" i="5"/>
  <c r="O230" i="5" s="1"/>
  <c r="N229" i="5"/>
  <c r="M226" i="5"/>
  <c r="L226" i="5"/>
  <c r="J226" i="5"/>
  <c r="I226" i="5"/>
  <c r="G226" i="5"/>
  <c r="F226" i="5"/>
  <c r="E226" i="5"/>
  <c r="D226" i="5"/>
  <c r="C226" i="5"/>
  <c r="B226" i="5"/>
  <c r="N225" i="5"/>
  <c r="O225" i="5" s="1"/>
  <c r="N224" i="5"/>
  <c r="O224" i="5" s="1"/>
  <c r="N223" i="5"/>
  <c r="O223" i="5" s="1"/>
  <c r="N222" i="5"/>
  <c r="O222" i="5" s="1"/>
  <c r="N221" i="5"/>
  <c r="O221" i="5" s="1"/>
  <c r="N220" i="5"/>
  <c r="O220" i="5" s="1"/>
  <c r="N219" i="5"/>
  <c r="O219" i="5" s="1"/>
  <c r="N217" i="5"/>
  <c r="O217" i="5" s="1"/>
  <c r="N216" i="5"/>
  <c r="O216" i="5" s="1"/>
  <c r="N215" i="5"/>
  <c r="O215" i="5" s="1"/>
  <c r="N214" i="5"/>
  <c r="M211" i="5"/>
  <c r="L211" i="5"/>
  <c r="K211" i="5"/>
  <c r="J211" i="5"/>
  <c r="I211" i="5"/>
  <c r="H211" i="5"/>
  <c r="G211" i="5"/>
  <c r="E211" i="5"/>
  <c r="D211" i="5"/>
  <c r="C211" i="5"/>
  <c r="B211" i="5"/>
  <c r="N210" i="5"/>
  <c r="O210" i="5" s="1"/>
  <c r="N209" i="5"/>
  <c r="O209" i="5" s="1"/>
  <c r="O208" i="5"/>
  <c r="M205" i="5"/>
  <c r="L205" i="5"/>
  <c r="K205" i="5"/>
  <c r="J205" i="5"/>
  <c r="I205" i="5"/>
  <c r="H205" i="5"/>
  <c r="G205" i="5"/>
  <c r="F205" i="5"/>
  <c r="E205" i="5"/>
  <c r="D205" i="5"/>
  <c r="C205" i="5"/>
  <c r="B205" i="5"/>
  <c r="N204" i="5"/>
  <c r="O204" i="5" s="1"/>
  <c r="N203" i="5"/>
  <c r="O203" i="5" s="1"/>
  <c r="N202" i="5"/>
  <c r="O202" i="5" s="1"/>
  <c r="N201" i="5"/>
  <c r="O201" i="5" s="1"/>
  <c r="N200" i="5"/>
  <c r="O200" i="5" s="1"/>
  <c r="N199" i="5"/>
  <c r="O199" i="5" s="1"/>
  <c r="N197" i="5"/>
  <c r="O197" i="5" s="1"/>
  <c r="N196" i="5"/>
  <c r="O196" i="5" s="1"/>
  <c r="N195" i="5"/>
  <c r="O195" i="5" s="1"/>
  <c r="N194" i="5"/>
  <c r="M191" i="5"/>
  <c r="L191" i="5"/>
  <c r="K191" i="5"/>
  <c r="J191" i="5"/>
  <c r="I191" i="5"/>
  <c r="G191" i="5"/>
  <c r="F191" i="5"/>
  <c r="E191" i="5"/>
  <c r="D191" i="5"/>
  <c r="C191" i="5"/>
  <c r="B191" i="5"/>
  <c r="N190" i="5"/>
  <c r="O190" i="5" s="1"/>
  <c r="N189" i="5"/>
  <c r="O189" i="5" s="1"/>
  <c r="N188" i="5"/>
  <c r="O188" i="5" s="1"/>
  <c r="N187" i="5"/>
  <c r="O187" i="5" s="1"/>
  <c r="N186" i="5"/>
  <c r="O186" i="5" s="1"/>
  <c r="N185" i="5"/>
  <c r="O185" i="5" s="1"/>
  <c r="N183" i="5"/>
  <c r="M180" i="5"/>
  <c r="L180" i="5"/>
  <c r="K180" i="5"/>
  <c r="J180" i="5"/>
  <c r="I180" i="5"/>
  <c r="H180" i="5"/>
  <c r="G180" i="5"/>
  <c r="D180" i="5"/>
  <c r="C180" i="5"/>
  <c r="B180" i="5"/>
  <c r="N80" i="5"/>
  <c r="O80" i="5" s="1"/>
  <c r="M77" i="5"/>
  <c r="L77" i="5"/>
  <c r="K77" i="5"/>
  <c r="J77" i="5"/>
  <c r="I77" i="5"/>
  <c r="H77" i="5"/>
  <c r="G77" i="5"/>
  <c r="F77" i="5"/>
  <c r="E77" i="5"/>
  <c r="D77" i="5"/>
  <c r="C77" i="5"/>
  <c r="B77" i="5"/>
  <c r="N76" i="5"/>
  <c r="O76" i="5" s="1"/>
  <c r="N75" i="5"/>
  <c r="O75" i="5" s="1"/>
  <c r="N74" i="5"/>
  <c r="M71" i="5"/>
  <c r="L71" i="5"/>
  <c r="K71" i="5"/>
  <c r="I71" i="5"/>
  <c r="G71" i="5"/>
  <c r="F71" i="5"/>
  <c r="E71" i="5"/>
  <c r="D71" i="5"/>
  <c r="C71" i="5"/>
  <c r="B71" i="5"/>
  <c r="N70" i="5"/>
  <c r="O70" i="5" s="1"/>
  <c r="N68" i="5"/>
  <c r="O68" i="5" s="1"/>
  <c r="N67" i="5"/>
  <c r="O67" i="5" s="1"/>
  <c r="N66" i="5"/>
  <c r="O66" i="5" s="1"/>
  <c r="N65" i="5"/>
  <c r="O65" i="5" s="1"/>
  <c r="N64" i="5"/>
  <c r="O64" i="5" s="1"/>
  <c r="N63" i="5"/>
  <c r="O63" i="5" s="1"/>
  <c r="N61" i="5"/>
  <c r="O61" i="5" s="1"/>
  <c r="N60" i="5"/>
  <c r="O60" i="5" s="1"/>
  <c r="N59" i="5"/>
  <c r="O59" i="5" s="1"/>
  <c r="N58" i="5"/>
  <c r="O58" i="5" s="1"/>
  <c r="N57" i="5"/>
  <c r="O57" i="5" s="1"/>
  <c r="N56" i="5"/>
  <c r="O56" i="5" s="1"/>
  <c r="N55" i="5"/>
  <c r="O55" i="5" s="1"/>
  <c r="N54" i="5"/>
  <c r="M50" i="5"/>
  <c r="L50" i="5"/>
  <c r="J50" i="5"/>
  <c r="H50" i="5"/>
  <c r="F50" i="5"/>
  <c r="E50" i="5"/>
  <c r="D50" i="5"/>
  <c r="C50" i="5"/>
  <c r="B50" i="5"/>
  <c r="M49" i="5"/>
  <c r="L49" i="5"/>
  <c r="J49" i="5"/>
  <c r="H49" i="5"/>
  <c r="F49" i="5"/>
  <c r="E49" i="5"/>
  <c r="D49" i="5"/>
  <c r="C49" i="5"/>
  <c r="B49" i="5"/>
  <c r="M48" i="5"/>
  <c r="L48" i="5"/>
  <c r="J48" i="5"/>
  <c r="J51" i="5" s="1"/>
  <c r="H48" i="5"/>
  <c r="G51" i="5"/>
  <c r="F48" i="5"/>
  <c r="E48" i="5"/>
  <c r="D48" i="5"/>
  <c r="C48" i="5"/>
  <c r="B48" i="5"/>
  <c r="M45" i="5"/>
  <c r="M1307" i="5" s="1"/>
  <c r="L45" i="5"/>
  <c r="L1307" i="5" s="1"/>
  <c r="K45" i="5"/>
  <c r="I45" i="5"/>
  <c r="H45" i="5"/>
  <c r="H1307" i="5" s="1"/>
  <c r="G45" i="5"/>
  <c r="F45" i="5"/>
  <c r="F1307" i="5" s="1"/>
  <c r="E45" i="5"/>
  <c r="E1307" i="5" s="1"/>
  <c r="D45" i="5"/>
  <c r="D1307" i="5" s="1"/>
  <c r="C45" i="5"/>
  <c r="C1307" i="5" s="1"/>
  <c r="B45" i="5"/>
  <c r="B1307" i="5" s="1"/>
  <c r="N44" i="5"/>
  <c r="O44" i="5" s="1"/>
  <c r="N43" i="5"/>
  <c r="O43" i="5" s="1"/>
  <c r="N42" i="5"/>
  <c r="M39" i="5"/>
  <c r="L39" i="5"/>
  <c r="K39" i="5"/>
  <c r="J39" i="5"/>
  <c r="G39" i="5"/>
  <c r="F39" i="5"/>
  <c r="E39" i="5"/>
  <c r="D39" i="5"/>
  <c r="C39" i="5"/>
  <c r="B39" i="5"/>
  <c r="N38" i="5"/>
  <c r="O38" i="5" s="1"/>
  <c r="N36" i="5"/>
  <c r="O36" i="5" s="1"/>
  <c r="N35" i="5"/>
  <c r="O35" i="5" s="1"/>
  <c r="N34" i="5"/>
  <c r="O34" i="5" s="1"/>
  <c r="N33" i="5"/>
  <c r="O33" i="5" s="1"/>
  <c r="N32" i="5"/>
  <c r="O32" i="5" s="1"/>
  <c r="N31" i="5"/>
  <c r="O31" i="5" s="1"/>
  <c r="N28" i="5"/>
  <c r="O28" i="5" s="1"/>
  <c r="N27" i="5"/>
  <c r="O27" i="5" s="1"/>
  <c r="N26" i="5"/>
  <c r="O26" i="5" s="1"/>
  <c r="N25" i="5"/>
  <c r="O25" i="5" s="1"/>
  <c r="N24" i="5"/>
  <c r="O24" i="5" s="1"/>
  <c r="N23" i="5"/>
  <c r="O23" i="5" s="1"/>
  <c r="N22" i="5"/>
  <c r="O22" i="5" s="1"/>
  <c r="N21" i="5"/>
  <c r="O21" i="5" s="1"/>
  <c r="M17" i="5"/>
  <c r="M310" i="5" s="1"/>
  <c r="L17" i="5"/>
  <c r="L310" i="5" s="1"/>
  <c r="K17" i="5"/>
  <c r="K310" i="5" s="1"/>
  <c r="J17" i="5"/>
  <c r="J310" i="5" s="1"/>
  <c r="I310" i="5"/>
  <c r="H310" i="5"/>
  <c r="G17" i="5"/>
  <c r="G310" i="5" s="1"/>
  <c r="F17" i="5"/>
  <c r="F310" i="5" s="1"/>
  <c r="E17" i="5"/>
  <c r="E310" i="5" s="1"/>
  <c r="D17" i="5"/>
  <c r="D310" i="5" s="1"/>
  <c r="C17" i="5"/>
  <c r="C310" i="5" s="1"/>
  <c r="B17" i="5"/>
  <c r="B310" i="5" s="1"/>
  <c r="M16" i="5"/>
  <c r="M309" i="5" s="1"/>
  <c r="L16" i="5"/>
  <c r="L309" i="5" s="1"/>
  <c r="K16" i="5"/>
  <c r="K309" i="5" s="1"/>
  <c r="J16" i="5"/>
  <c r="J309" i="5" s="1"/>
  <c r="I309" i="5"/>
  <c r="H309" i="5"/>
  <c r="G16" i="5"/>
  <c r="G309" i="5" s="1"/>
  <c r="F16" i="5"/>
  <c r="F309" i="5" s="1"/>
  <c r="E16" i="5"/>
  <c r="E309" i="5" s="1"/>
  <c r="D16" i="5"/>
  <c r="D309" i="5" s="1"/>
  <c r="C309" i="5"/>
  <c r="B16" i="5"/>
  <c r="B309" i="5" s="1"/>
  <c r="M15" i="5"/>
  <c r="M308" i="5" s="1"/>
  <c r="L15" i="5"/>
  <c r="L308" i="5" s="1"/>
  <c r="K15" i="5"/>
  <c r="K18" i="5" s="1"/>
  <c r="J15" i="5"/>
  <c r="J308" i="5" s="1"/>
  <c r="I308" i="5"/>
  <c r="H308" i="5"/>
  <c r="F15" i="5"/>
  <c r="F308" i="5" s="1"/>
  <c r="E15" i="5"/>
  <c r="E308" i="5" s="1"/>
  <c r="D15" i="5"/>
  <c r="D308" i="5" s="1"/>
  <c r="C15" i="5"/>
  <c r="C308" i="5" s="1"/>
  <c r="B15" i="5"/>
  <c r="B308" i="5" s="1"/>
  <c r="M12" i="5"/>
  <c r="M1297" i="5" s="1"/>
  <c r="N1297" i="5" s="1"/>
  <c r="L12" i="5"/>
  <c r="L1297" i="5" s="1"/>
  <c r="K1297" i="5"/>
  <c r="J12" i="5"/>
  <c r="J1297" i="5" s="1"/>
  <c r="G1297" i="5"/>
  <c r="F12" i="5"/>
  <c r="E12" i="5"/>
  <c r="D12" i="5"/>
  <c r="C12" i="5"/>
  <c r="B12" i="5"/>
  <c r="N11" i="5"/>
  <c r="O11" i="5" s="1"/>
  <c r="N10" i="5"/>
  <c r="O10" i="5" s="1"/>
  <c r="N9" i="5"/>
  <c r="M1314" i="5" l="1"/>
  <c r="M777" i="5"/>
  <c r="M803" i="5"/>
  <c r="M805" i="5" s="1"/>
  <c r="M847" i="5"/>
  <c r="N847" i="5" s="1"/>
  <c r="O847" i="5" s="1"/>
  <c r="M879" i="5"/>
  <c r="M980" i="5"/>
  <c r="M985" i="5"/>
  <c r="M987" i="5" s="1"/>
  <c r="K352" i="5"/>
  <c r="K354" i="5"/>
  <c r="L598" i="5"/>
  <c r="L993" i="5"/>
  <c r="L999" i="5"/>
  <c r="L609" i="5"/>
  <c r="L610" i="5" s="1"/>
  <c r="L607" i="5"/>
  <c r="K655" i="5"/>
  <c r="K698" i="5"/>
  <c r="K994" i="5"/>
  <c r="K676" i="5"/>
  <c r="K677" i="5" s="1"/>
  <c r="K678" i="5" s="1"/>
  <c r="K699" i="5"/>
  <c r="K1020" i="5" s="1"/>
  <c r="K696" i="5"/>
  <c r="K708" i="5"/>
  <c r="K715" i="5"/>
  <c r="K717" i="5" s="1"/>
  <c r="K725" i="5"/>
  <c r="K740" i="5"/>
  <c r="L738" i="5"/>
  <c r="L741" i="5"/>
  <c r="C847" i="5"/>
  <c r="C877" i="5"/>
  <c r="C996" i="5"/>
  <c r="E847" i="5"/>
  <c r="E877" i="5"/>
  <c r="E996" i="5"/>
  <c r="G847" i="5"/>
  <c r="G877" i="5"/>
  <c r="G996" i="5"/>
  <c r="I847" i="5"/>
  <c r="I877" i="5"/>
  <c r="I996" i="5"/>
  <c r="K847" i="5"/>
  <c r="K877" i="5"/>
  <c r="K996" i="5"/>
  <c r="K1096" i="5"/>
  <c r="K1101" i="5"/>
  <c r="K1307" i="5"/>
  <c r="K319" i="5"/>
  <c r="K598" i="5"/>
  <c r="K993" i="5"/>
  <c r="K999" i="5"/>
  <c r="N999" i="5" s="1"/>
  <c r="K607" i="5"/>
  <c r="K609" i="5"/>
  <c r="K610" i="5" s="1"/>
  <c r="L655" i="5"/>
  <c r="L994" i="5"/>
  <c r="L698" i="5"/>
  <c r="L676" i="5"/>
  <c r="L677" i="5" s="1"/>
  <c r="L678" i="5" s="1"/>
  <c r="L699" i="5"/>
  <c r="L1020" i="5" s="1"/>
  <c r="L708" i="5"/>
  <c r="L715" i="5"/>
  <c r="L717" i="5" s="1"/>
  <c r="L725" i="5"/>
  <c r="L740" i="5"/>
  <c r="L742" i="5" s="1"/>
  <c r="K738" i="5"/>
  <c r="K741" i="5"/>
  <c r="K801" i="5"/>
  <c r="K804" i="5"/>
  <c r="K1021" i="5" s="1"/>
  <c r="B847" i="5"/>
  <c r="B877" i="5"/>
  <c r="B996" i="5"/>
  <c r="D847" i="5"/>
  <c r="D877" i="5"/>
  <c r="D996" i="5"/>
  <c r="F847" i="5"/>
  <c r="F877" i="5"/>
  <c r="F996" i="5"/>
  <c r="H847" i="5"/>
  <c r="H877" i="5"/>
  <c r="H996" i="5"/>
  <c r="J847" i="5"/>
  <c r="J877" i="5"/>
  <c r="J996" i="5"/>
  <c r="L847" i="5"/>
  <c r="L877" i="5"/>
  <c r="L996" i="5"/>
  <c r="K980" i="5"/>
  <c r="K985" i="5"/>
  <c r="L1096" i="5"/>
  <c r="L1101" i="5"/>
  <c r="L875" i="5"/>
  <c r="L878" i="5"/>
  <c r="L801" i="5"/>
  <c r="L804" i="5"/>
  <c r="L1021" i="5" s="1"/>
  <c r="L777" i="5"/>
  <c r="L803" i="5"/>
  <c r="L352" i="5"/>
  <c r="L354" i="5"/>
  <c r="K854" i="5"/>
  <c r="K879" i="5"/>
  <c r="L854" i="5"/>
  <c r="L1082" i="5"/>
  <c r="L1099" i="5"/>
  <c r="L1102" i="5" s="1"/>
  <c r="L1318" i="5" s="1"/>
  <c r="L1100" i="5"/>
  <c r="L1317" i="5" s="1"/>
  <c r="L980" i="5"/>
  <c r="L985" i="5"/>
  <c r="L492" i="5"/>
  <c r="L464" i="5"/>
  <c r="L468" i="5" s="1"/>
  <c r="L469" i="5" s="1"/>
  <c r="L1315" i="5" s="1"/>
  <c r="K777" i="5"/>
  <c r="K803" i="5"/>
  <c r="K1082" i="5"/>
  <c r="K1099" i="5"/>
  <c r="K1102" i="5" s="1"/>
  <c r="K1318" i="5" s="1"/>
  <c r="K1100" i="5"/>
  <c r="K1317" i="5" s="1"/>
  <c r="I492" i="5"/>
  <c r="I464" i="5"/>
  <c r="I468" i="5" s="1"/>
  <c r="I469" i="5" s="1"/>
  <c r="I1315" i="5" s="1"/>
  <c r="C992" i="5"/>
  <c r="C586" i="5"/>
  <c r="E992" i="5"/>
  <c r="E586" i="5"/>
  <c r="J738" i="5"/>
  <c r="J741" i="5"/>
  <c r="J742" i="5" s="1"/>
  <c r="J995" i="5"/>
  <c r="J801" i="5"/>
  <c r="J804" i="5"/>
  <c r="J1021" i="5" s="1"/>
  <c r="J1096" i="5"/>
  <c r="J1101" i="5"/>
  <c r="J1102" i="5" s="1"/>
  <c r="J1318" i="5" s="1"/>
  <c r="C316" i="5"/>
  <c r="C330" i="5"/>
  <c r="N330" i="5" s="1"/>
  <c r="C317" i="5"/>
  <c r="C331" i="5"/>
  <c r="J352" i="5"/>
  <c r="J357" i="5" s="1"/>
  <c r="J354" i="5"/>
  <c r="J492" i="5"/>
  <c r="J464" i="5"/>
  <c r="J468" i="5" s="1"/>
  <c r="J469" i="5" s="1"/>
  <c r="J1315" i="5" s="1"/>
  <c r="B992" i="5"/>
  <c r="B586" i="5"/>
  <c r="D586" i="5"/>
  <c r="F992" i="5"/>
  <c r="F586" i="5"/>
  <c r="J598" i="5"/>
  <c r="J993" i="5"/>
  <c r="B725" i="5"/>
  <c r="B740" i="5"/>
  <c r="J875" i="5"/>
  <c r="J878" i="5"/>
  <c r="J1022" i="5" s="1"/>
  <c r="N1265" i="5"/>
  <c r="J1309" i="5"/>
  <c r="J1298" i="5"/>
  <c r="N491" i="5"/>
  <c r="K492" i="5"/>
  <c r="K464" i="5"/>
  <c r="K468" i="5" s="1"/>
  <c r="K469" i="5" s="1"/>
  <c r="K1315" i="5" s="1"/>
  <c r="J1314" i="5"/>
  <c r="J1301" i="5"/>
  <c r="J1302" i="5"/>
  <c r="J1300" i="5"/>
  <c r="J854" i="5"/>
  <c r="J777" i="5"/>
  <c r="J980" i="5"/>
  <c r="J985" i="5"/>
  <c r="J998" i="5" s="1"/>
  <c r="K340" i="5"/>
  <c r="K1311" i="5" s="1"/>
  <c r="M333" i="5"/>
  <c r="J327" i="5"/>
  <c r="J1310" i="5" s="1"/>
  <c r="J333" i="5"/>
  <c r="J340" i="5" s="1"/>
  <c r="J1311" i="5" s="1"/>
  <c r="J321" i="5"/>
  <c r="J319" i="5"/>
  <c r="L333" i="5"/>
  <c r="L340" i="5" s="1"/>
  <c r="L1311" i="5" s="1"/>
  <c r="L319" i="5"/>
  <c r="J655" i="5"/>
  <c r="J698" i="5"/>
  <c r="J673" i="5"/>
  <c r="J699" i="5"/>
  <c r="J1020" i="5" s="1"/>
  <c r="J696" i="5"/>
  <c r="J708" i="5"/>
  <c r="J715" i="5"/>
  <c r="J717" i="5" s="1"/>
  <c r="I352" i="5"/>
  <c r="I357" i="5" s="1"/>
  <c r="I354" i="5"/>
  <c r="I1307" i="5"/>
  <c r="I321" i="5"/>
  <c r="I319" i="5"/>
  <c r="I1314" i="5"/>
  <c r="I1297" i="5"/>
  <c r="H333" i="5"/>
  <c r="H340" i="5" s="1"/>
  <c r="H1311" i="5" s="1"/>
  <c r="H352" i="5"/>
  <c r="H354" i="5"/>
  <c r="H607" i="5"/>
  <c r="H609" i="5"/>
  <c r="H610" i="5" s="1"/>
  <c r="I696" i="5"/>
  <c r="I708" i="5"/>
  <c r="I715" i="5"/>
  <c r="I717" i="5" s="1"/>
  <c r="H725" i="5"/>
  <c r="I738" i="5"/>
  <c r="I741" i="5"/>
  <c r="H777" i="5"/>
  <c r="H995" i="5"/>
  <c r="H803" i="5"/>
  <c r="H801" i="5"/>
  <c r="H804" i="5"/>
  <c r="H1021" i="5" s="1"/>
  <c r="I854" i="5"/>
  <c r="H875" i="5"/>
  <c r="H878" i="5"/>
  <c r="H1022" i="5" s="1"/>
  <c r="I980" i="5"/>
  <c r="I985" i="5"/>
  <c r="I1082" i="5"/>
  <c r="I1099" i="5"/>
  <c r="I1100" i="5"/>
  <c r="I1317" i="5" s="1"/>
  <c r="I1096" i="5"/>
  <c r="I1101" i="5"/>
  <c r="H598" i="5"/>
  <c r="H993" i="5"/>
  <c r="I607" i="5"/>
  <c r="I609" i="5"/>
  <c r="I610" i="5" s="1"/>
  <c r="H655" i="5"/>
  <c r="H994" i="5"/>
  <c r="H698" i="5"/>
  <c r="H676" i="5"/>
  <c r="H677" i="5" s="1"/>
  <c r="H678" i="5" s="1"/>
  <c r="H699" i="5"/>
  <c r="H1020" i="5" s="1"/>
  <c r="H708" i="5"/>
  <c r="H715" i="5"/>
  <c r="H717" i="5" s="1"/>
  <c r="I725" i="5"/>
  <c r="I742" i="5"/>
  <c r="H738" i="5"/>
  <c r="H741" i="5"/>
  <c r="I801" i="5"/>
  <c r="I804" i="5"/>
  <c r="H854" i="5"/>
  <c r="H879" i="5"/>
  <c r="I875" i="5"/>
  <c r="I878" i="5"/>
  <c r="I1022" i="5" s="1"/>
  <c r="H980" i="5"/>
  <c r="H985" i="5"/>
  <c r="H1082" i="5"/>
  <c r="H1099" i="5"/>
  <c r="H1100" i="5"/>
  <c r="H1317" i="5" s="1"/>
  <c r="H1096" i="5"/>
  <c r="H1101" i="5"/>
  <c r="H1294" i="5"/>
  <c r="I777" i="5"/>
  <c r="I995" i="5"/>
  <c r="I676" i="5"/>
  <c r="I677" i="5" s="1"/>
  <c r="I678" i="5" s="1"/>
  <c r="I699" i="5"/>
  <c r="I1020" i="5" s="1"/>
  <c r="I655" i="5"/>
  <c r="I698" i="5"/>
  <c r="I700" i="5" s="1"/>
  <c r="H492" i="5"/>
  <c r="H464" i="5"/>
  <c r="H468" i="5" s="1"/>
  <c r="H469" i="5" s="1"/>
  <c r="H1315" i="5" s="1"/>
  <c r="B51" i="5"/>
  <c r="B1309" i="5" s="1"/>
  <c r="D51" i="5"/>
  <c r="D1309" i="5" s="1"/>
  <c r="F51" i="5"/>
  <c r="F1309" i="5" s="1"/>
  <c r="L51" i="5"/>
  <c r="D987" i="5"/>
  <c r="G352" i="5"/>
  <c r="G354" i="5"/>
  <c r="G676" i="5"/>
  <c r="G677" i="5" s="1"/>
  <c r="G678" i="5" s="1"/>
  <c r="G699" i="5"/>
  <c r="G1020" i="5" s="1"/>
  <c r="G696" i="5"/>
  <c r="G708" i="5"/>
  <c r="G715" i="5"/>
  <c r="G717" i="5" s="1"/>
  <c r="G738" i="5"/>
  <c r="G741" i="5"/>
  <c r="B1297" i="5"/>
  <c r="D1297" i="5"/>
  <c r="F1297" i="5"/>
  <c r="H1297" i="5"/>
  <c r="G1307" i="5"/>
  <c r="G319" i="5"/>
  <c r="C51" i="5"/>
  <c r="C1298" i="5" s="1"/>
  <c r="E51" i="5"/>
  <c r="E1309" i="5" s="1"/>
  <c r="G1298" i="5"/>
  <c r="G1309" i="5"/>
  <c r="G598" i="5"/>
  <c r="G993" i="5"/>
  <c r="G725" i="5"/>
  <c r="G742" i="5"/>
  <c r="G1082" i="5"/>
  <c r="G1100" i="5"/>
  <c r="G1317" i="5" s="1"/>
  <c r="G1099" i="5"/>
  <c r="G1096" i="5"/>
  <c r="G1101" i="5"/>
  <c r="N180" i="5"/>
  <c r="H51" i="5"/>
  <c r="G18" i="5"/>
  <c r="G311" i="5" s="1"/>
  <c r="G308" i="5"/>
  <c r="G801" i="5"/>
  <c r="G804" i="5"/>
  <c r="G777" i="5"/>
  <c r="G995" i="5"/>
  <c r="G875" i="5"/>
  <c r="G878" i="5"/>
  <c r="G655" i="5"/>
  <c r="G994" i="5"/>
  <c r="G607" i="5"/>
  <c r="G609" i="5"/>
  <c r="G610" i="5" s="1"/>
  <c r="G985" i="5"/>
  <c r="G854" i="5"/>
  <c r="H319" i="5"/>
  <c r="F299" i="5"/>
  <c r="I1298" i="5"/>
  <c r="K1298" i="5"/>
  <c r="M51" i="5"/>
  <c r="M1298" i="5" s="1"/>
  <c r="C466" i="5"/>
  <c r="C468" i="5" s="1"/>
  <c r="C469" i="5" s="1"/>
  <c r="C1315" i="5" s="1"/>
  <c r="E466" i="5"/>
  <c r="E468" i="5" s="1"/>
  <c r="E469" i="5" s="1"/>
  <c r="E1315" i="5" s="1"/>
  <c r="G586" i="5"/>
  <c r="I586" i="5"/>
  <c r="K586" i="5"/>
  <c r="M586" i="5"/>
  <c r="C338" i="5"/>
  <c r="C1312" i="5" s="1"/>
  <c r="B464" i="5"/>
  <c r="N1194" i="5"/>
  <c r="O1194" i="5" s="1"/>
  <c r="N1075" i="5"/>
  <c r="O1075" i="5" s="1"/>
  <c r="N1293" i="5"/>
  <c r="O1293" i="5" s="1"/>
  <c r="C1297" i="5"/>
  <c r="N205" i="5"/>
  <c r="B338" i="5"/>
  <c r="B1312" i="5" s="1"/>
  <c r="D464" i="5"/>
  <c r="D466" i="5"/>
  <c r="N931" i="5"/>
  <c r="O931" i="5" s="1"/>
  <c r="N932" i="5"/>
  <c r="O932" i="5" s="1"/>
  <c r="N933" i="5"/>
  <c r="O933" i="5" s="1"/>
  <c r="N934" i="5"/>
  <c r="O934" i="5" s="1"/>
  <c r="N935" i="5"/>
  <c r="O935" i="5" s="1"/>
  <c r="N1074" i="5"/>
  <c r="O1074" i="5" s="1"/>
  <c r="N1076" i="5"/>
  <c r="O1076" i="5" s="1"/>
  <c r="N1078" i="5"/>
  <c r="O1078" i="5" s="1"/>
  <c r="N1080" i="5"/>
  <c r="O1080" i="5" s="1"/>
  <c r="O1095" i="5"/>
  <c r="O1101" i="5" s="1"/>
  <c r="O1130" i="5"/>
  <c r="O1168" i="5" s="1"/>
  <c r="N1168" i="5"/>
  <c r="N288" i="5"/>
  <c r="N289" i="5"/>
  <c r="N290" i="5"/>
  <c r="N593" i="5"/>
  <c r="N49" i="5"/>
  <c r="O49" i="5" s="1"/>
  <c r="N50" i="5"/>
  <c r="O50" i="5" s="1"/>
  <c r="N284" i="5"/>
  <c r="C299" i="5"/>
  <c r="C337" i="5" s="1"/>
  <c r="E299" i="5"/>
  <c r="E336" i="5" s="1"/>
  <c r="G299" i="5"/>
  <c r="K299" i="5"/>
  <c r="N411" i="5"/>
  <c r="N417" i="5"/>
  <c r="N429" i="5"/>
  <c r="N811" i="5"/>
  <c r="O811" i="5" s="1"/>
  <c r="N813" i="5"/>
  <c r="O813" i="5" s="1"/>
  <c r="N815" i="5"/>
  <c r="O815" i="5" s="1"/>
  <c r="N817" i="5"/>
  <c r="O817" i="5" s="1"/>
  <c r="N819" i="5"/>
  <c r="O819" i="5" s="1"/>
  <c r="N821" i="5"/>
  <c r="O821" i="5" s="1"/>
  <c r="N823" i="5"/>
  <c r="O823" i="5" s="1"/>
  <c r="N825" i="5"/>
  <c r="O825" i="5" s="1"/>
  <c r="D879" i="5"/>
  <c r="N362" i="5"/>
  <c r="N441" i="5"/>
  <c r="N287" i="5"/>
  <c r="N332" i="5"/>
  <c r="O360" i="5"/>
  <c r="O362" i="5" s="1"/>
  <c r="N390" i="5"/>
  <c r="O390" i="5" s="1"/>
  <c r="N404" i="5"/>
  <c r="N423" i="5"/>
  <c r="N435" i="5"/>
  <c r="N497" i="5"/>
  <c r="O497" i="5" s="1"/>
  <c r="K594" i="5"/>
  <c r="N647" i="5"/>
  <c r="O647" i="5" s="1"/>
  <c r="O711" i="5"/>
  <c r="O712" i="5" s="1"/>
  <c r="O716" i="5" s="1"/>
  <c r="E742" i="5"/>
  <c r="D759" i="5"/>
  <c r="D760" i="5" s="1"/>
  <c r="C759" i="5"/>
  <c r="C760" i="5" s="1"/>
  <c r="N748" i="5"/>
  <c r="O748" i="5" s="1"/>
  <c r="N749" i="5"/>
  <c r="O749" i="5" s="1"/>
  <c r="N750" i="5"/>
  <c r="O750" i="5" s="1"/>
  <c r="N751" i="5"/>
  <c r="O751" i="5" s="1"/>
  <c r="N752" i="5"/>
  <c r="O752" i="5" s="1"/>
  <c r="N753" i="5"/>
  <c r="O753" i="5" s="1"/>
  <c r="N754" i="5"/>
  <c r="O754" i="5" s="1"/>
  <c r="N757" i="5"/>
  <c r="O757" i="5" s="1"/>
  <c r="N758" i="5"/>
  <c r="O758" i="5" s="1"/>
  <c r="E854" i="5"/>
  <c r="E875" i="5"/>
  <c r="C892" i="5"/>
  <c r="C893" i="5" s="1"/>
  <c r="N885" i="5"/>
  <c r="O885" i="5" s="1"/>
  <c r="D892" i="5"/>
  <c r="D893" i="5" s="1"/>
  <c r="N886" i="5"/>
  <c r="O886" i="5" s="1"/>
  <c r="N890" i="5"/>
  <c r="O890" i="5" s="1"/>
  <c r="N891" i="5"/>
  <c r="O891" i="5" s="1"/>
  <c r="N986" i="5"/>
  <c r="O986" i="5" s="1"/>
  <c r="O1019" i="5"/>
  <c r="O194" i="5"/>
  <c r="O205" i="5" s="1"/>
  <c r="I596" i="5"/>
  <c r="N936" i="5"/>
  <c r="O936" i="5" s="1"/>
  <c r="D970" i="5"/>
  <c r="F352" i="5"/>
  <c r="F1314" i="5" s="1"/>
  <c r="F354" i="5"/>
  <c r="F708" i="5"/>
  <c r="F715" i="5"/>
  <c r="F717" i="5" s="1"/>
  <c r="F738" i="5"/>
  <c r="F741" i="5"/>
  <c r="F742" i="5" s="1"/>
  <c r="F801" i="5"/>
  <c r="F804" i="5"/>
  <c r="F1021" i="5" s="1"/>
  <c r="F905" i="5"/>
  <c r="F1096" i="5"/>
  <c r="F1101" i="5"/>
  <c r="F1102" i="5" s="1"/>
  <c r="F1318" i="5" s="1"/>
  <c r="E1297" i="5"/>
  <c r="N211" i="5"/>
  <c r="O281" i="5"/>
  <c r="O284" i="5" s="1"/>
  <c r="M299" i="5"/>
  <c r="D299" i="5"/>
  <c r="D337" i="5" s="1"/>
  <c r="J299" i="5"/>
  <c r="L299" i="5"/>
  <c r="B299" i="5"/>
  <c r="B337" i="5" s="1"/>
  <c r="N294" i="5"/>
  <c r="N295" i="5"/>
  <c r="N296" i="5"/>
  <c r="N297" i="5"/>
  <c r="N298" i="5"/>
  <c r="C324" i="5"/>
  <c r="C325" i="5"/>
  <c r="N331" i="5"/>
  <c r="O401" i="5"/>
  <c r="O404" i="5" s="1"/>
  <c r="O407" i="5"/>
  <c r="O411" i="5" s="1"/>
  <c r="O414" i="5"/>
  <c r="O417" i="5" s="1"/>
  <c r="O420" i="5"/>
  <c r="O423" i="5" s="1"/>
  <c r="O426" i="5"/>
  <c r="O429" i="5" s="1"/>
  <c r="O432" i="5"/>
  <c r="O435" i="5" s="1"/>
  <c r="O438" i="5"/>
  <c r="O441" i="5" s="1"/>
  <c r="O495" i="5"/>
  <c r="O496" i="5" s="1"/>
  <c r="N521" i="5"/>
  <c r="O521" i="5" s="1"/>
  <c r="N525" i="5"/>
  <c r="O525" i="5" s="1"/>
  <c r="N526" i="5"/>
  <c r="O526" i="5" s="1"/>
  <c r="N529" i="5"/>
  <c r="O529" i="5" s="1"/>
  <c r="H586" i="5"/>
  <c r="J586" i="5"/>
  <c r="L586" i="5"/>
  <c r="O590" i="5"/>
  <c r="O593" i="5" s="1"/>
  <c r="O596" i="5" s="1"/>
  <c r="O598" i="5" s="1"/>
  <c r="G594" i="5"/>
  <c r="E596" i="5"/>
  <c r="E993" i="5" s="1"/>
  <c r="M596" i="5"/>
  <c r="M598" i="5" s="1"/>
  <c r="N598" i="5"/>
  <c r="B609" i="5"/>
  <c r="B610" i="5" s="1"/>
  <c r="C696" i="5"/>
  <c r="E696" i="5"/>
  <c r="J695" i="5"/>
  <c r="H696" i="5"/>
  <c r="C708" i="5"/>
  <c r="C724" i="5"/>
  <c r="N737" i="5"/>
  <c r="N741" i="5" s="1"/>
  <c r="N755" i="5"/>
  <c r="O755" i="5" s="1"/>
  <c r="N756" i="5"/>
  <c r="O756" i="5" s="1"/>
  <c r="C801" i="5"/>
  <c r="E826" i="5"/>
  <c r="C879" i="5"/>
  <c r="E892" i="5"/>
  <c r="E893" i="5" s="1"/>
  <c r="N887" i="5"/>
  <c r="O887" i="5" s="1"/>
  <c r="N889" i="5"/>
  <c r="O889" i="5" s="1"/>
  <c r="D905" i="5"/>
  <c r="C937" i="5"/>
  <c r="C938" i="5" s="1"/>
  <c r="C970" i="5"/>
  <c r="E970" i="5"/>
  <c r="B980" i="5"/>
  <c r="B995" i="5"/>
  <c r="D1096" i="5"/>
  <c r="B1101" i="5"/>
  <c r="O1109" i="5"/>
  <c r="N1268" i="5"/>
  <c r="O1268" i="5" s="1"/>
  <c r="C1294" i="5"/>
  <c r="E317" i="5"/>
  <c r="E316" i="5"/>
  <c r="E318" i="5"/>
  <c r="B317" i="5"/>
  <c r="C318" i="5"/>
  <c r="F598" i="5"/>
  <c r="F993" i="5"/>
  <c r="F607" i="5"/>
  <c r="F609" i="5"/>
  <c r="F610" i="5" s="1"/>
  <c r="F673" i="5"/>
  <c r="F699" i="5"/>
  <c r="F1020" i="5" s="1"/>
  <c r="F854" i="5"/>
  <c r="F875" i="5"/>
  <c r="F878" i="5"/>
  <c r="F1022" i="5" s="1"/>
  <c r="F924" i="5"/>
  <c r="F1082" i="5"/>
  <c r="F1100" i="5"/>
  <c r="F1317" i="5" s="1"/>
  <c r="F1299" i="5"/>
  <c r="F1294" i="5"/>
  <c r="O288" i="5"/>
  <c r="O296" i="5"/>
  <c r="F333" i="5"/>
  <c r="F340" i="5" s="1"/>
  <c r="F1311" i="5" s="1"/>
  <c r="E324" i="5"/>
  <c r="B607" i="5"/>
  <c r="B696" i="5"/>
  <c r="B695" i="5"/>
  <c r="D696" i="5"/>
  <c r="L696" i="5"/>
  <c r="B892" i="5"/>
  <c r="B893" i="5" s="1"/>
  <c r="D937" i="5"/>
  <c r="D938" i="5" s="1"/>
  <c r="B1024" i="5"/>
  <c r="N1024" i="5" s="1"/>
  <c r="B1195" i="5"/>
  <c r="N1195" i="5" s="1"/>
  <c r="O1195" i="5" s="1"/>
  <c r="N1246" i="5"/>
  <c r="O1246" i="5" s="1"/>
  <c r="B316" i="5"/>
  <c r="B318" i="5"/>
  <c r="D316" i="5"/>
  <c r="D318" i="5"/>
  <c r="N1280" i="5"/>
  <c r="O1272" i="5"/>
  <c r="O1280" i="5" s="1"/>
  <c r="O1251" i="5"/>
  <c r="O1265" i="5" s="1"/>
  <c r="F1302" i="5"/>
  <c r="F1300" i="5"/>
  <c r="F1301" i="5"/>
  <c r="N800" i="5"/>
  <c r="N804" i="5" s="1"/>
  <c r="O800" i="5"/>
  <c r="O804" i="5" s="1"/>
  <c r="N783" i="5"/>
  <c r="O783" i="5"/>
  <c r="N776" i="5"/>
  <c r="N803" i="5" s="1"/>
  <c r="N805" i="5" s="1"/>
  <c r="F777" i="5"/>
  <c r="F995" i="5"/>
  <c r="O763" i="5"/>
  <c r="O776" i="5" s="1"/>
  <c r="O803" i="5" s="1"/>
  <c r="N397" i="5"/>
  <c r="O393" i="5"/>
  <c r="O397" i="5" s="1"/>
  <c r="N377" i="5"/>
  <c r="O365" i="5"/>
  <c r="O377" i="5" s="1"/>
  <c r="N1069" i="5"/>
  <c r="O1069" i="5" s="1"/>
  <c r="F725" i="5"/>
  <c r="F696" i="5"/>
  <c r="F695" i="5"/>
  <c r="O672" i="5"/>
  <c r="O699" i="5" s="1"/>
  <c r="N629" i="5"/>
  <c r="O629" i="5" s="1"/>
  <c r="O654" i="5"/>
  <c r="O698" i="5" s="1"/>
  <c r="F655" i="5"/>
  <c r="F994" i="5"/>
  <c r="O646" i="5"/>
  <c r="O628" i="5"/>
  <c r="O964" i="5"/>
  <c r="O968" i="5" s="1"/>
  <c r="N965" i="5"/>
  <c r="O965" i="5" s="1"/>
  <c r="N948" i="5"/>
  <c r="O948" i="5" s="1"/>
  <c r="N912" i="5"/>
  <c r="O912" i="5" s="1"/>
  <c r="O904" i="5"/>
  <c r="O926" i="5" s="1"/>
  <c r="N874" i="5"/>
  <c r="N878" i="5" s="1"/>
  <c r="O857" i="5"/>
  <c r="O874" i="5" s="1"/>
  <c r="O878" i="5" s="1"/>
  <c r="N853" i="5"/>
  <c r="N877" i="5" s="1"/>
  <c r="O853" i="5"/>
  <c r="O877" i="5" s="1"/>
  <c r="O879" i="5" s="1"/>
  <c r="N846" i="5"/>
  <c r="O846" i="5"/>
  <c r="O581" i="5"/>
  <c r="O582" i="5" s="1"/>
  <c r="N577" i="5"/>
  <c r="N586" i="5" s="1"/>
  <c r="O577" i="5"/>
  <c r="O586" i="5" s="1"/>
  <c r="N571" i="5"/>
  <c r="O571" i="5"/>
  <c r="N539" i="5"/>
  <c r="O534" i="5"/>
  <c r="O539" i="5" s="1"/>
  <c r="N520" i="5"/>
  <c r="O520" i="5"/>
  <c r="O472" i="5"/>
  <c r="O491" i="5" s="1"/>
  <c r="N278" i="5"/>
  <c r="O275" i="5"/>
  <c r="O278" i="5" s="1"/>
  <c r="N262" i="5"/>
  <c r="O250" i="5"/>
  <c r="O262" i="5" s="1"/>
  <c r="N247" i="5"/>
  <c r="O235" i="5"/>
  <c r="O247" i="5" s="1"/>
  <c r="O289" i="5"/>
  <c r="O293" i="5"/>
  <c r="O295" i="5"/>
  <c r="O294" i="5"/>
  <c r="O290" i="5"/>
  <c r="N272" i="5"/>
  <c r="O265" i="5"/>
  <c r="O272" i="5" s="1"/>
  <c r="O304" i="5"/>
  <c r="O332" i="5" s="1"/>
  <c r="O303" i="5"/>
  <c r="O331" i="5" s="1"/>
  <c r="N232" i="5"/>
  <c r="O229" i="5"/>
  <c r="O232" i="5" s="1"/>
  <c r="O298" i="5"/>
  <c r="O297" i="5"/>
  <c r="N226" i="5"/>
  <c r="O214" i="5"/>
  <c r="O226" i="5" s="1"/>
  <c r="N191" i="5"/>
  <c r="O183" i="5"/>
  <c r="O191" i="5" s="1"/>
  <c r="N45" i="5"/>
  <c r="O42" i="5"/>
  <c r="O45" i="5" s="1"/>
  <c r="N309" i="5"/>
  <c r="O309" i="5" s="1"/>
  <c r="N310" i="5"/>
  <c r="O310" i="5" s="1"/>
  <c r="O180" i="5"/>
  <c r="N77" i="5"/>
  <c r="O74" i="5"/>
  <c r="O77" i="5" s="1"/>
  <c r="N71" i="5"/>
  <c r="O54" i="5"/>
  <c r="O71" i="5" s="1"/>
  <c r="N39" i="5"/>
  <c r="O39" i="5"/>
  <c r="N12" i="5"/>
  <c r="O9" i="5"/>
  <c r="O12" i="5" s="1"/>
  <c r="K313" i="5"/>
  <c r="K1308" i="5" s="1"/>
  <c r="K311" i="5"/>
  <c r="N583" i="5"/>
  <c r="O583" i="5" s="1"/>
  <c r="B1298" i="5"/>
  <c r="C993" i="5"/>
  <c r="C598" i="5"/>
  <c r="N687" i="5"/>
  <c r="O687" i="5" s="1"/>
  <c r="C18" i="5"/>
  <c r="E18" i="5"/>
  <c r="M18" i="5"/>
  <c r="O211" i="5"/>
  <c r="N292" i="5"/>
  <c r="N302" i="5"/>
  <c r="C305" i="5"/>
  <c r="C327" i="5" s="1"/>
  <c r="C1310" i="5" s="1"/>
  <c r="E305" i="5"/>
  <c r="E319" i="5" s="1"/>
  <c r="K308" i="5"/>
  <c r="G321" i="5"/>
  <c r="K321" i="5"/>
  <c r="M321" i="5"/>
  <c r="E325" i="5"/>
  <c r="C326" i="5"/>
  <c r="E326" i="5"/>
  <c r="G327" i="5"/>
  <c r="G1310" i="5" s="1"/>
  <c r="I327" i="5"/>
  <c r="I1310" i="5" s="1"/>
  <c r="M327" i="5"/>
  <c r="C352" i="5"/>
  <c r="E352" i="5"/>
  <c r="N455" i="5"/>
  <c r="C492" i="5"/>
  <c r="C578" i="5"/>
  <c r="E578" i="5"/>
  <c r="G578" i="5"/>
  <c r="K578" i="5"/>
  <c r="M578" i="5"/>
  <c r="E598" i="5"/>
  <c r="B598" i="5"/>
  <c r="N628" i="5"/>
  <c r="N646" i="5"/>
  <c r="N654" i="5"/>
  <c r="N698" i="5" s="1"/>
  <c r="D655" i="5"/>
  <c r="N672" i="5"/>
  <c r="D673" i="5"/>
  <c r="H673" i="5"/>
  <c r="L673" i="5"/>
  <c r="B676" i="5"/>
  <c r="B677" i="5" s="1"/>
  <c r="F676" i="5"/>
  <c r="F677" i="5" s="1"/>
  <c r="F678" i="5" s="1"/>
  <c r="J676" i="5"/>
  <c r="J677" i="5" s="1"/>
  <c r="J678" i="5" s="1"/>
  <c r="B698" i="5"/>
  <c r="B700" i="5" s="1"/>
  <c r="D699" i="5"/>
  <c r="D1020" i="5" s="1"/>
  <c r="D1040" i="5" s="1"/>
  <c r="B715" i="5"/>
  <c r="B717" i="5" s="1"/>
  <c r="B708" i="5"/>
  <c r="E708" i="5"/>
  <c r="B741" i="5"/>
  <c r="B738" i="5"/>
  <c r="B742" i="5"/>
  <c r="D741" i="5"/>
  <c r="D742" i="5" s="1"/>
  <c r="N747" i="5"/>
  <c r="O747" i="5" s="1"/>
  <c r="N884" i="5"/>
  <c r="B971" i="5"/>
  <c r="O976" i="5"/>
  <c r="O979" i="5" s="1"/>
  <c r="O985" i="5" s="1"/>
  <c r="N979" i="5"/>
  <c r="N985" i="5" s="1"/>
  <c r="C998" i="5"/>
  <c r="C987" i="5"/>
  <c r="E998" i="5"/>
  <c r="E987" i="5"/>
  <c r="D992" i="5"/>
  <c r="N992" i="5" s="1"/>
  <c r="N1059" i="5"/>
  <c r="O1059" i="5" s="1"/>
  <c r="N1079" i="5"/>
  <c r="O1079" i="5" s="1"/>
  <c r="B1081" i="5"/>
  <c r="N15" i="5"/>
  <c r="N16" i="5"/>
  <c r="O16" i="5" s="1"/>
  <c r="N17" i="5"/>
  <c r="O17" i="5" s="1"/>
  <c r="B18" i="5"/>
  <c r="D18" i="5"/>
  <c r="F18" i="5"/>
  <c r="J18" i="5"/>
  <c r="L18" i="5"/>
  <c r="N1307" i="5"/>
  <c r="O1307" i="5" s="1"/>
  <c r="N48" i="5"/>
  <c r="O292" i="5"/>
  <c r="N303" i="5"/>
  <c r="N304" i="5"/>
  <c r="B305" i="5"/>
  <c r="B327" i="5" s="1"/>
  <c r="B1310" i="5" s="1"/>
  <c r="D305" i="5"/>
  <c r="D319" i="5" s="1"/>
  <c r="F319" i="5"/>
  <c r="F321" i="5"/>
  <c r="H321" i="5"/>
  <c r="L321" i="5"/>
  <c r="B324" i="5"/>
  <c r="D324" i="5"/>
  <c r="B325" i="5"/>
  <c r="B326" i="5"/>
  <c r="D326" i="5"/>
  <c r="F327" i="5"/>
  <c r="F1310" i="5" s="1"/>
  <c r="H327" i="5"/>
  <c r="H1310" i="5" s="1"/>
  <c r="L327" i="5"/>
  <c r="L1310" i="5" s="1"/>
  <c r="N349" i="5"/>
  <c r="O349" i="5" s="1"/>
  <c r="B352" i="5"/>
  <c r="D352" i="5"/>
  <c r="N389" i="5"/>
  <c r="O389" i="5" s="1"/>
  <c r="N446" i="5"/>
  <c r="O446" i="5" s="1"/>
  <c r="O451" i="5" s="1"/>
  <c r="B578" i="5"/>
  <c r="D578" i="5"/>
  <c r="F578" i="5"/>
  <c r="H578" i="5"/>
  <c r="J578" i="5"/>
  <c r="L578" i="5"/>
  <c r="D598" i="5"/>
  <c r="O606" i="5"/>
  <c r="O609" i="5" s="1"/>
  <c r="N606" i="5"/>
  <c r="D607" i="5"/>
  <c r="D609" i="5"/>
  <c r="D610" i="5" s="1"/>
  <c r="B655" i="5"/>
  <c r="B673" i="5"/>
  <c r="O686" i="5"/>
  <c r="N686" i="5"/>
  <c r="O694" i="5"/>
  <c r="N694" i="5"/>
  <c r="D698" i="5"/>
  <c r="N707" i="5"/>
  <c r="N715" i="5" s="1"/>
  <c r="N717" i="5" s="1"/>
  <c r="O704" i="5"/>
  <c r="O707" i="5" s="1"/>
  <c r="O715" i="5" s="1"/>
  <c r="C995" i="5"/>
  <c r="C803" i="5"/>
  <c r="C805" i="5" s="1"/>
  <c r="E995" i="5"/>
  <c r="E777" i="5"/>
  <c r="E804" i="5"/>
  <c r="E1021" i="5" s="1"/>
  <c r="E1040" i="5" s="1"/>
  <c r="E801" i="5"/>
  <c r="C826" i="5"/>
  <c r="B905" i="5"/>
  <c r="N904" i="5"/>
  <c r="N926" i="5" s="1"/>
  <c r="O908" i="5"/>
  <c r="O911" i="5" s="1"/>
  <c r="N911" i="5"/>
  <c r="N955" i="5"/>
  <c r="O955" i="5" s="1"/>
  <c r="N954" i="5"/>
  <c r="N967" i="5" s="1"/>
  <c r="N964" i="5"/>
  <c r="N968" i="5" s="1"/>
  <c r="B987" i="5"/>
  <c r="D594" i="5"/>
  <c r="F594" i="5"/>
  <c r="H594" i="5"/>
  <c r="J594" i="5"/>
  <c r="L594" i="5"/>
  <c r="C607" i="5"/>
  <c r="E607" i="5"/>
  <c r="C609" i="5"/>
  <c r="C610" i="5" s="1"/>
  <c r="E609" i="5"/>
  <c r="E610" i="5" s="1"/>
  <c r="C655" i="5"/>
  <c r="E655" i="5"/>
  <c r="C673" i="5"/>
  <c r="E673" i="5"/>
  <c r="G673" i="5"/>
  <c r="I673" i="5"/>
  <c r="K673" i="5"/>
  <c r="M673" i="5"/>
  <c r="C676" i="5"/>
  <c r="C677" i="5" s="1"/>
  <c r="C678" i="5" s="1"/>
  <c r="E676" i="5"/>
  <c r="E677" i="5" s="1"/>
  <c r="E678" i="5" s="1"/>
  <c r="C695" i="5"/>
  <c r="E695" i="5"/>
  <c r="G695" i="5"/>
  <c r="I695" i="5"/>
  <c r="K695" i="5"/>
  <c r="M695" i="5"/>
  <c r="C698" i="5"/>
  <c r="C700" i="5" s="1"/>
  <c r="E698" i="5"/>
  <c r="E700" i="5" s="1"/>
  <c r="N713" i="5"/>
  <c r="O713" i="5" s="1"/>
  <c r="O724" i="5"/>
  <c r="N724" i="5"/>
  <c r="N740" i="5" s="1"/>
  <c r="D725" i="5"/>
  <c r="B759" i="5"/>
  <c r="B760" i="5" s="1"/>
  <c r="N746" i="5"/>
  <c r="N784" i="5"/>
  <c r="O784" i="5" s="1"/>
  <c r="N810" i="5"/>
  <c r="O810" i="5" s="1"/>
  <c r="N812" i="5"/>
  <c r="O812" i="5" s="1"/>
  <c r="N814" i="5"/>
  <c r="O814" i="5" s="1"/>
  <c r="N816" i="5"/>
  <c r="O816" i="5" s="1"/>
  <c r="N818" i="5"/>
  <c r="O818" i="5" s="1"/>
  <c r="N820" i="5"/>
  <c r="O820" i="5" s="1"/>
  <c r="N822" i="5"/>
  <c r="O822" i="5" s="1"/>
  <c r="N824" i="5"/>
  <c r="O824" i="5" s="1"/>
  <c r="C854" i="5"/>
  <c r="C875" i="5"/>
  <c r="E879" i="5"/>
  <c r="N888" i="5"/>
  <c r="O888" i="5" s="1"/>
  <c r="O923" i="5"/>
  <c r="O927" i="5" s="1"/>
  <c r="N923" i="5"/>
  <c r="N927" i="5" s="1"/>
  <c r="D924" i="5"/>
  <c r="B937" i="5"/>
  <c r="B938" i="5" s="1"/>
  <c r="O947" i="5"/>
  <c r="N947" i="5"/>
  <c r="O954" i="5"/>
  <c r="O967" i="5" s="1"/>
  <c r="B970" i="5"/>
  <c r="D971" i="5"/>
  <c r="D998" i="5"/>
  <c r="O1018" i="5"/>
  <c r="N1018" i="5"/>
  <c r="D1099" i="5"/>
  <c r="D1102" i="5" s="1"/>
  <c r="D1318" i="5" s="1"/>
  <c r="D1100" i="5"/>
  <c r="D1317" i="5" s="1"/>
  <c r="E725" i="5"/>
  <c r="C738" i="5"/>
  <c r="E738" i="5"/>
  <c r="B777" i="5"/>
  <c r="D777" i="5"/>
  <c r="B801" i="5"/>
  <c r="D801" i="5"/>
  <c r="D803" i="5"/>
  <c r="D805" i="5" s="1"/>
  <c r="N809" i="5"/>
  <c r="B854" i="5"/>
  <c r="D854" i="5"/>
  <c r="B875" i="5"/>
  <c r="D875" i="5"/>
  <c r="B879" i="5"/>
  <c r="C905" i="5"/>
  <c r="E905" i="5"/>
  <c r="C924" i="5"/>
  <c r="E924" i="5"/>
  <c r="C971" i="5"/>
  <c r="C972" i="5" s="1"/>
  <c r="E971" i="5"/>
  <c r="D980" i="5"/>
  <c r="C1040" i="5"/>
  <c r="N1019" i="5"/>
  <c r="O1058" i="5"/>
  <c r="N1058" i="5"/>
  <c r="O1068" i="5"/>
  <c r="N1068" i="5"/>
  <c r="N1095" i="5"/>
  <c r="N1101" i="5" s="1"/>
  <c r="N1109" i="5"/>
  <c r="N1127" i="5"/>
  <c r="O1127" i="5" s="1"/>
  <c r="N1126" i="5"/>
  <c r="N1176" i="5"/>
  <c r="O1176" i="5" s="1"/>
  <c r="N1175" i="5"/>
  <c r="O1175" i="5" s="1"/>
  <c r="B1299" i="5"/>
  <c r="B1294" i="5"/>
  <c r="N1292" i="5"/>
  <c r="O1292" i="5" s="1"/>
  <c r="D1299" i="5"/>
  <c r="D1294" i="5"/>
  <c r="C980" i="5"/>
  <c r="E980" i="5"/>
  <c r="C1100" i="5"/>
  <c r="C1317" i="5" s="1"/>
  <c r="C1099" i="5"/>
  <c r="C1102" i="5" s="1"/>
  <c r="C1318" i="5" s="1"/>
  <c r="E1100" i="5"/>
  <c r="E1317" i="5" s="1"/>
  <c r="E1099" i="5"/>
  <c r="E1102" i="5" s="1"/>
  <c r="E1318" i="5" s="1"/>
  <c r="E1082" i="5"/>
  <c r="C1082" i="5"/>
  <c r="O1126" i="5"/>
  <c r="C1301" i="5"/>
  <c r="C1302" i="5"/>
  <c r="C1269" i="5"/>
  <c r="E1302" i="5"/>
  <c r="E1300" i="5"/>
  <c r="G1301" i="5"/>
  <c r="G1300" i="5"/>
  <c r="G1269" i="5"/>
  <c r="I1302" i="5"/>
  <c r="I1300" i="5"/>
  <c r="I1301" i="5"/>
  <c r="K1301" i="5"/>
  <c r="K1302" i="5"/>
  <c r="M1302" i="5"/>
  <c r="M1300" i="5"/>
  <c r="E1269" i="5"/>
  <c r="E1299" i="5"/>
  <c r="E1294" i="5"/>
  <c r="K1300" i="5"/>
  <c r="M1301" i="5"/>
  <c r="C1096" i="5"/>
  <c r="E1096" i="5"/>
  <c r="N1245" i="5"/>
  <c r="O1245" i="5" s="1"/>
  <c r="B1302" i="5"/>
  <c r="B1301" i="5"/>
  <c r="B1300" i="5"/>
  <c r="D1302" i="5"/>
  <c r="D1301" i="5"/>
  <c r="D1300" i="5"/>
  <c r="H1302" i="5"/>
  <c r="H1301" i="5"/>
  <c r="H1300" i="5"/>
  <c r="L1302" i="5"/>
  <c r="L1301" i="5"/>
  <c r="L1300" i="5"/>
  <c r="B1269" i="5"/>
  <c r="F1269" i="5"/>
  <c r="H1269" i="5"/>
  <c r="J1269" i="5"/>
  <c r="L1269" i="5"/>
  <c r="N1303" i="5"/>
  <c r="O1303" i="5" s="1"/>
  <c r="M336" i="5" l="1"/>
  <c r="M337" i="5"/>
  <c r="K337" i="5"/>
  <c r="K336" i="5"/>
  <c r="K987" i="5"/>
  <c r="K998" i="5"/>
  <c r="L700" i="5"/>
  <c r="K1040" i="5"/>
  <c r="L337" i="5"/>
  <c r="L336" i="5"/>
  <c r="L1298" i="5"/>
  <c r="L1309" i="5"/>
  <c r="J1014" i="5"/>
  <c r="K742" i="5"/>
  <c r="K700" i="5"/>
  <c r="K1314" i="5"/>
  <c r="K357" i="5"/>
  <c r="L879" i="5"/>
  <c r="L1022" i="5"/>
  <c r="L1040" i="5" s="1"/>
  <c r="L805" i="5"/>
  <c r="L995" i="5"/>
  <c r="L357" i="5"/>
  <c r="L1314" i="5"/>
  <c r="L987" i="5"/>
  <c r="L998" i="5"/>
  <c r="L1014" i="5" s="1"/>
  <c r="K805" i="5"/>
  <c r="K995" i="5"/>
  <c r="K1014" i="5" s="1"/>
  <c r="C740" i="5"/>
  <c r="C742" i="5" s="1"/>
  <c r="C725" i="5"/>
  <c r="O1024" i="5"/>
  <c r="N987" i="5"/>
  <c r="N492" i="5"/>
  <c r="O492" i="5" s="1"/>
  <c r="N994" i="5"/>
  <c r="J1040" i="5"/>
  <c r="J1042" i="5" s="1"/>
  <c r="J879" i="5"/>
  <c r="J805" i="5"/>
  <c r="E1298" i="5"/>
  <c r="N879" i="5"/>
  <c r="J987" i="5"/>
  <c r="O740" i="5"/>
  <c r="O742" i="5" s="1"/>
  <c r="O992" i="5"/>
  <c r="J311" i="5"/>
  <c r="J313" i="5"/>
  <c r="J1308" i="5" s="1"/>
  <c r="H1040" i="5"/>
  <c r="J700" i="5"/>
  <c r="J337" i="5"/>
  <c r="J336" i="5"/>
  <c r="H1102" i="5"/>
  <c r="H1318" i="5" s="1"/>
  <c r="I1102" i="5"/>
  <c r="I1318" i="5" s="1"/>
  <c r="D1298" i="5"/>
  <c r="N1269" i="5"/>
  <c r="I1040" i="5"/>
  <c r="I598" i="5"/>
  <c r="I993" i="5"/>
  <c r="O993" i="5" s="1"/>
  <c r="I805" i="5"/>
  <c r="H805" i="5"/>
  <c r="H357" i="5"/>
  <c r="H1314" i="5"/>
  <c r="H987" i="5"/>
  <c r="H998" i="5"/>
  <c r="H1014" i="5" s="1"/>
  <c r="H1042" i="5" s="1"/>
  <c r="H700" i="5"/>
  <c r="I987" i="5"/>
  <c r="I998" i="5"/>
  <c r="I879" i="5"/>
  <c r="H742" i="5"/>
  <c r="F1298" i="5"/>
  <c r="C1309" i="5"/>
  <c r="H1298" i="5"/>
  <c r="H1309" i="5"/>
  <c r="O971" i="5"/>
  <c r="D336" i="5"/>
  <c r="F357" i="5"/>
  <c r="N742" i="5"/>
  <c r="D700" i="5"/>
  <c r="N696" i="5"/>
  <c r="O696" i="5" s="1"/>
  <c r="O996" i="5"/>
  <c r="F1040" i="5"/>
  <c r="N354" i="5"/>
  <c r="O354" i="5" s="1"/>
  <c r="N464" i="5"/>
  <c r="O464" i="5" s="1"/>
  <c r="G1102" i="5"/>
  <c r="G1318" i="5" s="1"/>
  <c r="G700" i="5"/>
  <c r="G357" i="5"/>
  <c r="G1314" i="5"/>
  <c r="O1297" i="5"/>
  <c r="G313" i="5"/>
  <c r="G1308" i="5" s="1"/>
  <c r="G805" i="5"/>
  <c r="G1021" i="5"/>
  <c r="O1021" i="5" s="1"/>
  <c r="G1022" i="5"/>
  <c r="O1022" i="5" s="1"/>
  <c r="G879" i="5"/>
  <c r="G987" i="5"/>
  <c r="G998" i="5"/>
  <c r="G1014" i="5" s="1"/>
  <c r="O1269" i="5"/>
  <c r="G337" i="5"/>
  <c r="G336" i="5"/>
  <c r="N318" i="5"/>
  <c r="O318" i="5" s="1"/>
  <c r="B972" i="5"/>
  <c r="O530" i="5"/>
  <c r="B336" i="5"/>
  <c r="N924" i="5"/>
  <c r="O924" i="5" s="1"/>
  <c r="D972" i="5"/>
  <c r="O717" i="5"/>
  <c r="O999" i="5"/>
  <c r="C336" i="5"/>
  <c r="O1313" i="5"/>
  <c r="N1096" i="5"/>
  <c r="O1096" i="5" s="1"/>
  <c r="N938" i="5"/>
  <c r="O938" i="5" s="1"/>
  <c r="O1081" i="5"/>
  <c r="O1099" i="5" s="1"/>
  <c r="O994" i="5"/>
  <c r="N996" i="5"/>
  <c r="N317" i="5"/>
  <c r="O317" i="5" s="1"/>
  <c r="F805" i="5"/>
  <c r="N993" i="5"/>
  <c r="O937" i="5"/>
  <c r="N893" i="5"/>
  <c r="O893" i="5" s="1"/>
  <c r="N1025" i="5"/>
  <c r="O1025" i="5"/>
  <c r="N980" i="5"/>
  <c r="O980" i="5" s="1"/>
  <c r="N1295" i="5"/>
  <c r="O1295" i="5" s="1"/>
  <c r="B1040" i="5"/>
  <c r="O338" i="5"/>
  <c r="O987" i="5"/>
  <c r="N708" i="5"/>
  <c r="O708" i="5" s="1"/>
  <c r="N1298" i="5"/>
  <c r="O1298" i="5" s="1"/>
  <c r="N316" i="5"/>
  <c r="O316" i="5" s="1"/>
  <c r="F700" i="5"/>
  <c r="N530" i="5"/>
  <c r="D468" i="5"/>
  <c r="D469" i="5" s="1"/>
  <c r="D1315" i="5" s="1"/>
  <c r="E972" i="5"/>
  <c r="N760" i="5"/>
  <c r="O760" i="5" s="1"/>
  <c r="N937" i="5"/>
  <c r="N325" i="5"/>
  <c r="O325" i="5" s="1"/>
  <c r="E327" i="5"/>
  <c r="E1310" i="5" s="1"/>
  <c r="E337" i="5"/>
  <c r="N610" i="5"/>
  <c r="O610" i="5" s="1"/>
  <c r="N607" i="5"/>
  <c r="O607" i="5" s="1"/>
  <c r="N875" i="5"/>
  <c r="O875" i="5" s="1"/>
  <c r="N854" i="5"/>
  <c r="O854" i="5" s="1"/>
  <c r="N801" i="5"/>
  <c r="O801" i="5" s="1"/>
  <c r="D327" i="5"/>
  <c r="D1310" i="5" s="1"/>
  <c r="F879" i="5"/>
  <c r="F336" i="5"/>
  <c r="F337" i="5"/>
  <c r="N695" i="5"/>
  <c r="O695" i="5" s="1"/>
  <c r="N725" i="5"/>
  <c r="O725" i="5" s="1"/>
  <c r="E1014" i="5"/>
  <c r="E1042" i="5" s="1"/>
  <c r="O805" i="5"/>
  <c r="N777" i="5"/>
  <c r="O777" i="5" s="1"/>
  <c r="O995" i="5"/>
  <c r="N1081" i="5"/>
  <c r="N1099" i="5" s="1"/>
  <c r="O676" i="5"/>
  <c r="O700" i="5"/>
  <c r="F987" i="5"/>
  <c r="F998" i="5"/>
  <c r="F1014" i="5" s="1"/>
  <c r="O970" i="5"/>
  <c r="N970" i="5"/>
  <c r="O302" i="5"/>
  <c r="O287" i="5"/>
  <c r="O299" i="5" s="1"/>
  <c r="N326" i="5"/>
  <c r="O326" i="5" s="1"/>
  <c r="N308" i="5"/>
  <c r="O308" i="5" s="1"/>
  <c r="N1300" i="5"/>
  <c r="O1300" i="5" s="1"/>
  <c r="N1294" i="5"/>
  <c r="O1294" i="5" s="1"/>
  <c r="N759" i="5"/>
  <c r="O746" i="5"/>
  <c r="O759" i="5" s="1"/>
  <c r="N594" i="5"/>
  <c r="O594" i="5" s="1"/>
  <c r="N971" i="5"/>
  <c r="N905" i="5"/>
  <c r="O905" i="5" s="1"/>
  <c r="N673" i="5"/>
  <c r="O673" i="5" s="1"/>
  <c r="D1314" i="5"/>
  <c r="D357" i="5"/>
  <c r="B333" i="5"/>
  <c r="B321" i="5"/>
  <c r="B319" i="5"/>
  <c r="N51" i="5"/>
  <c r="O48" i="5"/>
  <c r="O51" i="5" s="1"/>
  <c r="L313" i="5"/>
  <c r="L1308" i="5" s="1"/>
  <c r="L311" i="5"/>
  <c r="H313" i="5"/>
  <c r="H1308" i="5" s="1"/>
  <c r="H311" i="5"/>
  <c r="D313" i="5"/>
  <c r="D1308" i="5" s="1"/>
  <c r="D311" i="5"/>
  <c r="N18" i="5"/>
  <c r="O15" i="5"/>
  <c r="O18" i="5" s="1"/>
  <c r="B1100" i="5"/>
  <c r="B1099" i="5"/>
  <c r="B1102" i="5" s="1"/>
  <c r="B1082" i="5"/>
  <c r="N1082" i="5" s="1"/>
  <c r="O1082" i="5" s="1"/>
  <c r="N995" i="5"/>
  <c r="D1014" i="5"/>
  <c r="D1042" i="5" s="1"/>
  <c r="N677" i="5"/>
  <c r="O677" i="5" s="1"/>
  <c r="B678" i="5"/>
  <c r="N678" i="5" s="1"/>
  <c r="O678" i="5" s="1"/>
  <c r="N699" i="5"/>
  <c r="N676" i="5"/>
  <c r="N700" i="5"/>
  <c r="N609" i="5"/>
  <c r="C1014" i="5"/>
  <c r="C1042" i="5" s="1"/>
  <c r="O455" i="5"/>
  <c r="O460" i="5" s="1"/>
  <c r="N460" i="5"/>
  <c r="C1314" i="5"/>
  <c r="C357" i="5"/>
  <c r="C333" i="5"/>
  <c r="C340" i="5" s="1"/>
  <c r="C1311" i="5" s="1"/>
  <c r="C321" i="5"/>
  <c r="C319" i="5"/>
  <c r="M313" i="5"/>
  <c r="M311" i="5"/>
  <c r="E313" i="5"/>
  <c r="E1308" i="5" s="1"/>
  <c r="E311" i="5"/>
  <c r="N1020" i="5"/>
  <c r="N1302" i="5"/>
  <c r="O1302" i="5" s="1"/>
  <c r="N1301" i="5"/>
  <c r="O1301" i="5" s="1"/>
  <c r="N1299" i="5"/>
  <c r="O1299" i="5" s="1"/>
  <c r="N826" i="5"/>
  <c r="O809" i="5"/>
  <c r="O826" i="5" s="1"/>
  <c r="O1023" i="5"/>
  <c r="N1023" i="5"/>
  <c r="O997" i="5"/>
  <c r="N997" i="5"/>
  <c r="N655" i="5"/>
  <c r="O655" i="5" s="1"/>
  <c r="N578" i="5"/>
  <c r="O578" i="5" s="1"/>
  <c r="B1014" i="5"/>
  <c r="B1314" i="5"/>
  <c r="B357" i="5"/>
  <c r="N352" i="5"/>
  <c r="O352" i="5" s="1"/>
  <c r="N324" i="5"/>
  <c r="O324" i="5" s="1"/>
  <c r="D333" i="5"/>
  <c r="D340" i="5" s="1"/>
  <c r="D1311" i="5" s="1"/>
  <c r="D321" i="5"/>
  <c r="F313" i="5"/>
  <c r="F1308" i="5" s="1"/>
  <c r="F311" i="5"/>
  <c r="B313" i="5"/>
  <c r="B311" i="5"/>
  <c r="O884" i="5"/>
  <c r="O892" i="5" s="1"/>
  <c r="N892" i="5"/>
  <c r="N738" i="5"/>
  <c r="O738" i="5" s="1"/>
  <c r="E1314" i="5"/>
  <c r="E357" i="5"/>
  <c r="E333" i="5"/>
  <c r="E340" i="5" s="1"/>
  <c r="E1311" i="5" s="1"/>
  <c r="E321" i="5"/>
  <c r="N305" i="5"/>
  <c r="I313" i="5"/>
  <c r="I1308" i="5" s="1"/>
  <c r="I311" i="5"/>
  <c r="C313" i="5"/>
  <c r="C1308" i="5" s="1"/>
  <c r="C311" i="5"/>
  <c r="E805" i="5"/>
  <c r="O1020" i="5"/>
  <c r="N451" i="5"/>
  <c r="K1042" i="5" l="1"/>
  <c r="L1042" i="5"/>
  <c r="B1042" i="5"/>
  <c r="I1014" i="5"/>
  <c r="I1042" i="5" s="1"/>
  <c r="O972" i="5"/>
  <c r="F1042" i="5"/>
  <c r="O336" i="5"/>
  <c r="N1021" i="5"/>
  <c r="G1040" i="5"/>
  <c r="G1042" i="5" s="1"/>
  <c r="N1022" i="5"/>
  <c r="N1310" i="5"/>
  <c r="O1310" i="5" s="1"/>
  <c r="O337" i="5"/>
  <c r="N1316" i="5"/>
  <c r="O1316" i="5" s="1"/>
  <c r="O1040" i="5"/>
  <c r="O998" i="5"/>
  <c r="N998" i="5"/>
  <c r="O1014" i="5"/>
  <c r="N1014" i="5"/>
  <c r="N972" i="5"/>
  <c r="O305" i="5"/>
  <c r="O330" i="5"/>
  <c r="N357" i="5"/>
  <c r="O357" i="5" s="1"/>
  <c r="B1318" i="5"/>
  <c r="N1102" i="5"/>
  <c r="O1102" i="5" s="1"/>
  <c r="O319" i="5"/>
  <c r="B340" i="5"/>
  <c r="B1308" i="5"/>
  <c r="O313" i="5"/>
  <c r="N1314" i="5"/>
  <c r="O1314" i="5" s="1"/>
  <c r="B1317" i="5"/>
  <c r="N1317" i="5" s="1"/>
  <c r="O1317" i="5" s="1"/>
  <c r="N1100" i="5"/>
  <c r="O1100" i="5" s="1"/>
  <c r="O321" i="5"/>
  <c r="N1040" i="5" l="1"/>
  <c r="N1042" i="5" s="1"/>
  <c r="O1042" i="5"/>
  <c r="N1318" i="5"/>
  <c r="O1318" i="5" s="1"/>
  <c r="N1308" i="5"/>
  <c r="O1308" i="5" s="1"/>
  <c r="N1309" i="5"/>
  <c r="O1309" i="5" s="1"/>
  <c r="B1311" i="5"/>
  <c r="O340" i="5"/>
  <c r="N1311" i="5" l="1"/>
  <c r="O1311" i="5" s="1"/>
  <c r="N1312" i="5"/>
  <c r="O1312" i="5" s="1"/>
  <c r="E9" i="3"/>
  <c r="D9" i="3"/>
  <c r="C9" i="3"/>
  <c r="J5" i="3"/>
  <c r="I5" i="3"/>
  <c r="H5" i="3"/>
  <c r="E5" i="3"/>
  <c r="J6" i="3" s="1"/>
  <c r="D5" i="3"/>
  <c r="I6" i="3" s="1"/>
  <c r="C5" i="3"/>
  <c r="H6" i="3" s="1"/>
  <c r="J4" i="3"/>
  <c r="I4" i="3"/>
  <c r="H4" i="3"/>
  <c r="J3" i="3"/>
  <c r="I3" i="3"/>
  <c r="H3" i="3"/>
  <c r="N500" i="5"/>
  <c r="O500" i="5" s="1"/>
  <c r="O511" i="5" s="1"/>
  <c r="B511" i="5"/>
  <c r="B466" i="5" s="1"/>
  <c r="B469" i="5" l="1"/>
  <c r="N466" i="5"/>
  <c r="B512" i="5"/>
  <c r="N512" i="5" s="1"/>
  <c r="O512" i="5" s="1"/>
  <c r="N511" i="5"/>
  <c r="N469" i="5" l="1"/>
  <c r="O469" i="5" s="1"/>
  <c r="B1315" i="5"/>
  <c r="N1315" i="5" s="1"/>
  <c r="O1315" i="5" s="1"/>
  <c r="N468" i="5"/>
  <c r="O466" i="5"/>
  <c r="O468" i="5" s="1"/>
</calcChain>
</file>

<file path=xl/comments1.xml><?xml version="1.0" encoding="utf-8"?>
<comments xmlns="http://schemas.openxmlformats.org/spreadsheetml/2006/main">
  <authors>
    <author>Jefferson Barbosa Junior</author>
    <author>Rodrigo da Silva Moraes</author>
    <author>Jeferson Barbosa Junior</author>
    <author>DP</author>
  </authors>
  <commentList>
    <comment ref="B179" authorId="0" shapeId="0">
      <text>
        <r>
          <rPr>
            <b/>
            <sz val="9"/>
            <color indexed="81"/>
            <rFont val="Segoe UI"/>
            <family val="2"/>
          </rPr>
          <t>1 - Municipio não informado
1 - Município Belém -AL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79" authorId="0" shapeId="0">
      <text>
        <r>
          <rPr>
            <b/>
            <sz val="9"/>
            <color indexed="81"/>
            <rFont val="Segoe UI"/>
            <family val="2"/>
          </rPr>
          <t>1 - Belém/AL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79" authorId="0" shapeId="0">
      <text>
        <r>
          <rPr>
            <b/>
            <sz val="8"/>
            <color indexed="81"/>
            <rFont val="Segoe UI"/>
            <family val="2"/>
          </rPr>
          <t xml:space="preserve">1 Mazagão AP
</t>
        </r>
      </text>
    </comment>
    <comment ref="E179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Não Informado</t>
        </r>
      </text>
    </comment>
    <comment ref="F179" authorId="1" shapeId="0">
      <text>
        <r>
          <rPr>
            <b/>
            <sz val="10"/>
            <color indexed="81"/>
            <rFont val="Segoe UI"/>
            <family val="2"/>
          </rPr>
          <t>Rodrigo da Silva Moraes:</t>
        </r>
        <r>
          <rPr>
            <sz val="10"/>
            <color indexed="81"/>
            <rFont val="Segoe UI"/>
            <family val="2"/>
          </rPr>
          <t xml:space="preserve">
1 - Município AP/Macapa</t>
        </r>
      </text>
    </comment>
    <comment ref="K179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NÃO INFORMADO</t>
        </r>
      </text>
    </comment>
    <comment ref="D376" authorId="0" shapeId="0">
      <text>
        <r>
          <rPr>
            <b/>
            <sz val="8"/>
            <color indexed="81"/>
            <rFont val="Segoe UI"/>
            <family val="2"/>
          </rPr>
          <t>Bucomaxilo.
Paciente e médico externos.</t>
        </r>
      </text>
    </comment>
    <comment ref="G376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HEMATOLOGIA</t>
        </r>
      </text>
    </comment>
    <comment ref="B446" authorId="0" shapeId="0">
      <text>
        <r>
          <rPr>
            <b/>
            <sz val="9"/>
            <color indexed="81"/>
            <rFont val="Segoe UI"/>
            <family val="2"/>
          </rPr>
          <t>Autoclave 01 - 18
Autoclave 02 - 178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446" authorId="0" shapeId="0">
      <text>
        <r>
          <rPr>
            <b/>
            <sz val="8"/>
            <color indexed="81"/>
            <rFont val="Segoe UI"/>
            <family val="2"/>
          </rPr>
          <t>6 autoclave1 + 184 autoclave2</t>
        </r>
      </text>
    </comment>
    <comment ref="D446" authorId="0" shapeId="0">
      <text>
        <r>
          <rPr>
            <b/>
            <sz val="8"/>
            <color indexed="81"/>
            <rFont val="Segoe UI"/>
            <family val="2"/>
          </rPr>
          <t xml:space="preserve">Autoclave1 = 105 + autoclave 2 =118
</t>
        </r>
      </text>
    </comment>
    <comment ref="E446" authorId="1" shapeId="0">
      <text>
        <r>
          <rPr>
            <sz val="9"/>
            <color indexed="81"/>
            <rFont val="Segoe UI"/>
            <family val="2"/>
          </rPr>
          <t xml:space="preserve">AutoClave 1 - 203
AutoClave 2 - 202
</t>
        </r>
      </text>
    </comment>
    <comment ref="F446" authorId="1" shapeId="0">
      <text>
        <r>
          <rPr>
            <sz val="9"/>
            <color indexed="81"/>
            <rFont val="Segoe UI"/>
            <family val="2"/>
          </rPr>
          <t xml:space="preserve">AutoClave 1 - 77
AutoClave 2 - 104
</t>
        </r>
      </text>
    </comment>
    <comment ref="G446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Autoclave 01 - 5
Autoclave 02 - 182
</t>
        </r>
      </text>
    </comment>
    <comment ref="H446" authorId="2" shapeId="0">
      <text>
        <r>
          <rPr>
            <b/>
            <sz val="8"/>
            <color indexed="81"/>
            <rFont val="Segoe UI"/>
            <family val="2"/>
          </rPr>
          <t xml:space="preserve">Autoclave 1 = 97;
Autoclave 2 - 52
</t>
        </r>
      </text>
    </comment>
    <comment ref="I446" authorId="2" shapeId="0">
      <text>
        <r>
          <rPr>
            <b/>
            <sz val="8"/>
            <color indexed="81"/>
            <rFont val="Segoe UI"/>
            <family val="2"/>
          </rPr>
          <t xml:space="preserve">Autoclave 1 = 82;
Autoclave 2 - 83
</t>
        </r>
      </text>
    </comment>
    <comment ref="J446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Autoclave 01 - 63
Autoclave 02 - 95
</t>
        </r>
      </text>
    </comment>
    <comment ref="K446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Autoclave 01 - 32
Autoclave 02 - 166
</t>
        </r>
      </text>
    </comment>
    <comment ref="L446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Autoclave 01 - 129
Autoclave 02 - 49
</t>
        </r>
      </text>
    </comment>
    <comment ref="M446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01 - 121
AutoClave 02 - 93</t>
        </r>
      </text>
    </comment>
    <comment ref="B455" authorId="0" shapeId="0">
      <text>
        <r>
          <rPr>
            <b/>
            <sz val="9"/>
            <color indexed="81"/>
            <rFont val="Segoe UI"/>
            <family val="2"/>
          </rPr>
          <t>CM 4º + CM 5º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455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CM 4º andar - 427
CM 5º andar - 417</t>
        </r>
      </text>
    </comment>
    <comment ref="G45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CM 4º - 361
CM 5º - 444</t>
        </r>
      </text>
    </comment>
    <comment ref="H455" authorId="2" shapeId="0">
      <text>
        <r>
          <rPr>
            <b/>
            <sz val="8"/>
            <color indexed="81"/>
            <rFont val="Segoe UI"/>
            <family val="2"/>
          </rPr>
          <t>CM4- 316;
CM5 - 413</t>
        </r>
      </text>
    </comment>
    <comment ref="I45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CM 4º - 458
CM 5º - 322</t>
        </r>
      </text>
    </comment>
    <comment ref="J45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CM 4º - 308
CM 5º - 250</t>
        </r>
      </text>
    </comment>
    <comment ref="K45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CM 4º - 162
CM 5º - 269</t>
        </r>
      </text>
    </comment>
    <comment ref="L45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CM 4º - 150
CM 5º - 304</t>
        </r>
      </text>
    </comment>
    <comment ref="M455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4º ANDAR - 287
5º ANDAR - 198</t>
        </r>
      </text>
    </comment>
    <comment ref="E464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No Salux, consta 1911 Atendimentos
1749 Consultas
24 Pequenas Cirurgias
138 Curativos
Houve a troca de Profissional responsável pela Sala de Curativo.
Porém, não teve alteração no sistema. Com isso parte da produção da Sala de Curativo foi para a Clinica Médica.</t>
        </r>
      </text>
    </comment>
    <comment ref="M480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Profissional começou o ambulatório em Dezembro</t>
        </r>
      </text>
    </comment>
    <comment ref="B504" authorId="0" shapeId="0">
      <text>
        <r>
          <rPr>
            <b/>
            <sz val="9"/>
            <color indexed="81"/>
            <rFont val="Segoe UI"/>
            <family val="2"/>
          </rPr>
          <t xml:space="preserve">1 -Não foi realizada.
Pequenas </t>
        </r>
      </text>
    </comment>
    <comment ref="D534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Psicologa de Ferias</t>
        </r>
      </text>
    </comment>
    <comment ref="A563" authorId="0" shapeId="0">
      <text>
        <r>
          <rPr>
            <b/>
            <sz val="9"/>
            <color indexed="81"/>
            <rFont val="Segoe UI"/>
            <family val="2"/>
          </rPr>
          <t>Imunologia + Sorologia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603" authorId="0" shapeId="0">
      <text>
        <r>
          <rPr>
            <b/>
            <sz val="8"/>
            <color indexed="81"/>
            <rFont val="Segoe UI"/>
            <family val="2"/>
          </rPr>
          <t>Houve alteração, apresentada em março. Reduziu duas bolsas nesta clínica. Apresentou relatório dia 04/04/17</t>
        </r>
      </text>
    </comment>
    <comment ref="D614" authorId="0" shapeId="0">
      <text>
        <r>
          <rPr>
            <b/>
            <sz val="12"/>
            <color indexed="81"/>
            <rFont val="Arial"/>
            <family val="2"/>
          </rPr>
          <t>1 exame do abdomêm agudo</t>
        </r>
      </text>
    </comment>
    <comment ref="E614" authorId="0" shapeId="0">
      <text>
        <r>
          <rPr>
            <b/>
            <sz val="12"/>
            <color indexed="81"/>
            <rFont val="Arial"/>
            <family val="2"/>
          </rPr>
          <t>1 exame do abdomêm agudo</t>
        </r>
      </text>
    </comment>
    <comment ref="F614" authorId="0" shapeId="0">
      <text>
        <r>
          <rPr>
            <b/>
            <sz val="12"/>
            <color indexed="81"/>
            <rFont val="Arial"/>
            <family val="2"/>
          </rPr>
          <t xml:space="preserve">Rodrigo Moraes:
</t>
        </r>
        <r>
          <rPr>
            <sz val="12"/>
            <color indexed="81"/>
            <rFont val="Arial"/>
            <family val="2"/>
          </rPr>
          <t>3 - Raio - x Abdomen Agudo</t>
        </r>
      </text>
    </comment>
    <comment ref="G614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Raio - x de abdomen Dec. Dorsal</t>
        </r>
      </text>
    </comment>
    <comment ref="J614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4 - Abdômem Agudo</t>
        </r>
      </text>
    </comment>
    <comment ref="K614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Abdômem Agudo</t>
        </r>
      </text>
    </comment>
    <comment ref="L614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Abdômem Agudo</t>
        </r>
      </text>
    </comment>
    <comment ref="H624" authorId="2" shapeId="0">
      <text>
        <r>
          <rPr>
            <b/>
            <sz val="8"/>
            <color indexed="81"/>
            <rFont val="Segoe UI"/>
            <family val="2"/>
          </rPr>
          <t>5 - Bacia;
1 - Quadril</t>
        </r>
      </text>
    </comment>
    <comment ref="C626" authorId="0" shapeId="0">
      <text>
        <r>
          <rPr>
            <b/>
            <sz val="9"/>
            <color indexed="81"/>
            <rFont val="Segoe UI"/>
            <family val="2"/>
          </rPr>
          <t>1 - tornozelo;
5 - pé</t>
        </r>
      </text>
    </comment>
    <comment ref="F626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12"/>
            <color indexed="81"/>
            <rFont val="Arial"/>
            <family val="2"/>
          </rPr>
          <t xml:space="preserve">
09 - Raio - x de Pé
01 - Raio x- do Tornozelo
</t>
        </r>
      </text>
    </comment>
    <comment ref="B627" authorId="0" shapeId="0">
      <text>
        <r>
          <rPr>
            <sz val="12"/>
            <color indexed="81"/>
            <rFont val="Arial"/>
            <family val="2"/>
          </rPr>
          <t xml:space="preserve">1 - articulação coxo-femoral;
1 - articulação sacro - íliaca
2 - determinação da idade óssea;
1 - esterno;
4 - toracico abdominal;
</t>
        </r>
      </text>
    </comment>
    <comment ref="C627" authorId="0" shapeId="0">
      <text>
        <r>
          <rPr>
            <b/>
            <sz val="9"/>
            <color indexed="81"/>
            <rFont val="Segoe UI"/>
            <family val="2"/>
          </rPr>
          <t>1 - perna;
2- coxa;
1 - idade óssea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627" authorId="0" shapeId="0">
      <text>
        <r>
          <rPr>
            <b/>
            <sz val="12"/>
            <color indexed="81"/>
            <rFont val="Arial"/>
            <family val="2"/>
          </rPr>
          <t>1 - sacro;
1 - arcos costais;
2 - idade óssea;
1 - Perna;
1 - Sacro;
1 - dedo</t>
        </r>
      </text>
    </comment>
    <comment ref="E627" authorId="0" shapeId="0">
      <text>
        <r>
          <rPr>
            <b/>
            <sz val="12"/>
            <color indexed="81"/>
            <rFont val="Arial"/>
            <family val="2"/>
          </rPr>
          <t xml:space="preserve">1 - arcos costais;
</t>
        </r>
      </text>
    </comment>
    <comment ref="F62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Raio - x da coluna
1 - Raio - x da coluna lombo-sacra
1 - Raio - x da coluna toraco-lombar
3 - Raio - x da coxa
1 - Raio - x de articulação de coxo-femoral
3 - Raio - x de articulação sacro-iliaca
1 - Raio - x de calcâneo
2 - Raio - x de mão e punho (Idade Óssea)
2 - Raio - x do seios da face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G62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Raio-x de art. Sacro-iliaca
2 - Raio-x de braço
3 - Raio-x de lombo-sacra
4 - Raio-x de coluna toraco-lombar
2 - Raio-x de coxo-femoral
4 - Raio-x mãos e punhos (Idade Óssea)</t>
        </r>
      </text>
    </comment>
    <comment ref="H627" authorId="2" shapeId="0">
      <text>
        <r>
          <rPr>
            <b/>
            <sz val="8"/>
            <color indexed="81"/>
            <rFont val="Segoe UI"/>
            <family val="2"/>
          </rPr>
          <t>1 - Crânio;
1 - Femur
1 - Articulação sacro-íliaca;
3 - coluna lombosacra;
2 - Tóraco lombar;
1 - Crânio;
2 - Idade óssea</t>
        </r>
      </text>
    </comment>
    <comment ref="J627" authorId="1" shapeId="0">
      <text>
        <r>
          <rPr>
            <b/>
            <sz val="15"/>
            <color indexed="81"/>
            <rFont val="Arial"/>
            <family val="2"/>
          </rPr>
          <t>Rodrigo da Silva Moraes:</t>
        </r>
        <r>
          <rPr>
            <sz val="15"/>
            <color indexed="81"/>
            <rFont val="Arial"/>
            <family val="2"/>
          </rPr>
          <t xml:space="preserve">
1 - Raio x - da perna
2 - Raio x - de esofago
2 - Raio x - do intestino delgado (transito)
1 - Raio x - de mão e punho (idade óssea)
1 - Raio x - do seio da face
2 - Raio x - de sacro iliaca
4 - Raio x - da mão e punho (idade óssea)
2 - Raio x - do seio da face</t>
        </r>
      </text>
    </comment>
    <comment ref="K627" authorId="1" shapeId="0">
      <text>
        <r>
          <rPr>
            <b/>
            <sz val="15"/>
            <color indexed="81"/>
            <rFont val="Arial"/>
            <family val="2"/>
          </rPr>
          <t>Rodrigo da Silva Moraes:</t>
        </r>
        <r>
          <rPr>
            <sz val="15"/>
            <color indexed="81"/>
            <rFont val="Arial"/>
            <family val="2"/>
          </rPr>
          <t xml:space="preserve">
1 - Raio x - da perna
2 - Raio x - de esofago
2 - Raio x - do intestino delgado (transito)
1 - Raio x - de mão e punho (idade óssea)
1 - Raio x - do seio da face
2 - Raio x - de sacro iliaca
4 - Raio x - da mão e punho (idade óssea)
2 - Raio x - do seio da face</t>
        </r>
      </text>
    </comment>
    <comment ref="M62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Raio - x da coluna toraco-lombar
1 Raio - x do punho (idade óssea)
1 Raio - x do seio da face</t>
        </r>
      </text>
    </comment>
    <comment ref="G63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Raio - x de abdomen Dec. Dorsal</t>
        </r>
      </text>
    </comment>
    <comment ref="I63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Raio - x de abdomen abdomem agudo</t>
        </r>
      </text>
    </comment>
    <comment ref="J63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4 Abdômem Agudo</t>
        </r>
      </text>
    </comment>
    <comment ref="K63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Abdômem Agudo</t>
        </r>
      </text>
    </comment>
    <comment ref="L63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Abdômem Agudo</t>
        </r>
      </text>
    </comment>
    <comment ref="M63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Abdômem Agudo</t>
        </r>
      </text>
    </comment>
    <comment ref="I635" authorId="1" shapeId="0">
      <text>
        <r>
          <rPr>
            <b/>
            <sz val="12"/>
            <color indexed="81"/>
            <rFont val="Segoe UI"/>
            <family val="2"/>
          </rPr>
          <t>Rodrigo da Silva Moraes:</t>
        </r>
        <r>
          <rPr>
            <sz val="12"/>
            <color indexed="81"/>
            <rFont val="Segoe UI"/>
            <family val="2"/>
          </rPr>
          <t xml:space="preserve">
2 - Raio - x da coluna lombo sacra</t>
        </r>
      </text>
    </comment>
    <comment ref="H642" authorId="2" shapeId="0">
      <text>
        <r>
          <rPr>
            <b/>
            <sz val="8"/>
            <color indexed="81"/>
            <rFont val="Segoe UI"/>
            <family val="2"/>
          </rPr>
          <t>2 - Bacia;
1 - Quadril</t>
        </r>
      </text>
    </comment>
    <comment ref="C644" authorId="0" shapeId="0">
      <text>
        <r>
          <rPr>
            <b/>
            <sz val="9"/>
            <color indexed="81"/>
            <rFont val="Segoe UI"/>
            <family val="2"/>
          </rPr>
          <t>4 - pé;
1 - tornozelo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645" authorId="0" shapeId="0">
      <text>
        <r>
          <rPr>
            <b/>
            <sz val="9"/>
            <color indexed="81"/>
            <rFont val="Segoe UI"/>
            <family val="2"/>
          </rPr>
          <t>4 - torácico abdominal</t>
        </r>
      </text>
    </comment>
    <comment ref="D645" authorId="0" shapeId="0">
      <text>
        <r>
          <rPr>
            <b/>
            <sz val="8"/>
            <color indexed="81"/>
            <rFont val="Segoe UI"/>
            <family val="2"/>
          </rPr>
          <t>1 - Sacro;
1 - perna;
1 - dedo</t>
        </r>
      </text>
    </comment>
    <comment ref="F64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Raio - x da coluna
3 - Raio - x da coxa
1 - Raio - x de articulação de coxo-femoral
1 - Raio - x de calcâneo
</t>
        </r>
      </text>
    </comment>
    <comment ref="G64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2 - Raio-x de coxo-femoral</t>
        </r>
      </text>
    </comment>
    <comment ref="H645" authorId="2" shapeId="0">
      <text>
        <r>
          <rPr>
            <b/>
            <sz val="8"/>
            <color indexed="81"/>
            <rFont val="Segoe UI"/>
            <family val="2"/>
          </rPr>
          <t>1 - Crânio;
1 - Femur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J64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Raio x - da perna
2 - Raio x - de esofago
2 - Raio x - do intestino delgado (transito)
1 - Raio x - de mão e punho (idade óssea)
1 - Raio x - do seio da face
</t>
        </r>
      </text>
    </comment>
    <comment ref="L64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Raio - x da perna</t>
        </r>
      </text>
    </comment>
    <comment ref="G658" authorId="1" shapeId="0">
      <text>
        <r>
          <rPr>
            <b/>
            <sz val="12"/>
            <color indexed="81"/>
            <rFont val="Segoe UI"/>
            <family val="2"/>
          </rPr>
          <t>Rodrigo da Silva Moraes:</t>
        </r>
        <r>
          <rPr>
            <sz val="12"/>
            <color indexed="81"/>
            <rFont val="Segoe UI"/>
            <family val="2"/>
          </rPr>
          <t xml:space="preserve">
1 - Raio - x de abdomen Dec. Dorsal</t>
        </r>
      </text>
    </comment>
    <comment ref="I661" authorId="1" shapeId="0">
      <text>
        <r>
          <rPr>
            <b/>
            <sz val="12"/>
            <color indexed="81"/>
            <rFont val="Segoe UI"/>
            <family val="2"/>
          </rPr>
          <t>Rodrigo da Silva Moraes:</t>
        </r>
        <r>
          <rPr>
            <sz val="12"/>
            <color indexed="81"/>
            <rFont val="Segoe UI"/>
            <family val="2"/>
          </rPr>
          <t xml:space="preserve">
3 - Raio - x da coluna lombo sacra</t>
        </r>
      </text>
    </comment>
    <comment ref="C670" authorId="0" shapeId="0">
      <text>
        <r>
          <rPr>
            <b/>
            <sz val="9"/>
            <color indexed="81"/>
            <rFont val="Segoe UI"/>
            <family val="2"/>
          </rPr>
          <t>1 - pé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671" authorId="0" shapeId="0">
      <text>
        <r>
          <rPr>
            <sz val="9"/>
            <color indexed="81"/>
            <rFont val="Segoe UI"/>
            <family val="2"/>
          </rPr>
          <t xml:space="preserve">1 - articulação coxo-femoral;
1 - articulação sacro - íliaca
2 - determinação da idade óssea;
1 - esterno;
</t>
        </r>
      </text>
    </comment>
    <comment ref="C671" authorId="0" shapeId="0">
      <text>
        <r>
          <rPr>
            <sz val="9"/>
            <color indexed="81"/>
            <rFont val="Segoe UI"/>
            <family val="2"/>
          </rPr>
          <t>2 - coxa;
1 - pé;
1 - idade óssea</t>
        </r>
      </text>
    </comment>
    <comment ref="D671" authorId="0" shapeId="0">
      <text>
        <r>
          <rPr>
            <b/>
            <sz val="8"/>
            <color indexed="81"/>
            <rFont val="Segoe UI"/>
            <family val="2"/>
          </rPr>
          <t>1 - Arcos costais;
2 - Idade óssea</t>
        </r>
      </text>
    </comment>
    <comment ref="E671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Arco Costaise</t>
        </r>
      </text>
    </comment>
    <comment ref="F671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Raio - x da coluna lombo-sacra
1 - Raio - x da coluna toraco-lombar
3 - Raio - x de articulação sacro-iliaca
2 - Raio - x de mão e punho (Idade Óssea)
2 - Raio - x do seios da face
</t>
        </r>
      </text>
    </comment>
    <comment ref="H671" authorId="2" shapeId="0">
      <text>
        <r>
          <rPr>
            <b/>
            <sz val="8"/>
            <color indexed="81"/>
            <rFont val="Segoe UI"/>
            <family val="2"/>
          </rPr>
          <t>1 - Articulação sacro-íliaca;
3 - coluna lombosacra;
2 - Tóraco lombar;
1 - Crânio;
2 - Idade óssea</t>
        </r>
      </text>
    </comment>
    <comment ref="I671" authorId="1" shapeId="0">
      <text>
        <r>
          <rPr>
            <b/>
            <sz val="12"/>
            <color indexed="81"/>
            <rFont val="Segoe UI"/>
            <family val="2"/>
          </rPr>
          <t>Rodrigo da Silva Moraes:</t>
        </r>
        <r>
          <rPr>
            <sz val="12"/>
            <color indexed="81"/>
            <rFont val="Segoe UI"/>
            <family val="2"/>
          </rPr>
          <t xml:space="preserve">
2 - Sacro iliaca
5 - Idade Óssea
2 - Seio da face</t>
        </r>
      </text>
    </comment>
    <comment ref="J671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2 - Raio x - de sacro iliaca
4 - Raio x - da mão e punho (idade óssea)
2 - Raio x - do seio da face</t>
        </r>
      </text>
    </comment>
    <comment ref="K671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Raio x - de sacro iliaca
3 - Raio x - da mão e punho (idade óssea)
1 - Raio x - do seio da face
1 - Raio x - de articulação coxo-femoral</t>
        </r>
      </text>
    </comment>
    <comment ref="L671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3 Raio - x de articulação sacro iliaça
3 Raio - x do braço
1 Raio - x da coluna toraco-lombar</t>
        </r>
      </text>
    </comment>
    <comment ref="M671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Raio - x da coluna toraco-lombar
1 Raio - x do punho (idade óssea)
1 Raio - x do seio da face</t>
        </r>
      </text>
    </comment>
    <comment ref="G758" authorId="1" shapeId="0">
      <text>
        <r>
          <rPr>
            <b/>
            <sz val="12"/>
            <color indexed="81"/>
            <rFont val="ATIAL"/>
          </rPr>
          <t>Rodrigo da Silva Moraes:</t>
        </r>
        <r>
          <rPr>
            <sz val="12"/>
            <color indexed="81"/>
            <rFont val="ATIAL"/>
          </rPr>
          <t xml:space="preserve">
1 - TOMOGRAFIA MEMBRO INFERIOR;
1 - TOMOGRAFIA SEGMENTO APENTICULARES.</t>
        </r>
      </text>
    </comment>
    <comment ref="I75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Articulação
</t>
        </r>
      </text>
    </comment>
    <comment ref="J75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Articulação
</t>
        </r>
      </text>
    </comment>
    <comment ref="K75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TC de Articulação
</t>
        </r>
      </text>
    </comment>
    <comment ref="B775" authorId="0" shapeId="0">
      <text>
        <r>
          <rPr>
            <b/>
            <sz val="9"/>
            <color indexed="81"/>
            <rFont val="Segoe UI"/>
            <family val="2"/>
          </rPr>
          <t>1 - TC angiotomografia</t>
        </r>
      </text>
    </comment>
    <comment ref="C775" authorId="0" shapeId="0">
      <text>
        <r>
          <rPr>
            <b/>
            <sz val="8"/>
            <color indexed="81"/>
            <rFont val="Segoe UI"/>
            <family val="2"/>
          </rPr>
          <t>2 - articulação;
1 - angiotomografia;
1 - segmentos apendiculares</t>
        </r>
      </text>
    </comment>
    <comment ref="D775" authorId="0" shapeId="0">
      <text>
        <r>
          <rPr>
            <b/>
            <sz val="8"/>
            <color indexed="81"/>
            <rFont val="Segoe UI"/>
            <family val="2"/>
          </rPr>
          <t>4 - TC ANGIOTOMOGRAFIA</t>
        </r>
      </text>
    </comment>
    <comment ref="G775" authorId="1" shapeId="0">
      <text>
        <r>
          <rPr>
            <b/>
            <sz val="12"/>
            <color indexed="81"/>
            <rFont val="ATIAL"/>
          </rPr>
          <t>Rodrigo da Silva Moraes:</t>
        </r>
        <r>
          <rPr>
            <sz val="12"/>
            <color indexed="81"/>
            <rFont val="ATIAL"/>
          </rPr>
          <t xml:space="preserve">
1 - TOMOGRAFIA MEMBRO INFERIOR</t>
        </r>
      </text>
    </comment>
    <comment ref="C780" authorId="0" shapeId="0">
      <text>
        <r>
          <rPr>
            <sz val="8"/>
            <color indexed="81"/>
            <rFont val="Segoe UI"/>
            <family val="2"/>
          </rPr>
          <t>Foi informado um valor divergente do relatório da dimagem, logo este valor não é um dado fidedigno. Foi tomado como base o valor do mês anterior.</t>
        </r>
      </text>
    </comment>
    <comment ref="D780" authorId="0" shapeId="0">
      <text>
        <r>
          <rPr>
            <b/>
            <sz val="8"/>
            <color indexed="81"/>
            <rFont val="Segoe UI"/>
            <family val="2"/>
          </rPr>
          <t>Foi informado um valor divergente do relatório da dimagem, logo este valor não é um dado fidedigno. Foi tomado como base o valor do mês anterior.</t>
        </r>
      </text>
    </comment>
    <comment ref="C781" authorId="0" shapeId="0">
      <text>
        <r>
          <rPr>
            <sz val="8"/>
            <color indexed="81"/>
            <rFont val="Segoe UI"/>
            <family val="2"/>
          </rPr>
          <t>Foi informado um valor divergente do relatório da dimagem, logo este valor não é um dado fidedigno. Foi tomado como base o valor do mês anterior.</t>
        </r>
      </text>
    </comment>
    <comment ref="D781" authorId="0" shapeId="0">
      <text>
        <r>
          <rPr>
            <b/>
            <sz val="8"/>
            <color indexed="81"/>
            <rFont val="Segoe UI"/>
            <family val="2"/>
          </rPr>
          <t>Foi informado um valor divergente do relatório da dimagem, logo este valor não é um dado fidedigno. Foi tomado como base o valor do mês anterior.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B799" authorId="0" shapeId="0">
      <text>
        <r>
          <rPr>
            <b/>
            <sz val="9"/>
            <color indexed="81"/>
            <rFont val="Segoe UI"/>
            <family val="2"/>
          </rPr>
          <t>1 - TC da articulação;
1 - TC segmentos apendiculares</t>
        </r>
      </text>
    </comment>
    <comment ref="C799" authorId="0" shapeId="0">
      <text>
        <r>
          <rPr>
            <b/>
            <sz val="8"/>
            <color indexed="81"/>
            <rFont val="Segoe UI"/>
            <family val="2"/>
          </rPr>
          <t>1 - articulação</t>
        </r>
      </text>
    </comment>
    <comment ref="G799" authorId="1" shapeId="0">
      <text>
        <r>
          <rPr>
            <b/>
            <sz val="12"/>
            <color indexed="81"/>
            <rFont val="ATIAL"/>
          </rPr>
          <t>Rodrigo da Silva Moraes:</t>
        </r>
        <r>
          <rPr>
            <sz val="12"/>
            <color indexed="81"/>
            <rFont val="ATIAL"/>
          </rPr>
          <t xml:space="preserve">
1 - TOMOGRAFIA SEGMENTO APENTICULARES.</t>
        </r>
      </text>
    </comment>
    <comment ref="H799" authorId="2" shapeId="0">
      <text>
        <r>
          <rPr>
            <b/>
            <sz val="8"/>
            <color indexed="81"/>
            <rFont val="Segoe UI"/>
            <family val="2"/>
          </rPr>
          <t>2 - Articulação</t>
        </r>
      </text>
    </comment>
    <comment ref="F825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1 - Parede Abdominal
5 - Ultrassonografia com Doppler</t>
        </r>
      </text>
    </comment>
    <comment ref="G825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UGS DOPPLER</t>
        </r>
      </text>
    </comment>
    <comment ref="M825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18 - USG DOPPLER
1 - USG INGUINAL</t>
        </r>
      </text>
    </comment>
    <comment ref="I845" authorId="1" shapeId="0">
      <text>
        <r>
          <rPr>
            <b/>
            <sz val="9"/>
            <color indexed="81"/>
            <rFont val="Segoe UI"/>
            <family val="2"/>
          </rPr>
          <t>Rodrigo da Silva Moraes:
USG DIMAGEM</t>
        </r>
        <r>
          <rPr>
            <sz val="9"/>
            <color indexed="81"/>
            <rFont val="Segoe UI"/>
            <family val="2"/>
          </rPr>
          <t xml:space="preserve">
3 - USG DOPPLER</t>
        </r>
      </text>
    </comment>
    <comment ref="L845" authorId="1" shapeId="0">
      <text>
        <r>
          <rPr>
            <b/>
            <sz val="12"/>
            <color indexed="81"/>
            <rFont val="Arial"/>
            <family val="2"/>
          </rPr>
          <t xml:space="preserve">Rodrigo da Silva Moraes:
3 - Parede Abdominal
3 - DOPPLER
</t>
        </r>
      </text>
    </comment>
    <comment ref="M845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7 - USG DOPPLER</t>
        </r>
      </text>
    </comment>
    <comment ref="B873" authorId="0" shapeId="0">
      <text>
        <r>
          <rPr>
            <sz val="9"/>
            <color indexed="81"/>
            <rFont val="Segoe UI"/>
            <family val="2"/>
          </rPr>
          <t>USG dopller colorido realizado na Dimagem, paciente ambulatorial.</t>
        </r>
        <r>
          <rPr>
            <b/>
            <sz val="9"/>
            <color indexed="81"/>
            <rFont val="Segoe UI"/>
            <family val="2"/>
          </rPr>
          <t xml:space="preserve"> 3 exames</t>
        </r>
      </text>
    </comment>
    <comment ref="C873" authorId="0" shapeId="0">
      <text>
        <r>
          <rPr>
            <b/>
            <sz val="8"/>
            <color indexed="81"/>
            <rFont val="Segoe UI"/>
            <family val="2"/>
          </rPr>
          <t>3 USG doppler colorido arterial;
7 USG doppler colorido venoso.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D873" authorId="0" shapeId="0">
      <text>
        <r>
          <rPr>
            <b/>
            <sz val="8"/>
            <color indexed="81"/>
            <rFont val="Segoe UI"/>
            <family val="2"/>
          </rPr>
          <t>6 - USG DOPPLER COLORIDO ARTERIAL, REALIZADOS PELA DIMAGEM.</t>
        </r>
      </text>
    </comment>
    <comment ref="E873" authorId="0" shapeId="0">
      <text>
        <r>
          <rPr>
            <b/>
            <sz val="8"/>
            <color indexed="81"/>
            <rFont val="Segoe UI"/>
            <family val="2"/>
          </rPr>
          <t>6 - USG DOPPLER COLORIDO ARTERIAL, REALIZADOS PELA DIMAGEM.</t>
        </r>
      </text>
    </comment>
    <comment ref="F873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Ultrassonografia Com Doppler
</t>
        </r>
      </text>
    </comment>
    <comment ref="G873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5 - Ultrassonografia Com Doppler
</t>
        </r>
      </text>
    </comment>
    <comment ref="H873" authorId="2" shapeId="0">
      <text>
        <r>
          <rPr>
            <b/>
            <sz val="8"/>
            <color indexed="81"/>
            <rFont val="Segoe UI"/>
            <family val="2"/>
          </rPr>
          <t>Parede abdominal</t>
        </r>
      </text>
    </comment>
    <comment ref="I873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Parede Abdominal
3 - USG DOPPLER</t>
        </r>
      </text>
    </comment>
    <comment ref="L873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16 - DOPPLER
</t>
        </r>
      </text>
    </comment>
    <comment ref="M873" authorId="1" shapeId="0">
      <text>
        <r>
          <rPr>
            <b/>
            <sz val="9"/>
            <color indexed="81"/>
            <rFont val="Segoe UI"/>
            <family val="2"/>
          </rPr>
          <t>Rodrigo da Silva Moraes:
1 - USG INGUINAL
11 - USG DOPPLER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H903" authorId="2" shapeId="0">
      <text>
        <r>
          <rPr>
            <b/>
            <sz val="8"/>
            <color indexed="81"/>
            <rFont val="Segoe UI"/>
            <family val="2"/>
          </rPr>
          <t>GTT/Ligadura/SNE</t>
        </r>
      </text>
    </comment>
    <comment ref="J903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GTT
</t>
        </r>
      </text>
    </comment>
    <comment ref="E1002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Cintilografia</t>
        </r>
      </text>
    </comment>
    <comment ref="F1002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2 - Cintilografia</t>
        </r>
      </text>
    </comment>
    <comment ref="C102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9 Cintilografias</t>
        </r>
      </text>
    </comment>
    <comment ref="D102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7 Cintilografias</t>
        </r>
      </text>
    </comment>
    <comment ref="E102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9 Cintilografias
</t>
        </r>
      </text>
    </comment>
    <comment ref="F1028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30 Cintilografias
</t>
        </r>
      </text>
    </comment>
    <comment ref="I1038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11 - Pulsoterapia I
12 - Pulsoterapia II
</t>
        </r>
      </text>
    </comment>
    <comment ref="J1038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3 - Pulsoterapia I
11 - Pulsoterapia II</t>
        </r>
      </text>
    </comment>
    <comment ref="F1081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Nesta fatura, consta 31 dias de MAIO 8.597,10
e 5 dias do mês de ABRIL 1.352,30
</t>
        </r>
      </text>
    </comment>
    <comment ref="B1125" authorId="0" shapeId="0">
      <text>
        <r>
          <rPr>
            <b/>
            <sz val="9"/>
            <color indexed="81"/>
            <rFont val="Segoe UI"/>
            <family val="2"/>
          </rPr>
          <t>25 outros + 1 pedreiro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1167" authorId="0" shapeId="0">
      <text>
        <r>
          <rPr>
            <b/>
            <sz val="9"/>
            <color indexed="81"/>
            <rFont val="Segoe UI"/>
            <family val="2"/>
          </rPr>
          <t>Áreas comuns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167" authorId="0" shapeId="0">
      <text>
        <r>
          <rPr>
            <b/>
            <sz val="9"/>
            <color indexed="81"/>
            <rFont val="Segoe UI"/>
            <family val="2"/>
          </rPr>
          <t xml:space="preserve">Suprimentos - 3;
Pulsoterapia - 1;
Áreas comuns - 62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167" authorId="0" shapeId="0">
      <text>
        <r>
          <rPr>
            <b/>
            <sz val="8"/>
            <color indexed="81"/>
            <rFont val="Segoe UI"/>
            <family val="2"/>
          </rPr>
          <t>101 - Áreas comuns;
2 - Refrigeração</t>
        </r>
      </text>
    </comment>
    <comment ref="E1167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90 Áreas Comuns
1    Refrigerações
4   Gerência de Enf</t>
        </r>
      </text>
    </comment>
    <comment ref="F1167" authorId="1" shapeId="0">
      <text>
        <r>
          <rPr>
            <b/>
            <sz val="11"/>
            <color indexed="81"/>
            <rFont val="Segoe UI"/>
            <family val="2"/>
          </rPr>
          <t>Rodrigo da Silva Moraes:</t>
        </r>
        <r>
          <rPr>
            <sz val="11"/>
            <color indexed="81"/>
            <rFont val="Segoe UI"/>
            <family val="2"/>
          </rPr>
          <t xml:space="preserve">
80 - Áreas Comuns
01 - Núcleo Internos da Regulação</t>
        </r>
      </text>
    </comment>
    <comment ref="G1167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88 - Áreas Comum
1 - Pulsoterapia
</t>
        </r>
      </text>
    </comment>
    <comment ref="I1167" authorId="1" shapeId="0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143 - Áreas Comuns
1 - Engenharia Clínica</t>
        </r>
      </text>
    </comment>
    <comment ref="J116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105 - Áreas Comuns</t>
        </r>
      </text>
    </comment>
    <comment ref="K116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46 - Áreas Comuns</t>
        </r>
      </text>
    </comment>
    <comment ref="L116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12"/>
            <color indexed="81"/>
            <rFont val="Arial"/>
            <family val="2"/>
          </rPr>
          <t xml:space="preserve">
110 - Áreas Comuns</t>
        </r>
      </text>
    </comment>
    <comment ref="M1167" authorId="1" shapeId="0">
      <text>
        <r>
          <rPr>
            <b/>
            <sz val="12"/>
            <color indexed="81"/>
            <rFont val="Arial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145 - ÁREAS COMUNS
3 - GERENCIA DE ENFERMAGEM
10 - GERADOR</t>
        </r>
      </text>
    </comment>
    <comment ref="B1253" authorId="0" shapeId="0">
      <text>
        <r>
          <rPr>
            <sz val="9"/>
            <color indexed="81"/>
            <rFont val="Segoe UI"/>
            <family val="2"/>
          </rPr>
          <t xml:space="preserve">DP:
Promoção tec. Enf. em substituição Enfermeira
</t>
        </r>
      </text>
    </comment>
    <comment ref="D1253" authorId="0" shapeId="0">
      <text>
        <r>
          <rPr>
            <b/>
            <sz val="8"/>
            <color indexed="81"/>
            <rFont val="Segoe UI"/>
            <family val="2"/>
          </rPr>
          <t>DP:
pedido de demissão - coordenadora uti</t>
        </r>
      </text>
    </comment>
    <comment ref="D1254" authorId="0" shapeId="0">
      <text>
        <r>
          <rPr>
            <b/>
            <sz val="8"/>
            <color indexed="81"/>
            <rFont val="Segoe UI"/>
            <family val="2"/>
          </rPr>
          <t>DP:
demissão com substituição em Abril</t>
        </r>
      </text>
    </comment>
    <comment ref="G1255" authorId="3" shapeId="0">
      <text>
        <r>
          <rPr>
            <b/>
            <sz val="9"/>
            <color rgb="FF000000"/>
            <rFont val="Tahoma"/>
            <family val="2"/>
          </rPr>
          <t>DP: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
Admissão por substituição imediata.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
As nutricionistas clinicas sairam do centro de custo SND, passaram para o centro de custro nutrição clinica (3).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G1259" authorId="3" shapeId="0">
      <text>
        <r>
          <rPr>
            <b/>
            <sz val="9"/>
            <color rgb="FF000000"/>
            <rFont val="Tahoma"/>
            <family val="2"/>
          </rPr>
          <t>DP:</t>
        </r>
        <r>
          <rPr>
            <sz val="9"/>
            <color rgb="FF000000"/>
            <rFont val="Tahoma"/>
            <family val="2"/>
          </rPr>
          <t xml:space="preserve">
mudou para o centro de custo ambulatorio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B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C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D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E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F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G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H1267" authorId="0" shapeId="0">
      <text>
        <r>
          <rPr>
            <b/>
            <sz val="9"/>
            <color indexed="81"/>
            <rFont val="Segoe UI"/>
            <family val="2"/>
          </rPr>
          <t xml:space="preserve">Plenitude: 3
Saúde center: 6
Ag. Transfusional: 6
Laboratório: 15
Tec Saúde: 3
NIR/SIAH: 9
</t>
        </r>
      </text>
    </comment>
    <comment ref="B1288" authorId="0" shapeId="0">
      <text>
        <r>
          <rPr>
            <b/>
            <sz val="9"/>
            <color indexed="81"/>
            <rFont val="Segoe UI"/>
            <family val="2"/>
          </rPr>
          <t>DP:
2- LICENÇA MATERNIDADE (Enf e tec. Enf)
2- atestado até 15 dias (administrativo)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D1288" authorId="0" shapeId="0">
      <text>
        <r>
          <rPr>
            <b/>
            <sz val="8"/>
            <color indexed="81"/>
            <rFont val="Segoe UI"/>
            <family val="2"/>
          </rPr>
          <t xml:space="preserve">DP:
licença maternidade - tec. Enf
</t>
        </r>
      </text>
    </comment>
    <comment ref="E1288" authorId="1" shapeId="0">
      <text>
        <r>
          <rPr>
            <sz val="10"/>
            <color indexed="81"/>
            <rFont val="Segoe UI"/>
            <family val="2"/>
          </rPr>
          <t xml:space="preserve">
1 Licença Maternidade Farmaceutica
2 Atestado de 15 dias</t>
        </r>
      </text>
    </comment>
    <comment ref="G1288" authorId="3" shapeId="0">
      <text>
        <r>
          <rPr>
            <b/>
            <sz val="9"/>
            <color rgb="FF000000"/>
            <rFont val="Tahoma"/>
            <family val="2"/>
          </rPr>
          <t>DP:</t>
        </r>
        <r>
          <rPr>
            <sz val="9"/>
            <color rgb="FF000000"/>
            <rFont val="Tahoma"/>
            <family val="2"/>
          </rPr>
          <t xml:space="preserve">
1- licença maternidade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
4- atestado 15 dias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B1289" authorId="0" shapeId="0">
      <text>
        <r>
          <rPr>
            <b/>
            <sz val="9"/>
            <color indexed="81"/>
            <rFont val="Segoe UI"/>
            <family val="2"/>
          </rPr>
          <t xml:space="preserve">DP:
tec. Enfermagem (substituição)
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C1289" authorId="0" shapeId="0">
      <text>
        <r>
          <rPr>
            <b/>
            <sz val="8"/>
            <color indexed="81"/>
            <rFont val="Segoe UI"/>
            <family val="2"/>
          </rPr>
          <t>DP:
1 coord. Logistica (Substituição imediata - Coord. De farmacia)
2 tec. Enf (Aumento de quadro)
1 Aux. Shl (Substituição imediata)</t>
        </r>
      </text>
    </comment>
    <comment ref="D1289" authorId="0" shapeId="0">
      <text>
        <r>
          <rPr>
            <b/>
            <sz val="8"/>
            <color indexed="81"/>
            <rFont val="Segoe UI"/>
            <family val="2"/>
          </rPr>
          <t>DP:
substituições
1 SHL
1 Aux. DP</t>
        </r>
      </text>
    </comment>
    <comment ref="B1290" authorId="0" shapeId="0">
      <text>
        <r>
          <rPr>
            <b/>
            <sz val="9"/>
            <color indexed="81"/>
            <rFont val="Segoe UI"/>
            <family val="2"/>
          </rPr>
          <t xml:space="preserve">DP:
tec.enf
</t>
        </r>
      </text>
    </comment>
    <comment ref="C1290" authorId="0" shapeId="0">
      <text>
        <r>
          <rPr>
            <b/>
            <sz val="8"/>
            <color indexed="81"/>
            <rFont val="Segoe UI"/>
            <family val="2"/>
          </rPr>
          <t>DP:
1 Coord de farmacia
1 Analista de T.I.
1 Aux. SHL</t>
        </r>
        <r>
          <rPr>
            <sz val="8"/>
            <color indexed="81"/>
            <rFont val="Segoe UI"/>
            <family val="2"/>
          </rPr>
          <t xml:space="preserve">
</t>
        </r>
      </text>
    </comment>
    <comment ref="D1290" authorId="0" shapeId="0">
      <text>
        <r>
          <rPr>
            <b/>
            <sz val="8"/>
            <color indexed="81"/>
            <rFont val="Segoe UI"/>
            <family val="2"/>
          </rPr>
          <t>DP:
1 - coord. Enf
1- SHL
1- Aux DP
1- Tec. Enf</t>
        </r>
      </text>
    </comment>
    <comment ref="B1291" authorId="0" shapeId="0">
      <text>
        <r>
          <rPr>
            <b/>
            <sz val="9"/>
            <color indexed="81"/>
            <rFont val="Segoe UI"/>
            <family val="2"/>
          </rPr>
          <t>DP:
7 - tec. Enfermagem
1 - SHL</t>
        </r>
      </text>
    </comment>
    <comment ref="D1291" authorId="0" shapeId="0">
      <text>
        <r>
          <rPr>
            <b/>
            <sz val="8"/>
            <color indexed="81"/>
            <rFont val="Segoe UI"/>
            <family val="2"/>
          </rPr>
          <t xml:space="preserve">DP:
4- tec. Enf
1- Aux de Farmacia
</t>
        </r>
      </text>
    </comment>
  </commentList>
</comments>
</file>

<file path=xl/sharedStrings.xml><?xml version="1.0" encoding="utf-8"?>
<sst xmlns="http://schemas.openxmlformats.org/spreadsheetml/2006/main" count="2430" uniqueCount="634">
  <si>
    <t>Média Geral de Permanência</t>
  </si>
  <si>
    <t>Taxa de Infecção Hospitalar</t>
  </si>
  <si>
    <t>PLANO ESTATÍSTICO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</si>
  <si>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</si>
  <si>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</si>
  <si>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</si>
  <si>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</si>
  <si>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</si>
  <si>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</si>
  <si>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</si>
  <si>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</si>
  <si>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</si>
  <si>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</si>
  <si>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</si>
  <si>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</si>
  <si>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</si>
  <si>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MÉDIA</t>
  </si>
  <si>
    <t>1- Estatística de Pacientes Internados</t>
  </si>
  <si>
    <t>1.1. Nº de Leitos por Unidade</t>
  </si>
  <si>
    <t>Clínica Cirúrgica</t>
  </si>
  <si>
    <t>Clínica Médica</t>
  </si>
  <si>
    <t>UTI Adulto</t>
  </si>
  <si>
    <t>Total</t>
  </si>
  <si>
    <t>Outros</t>
  </si>
  <si>
    <t>1.2. Nº de Leitos-Dia por Unidade</t>
  </si>
  <si>
    <t>1.3. Nº de Pacientes-Dia por Especialidade</t>
  </si>
  <si>
    <t>Cirurgia Geral</t>
  </si>
  <si>
    <t>Cirurgia Bariátrica</t>
  </si>
  <si>
    <t>Cirurgia Plástica</t>
  </si>
  <si>
    <t>Coloproctologia</t>
  </si>
  <si>
    <t>Cardiologia</t>
  </si>
  <si>
    <t>Cirurgia de cabeça e pescoço</t>
  </si>
  <si>
    <t>Cirurgia do Aparelho Digestivo</t>
  </si>
  <si>
    <t>Endoscopia</t>
  </si>
  <si>
    <t>Endocrinologia</t>
  </si>
  <si>
    <t>Medicina Intensiva</t>
  </si>
  <si>
    <t>Plantonista / Clínica Médica</t>
  </si>
  <si>
    <t>Pneumologia</t>
  </si>
  <si>
    <t>Reumatologia</t>
  </si>
  <si>
    <t>1.4. Nº de Pacientes-Dia por Unidade</t>
  </si>
  <si>
    <t>1.5. Média Diária de Pacientes por Unidade</t>
  </si>
  <si>
    <t>Unidade/ Mês</t>
  </si>
  <si>
    <t>Abril</t>
  </si>
  <si>
    <t>Maio</t>
  </si>
  <si>
    <t>Junho</t>
  </si>
  <si>
    <t>Porcentagem Geral de Ocupação (PGO)</t>
  </si>
  <si>
    <t>Paciente – dia</t>
  </si>
  <si>
    <t>Clínica cirúrgica</t>
  </si>
  <si>
    <t>1.6. Internações por Especialidade</t>
  </si>
  <si>
    <t>UTI</t>
  </si>
  <si>
    <t>-</t>
  </si>
  <si>
    <t>1.7. Internações por Unidade</t>
  </si>
  <si>
    <t>Leito – dia</t>
  </si>
  <si>
    <t>Geral</t>
  </si>
  <si>
    <t>1.8. Internações por Município</t>
  </si>
  <si>
    <t>Abaetetuba</t>
  </si>
  <si>
    <t>Ananindeua</t>
  </si>
  <si>
    <t>Augusto Corrêa</t>
  </si>
  <si>
    <t>Belém</t>
  </si>
  <si>
    <t>Benevides</t>
  </si>
  <si>
    <t>Bragança</t>
  </si>
  <si>
    <t>Breves</t>
  </si>
  <si>
    <t>Breu Branco</t>
  </si>
  <si>
    <t>Bujaru</t>
  </si>
  <si>
    <t>Castanhal</t>
  </si>
  <si>
    <t>Conceição do Araguaia</t>
  </si>
  <si>
    <t>Curralinho</t>
  </si>
  <si>
    <t>Igarapé – Açu</t>
  </si>
  <si>
    <t>Jacundá</t>
  </si>
  <si>
    <t>Mãe do Rio</t>
  </si>
  <si>
    <t>Marabá</t>
  </si>
  <si>
    <t>Marituba</t>
  </si>
  <si>
    <t>Paragominas</t>
  </si>
  <si>
    <t>Santa Isabel do Pará</t>
  </si>
  <si>
    <t>São Domingos do Araguaia</t>
  </si>
  <si>
    <t>São Francisco do Pará</t>
  </si>
  <si>
    <t>São Miguel do Guamá</t>
  </si>
  <si>
    <t>Soure</t>
  </si>
  <si>
    <t>Vigia</t>
  </si>
  <si>
    <t>Viseu</t>
  </si>
  <si>
    <t>1.9 Internações por Faixa etária</t>
  </si>
  <si>
    <t>De 14 a 24 anos</t>
  </si>
  <si>
    <t>De 25 a 35 anos</t>
  </si>
  <si>
    <t>De 36 a 46 anos</t>
  </si>
  <si>
    <t>De 47 a 57 anos</t>
  </si>
  <si>
    <t>De 58 a 68 anos</t>
  </si>
  <si>
    <t>De 69 a 79 anos</t>
  </si>
  <si>
    <t>De 80 a 110 anos</t>
  </si>
  <si>
    <t>1.10. Altas Melhoradas Por Especialidade</t>
  </si>
  <si>
    <t xml:space="preserve">                                                           </t>
  </si>
  <si>
    <t>1.12. Óbitos por Especialidade</t>
  </si>
  <si>
    <t>1.13. Óbitos por Unidade</t>
  </si>
  <si>
    <t>1.14. Óbitos Não Institucionais p/ Especialidade (-48h)</t>
  </si>
  <si>
    <t>1.15. Óbitos Institucionais p/ Especialidade  (+48h)</t>
  </si>
  <si>
    <t>1.16. Óbitos por Faixa Etária</t>
  </si>
  <si>
    <t>1.17. Transferência Interna por Unidade (Entrada)</t>
  </si>
  <si>
    <t>1.19. Pacientes Saídos p/ Especialidade</t>
  </si>
  <si>
    <t>1.20. Pacientes Saídos por Unidade</t>
  </si>
  <si>
    <t>1.21. Porcentagem de Ocupação por Unidade</t>
  </si>
  <si>
    <t>Porcentagem Geral de Ocupação</t>
  </si>
  <si>
    <t>1.22. Média de Permanência por Unidade</t>
  </si>
  <si>
    <t>1.23. Índice de Giro de Leitos p/ Unidade</t>
  </si>
  <si>
    <t>Índice Geral de Giro de Leitos</t>
  </si>
  <si>
    <t>1.24. Taxa de Mortalidade por Unidade</t>
  </si>
  <si>
    <t>Taxa de Mortalidade Global</t>
  </si>
  <si>
    <t>1.25. Taxa de Mortalidade por Tipo</t>
  </si>
  <si>
    <t>Institucional</t>
  </si>
  <si>
    <t>Não Institucional</t>
  </si>
  <si>
    <t>Operatória</t>
  </si>
  <si>
    <t>2. Serviços Assistenciais</t>
  </si>
  <si>
    <t>2.1. Centro Cirúrgico</t>
  </si>
  <si>
    <t>2.1.1. Cirurgias por Porte</t>
  </si>
  <si>
    <t>Cirurgias Pequenas</t>
  </si>
  <si>
    <t>Cirurgias Médias</t>
  </si>
  <si>
    <t>Cirurgias Grandes</t>
  </si>
  <si>
    <t>Número de Óbitos Operatórios</t>
  </si>
  <si>
    <t>Média Diária de Cirurgias</t>
  </si>
  <si>
    <t>Procedimentos</t>
  </si>
  <si>
    <t>Nº de Salas Cirúrgicas</t>
  </si>
  <si>
    <t>Média Diária de Cirurgias por Sala</t>
  </si>
  <si>
    <t>2.1.2. Cirurgias de Pacientes por Tipo</t>
  </si>
  <si>
    <t>Cirurgias de Urgência</t>
  </si>
  <si>
    <t>Cirurgias Eletivas</t>
  </si>
  <si>
    <t>2.1.3 Cirurgias por Especialidade</t>
  </si>
  <si>
    <t>Cirurgia do Cólon</t>
  </si>
  <si>
    <t>Cirurgia do Fígado e vias Biliares</t>
  </si>
  <si>
    <t>Cirurgia Vascular</t>
  </si>
  <si>
    <t>Plástica Reparadora</t>
  </si>
  <si>
    <t>Ostomia</t>
  </si>
  <si>
    <t>2.2. Anestesia</t>
  </si>
  <si>
    <t>2.2.1. Número de Anestesias por Tipo</t>
  </si>
  <si>
    <t>Analgesia</t>
  </si>
  <si>
    <t>Local</t>
  </si>
  <si>
    <t>Peridural</t>
  </si>
  <si>
    <t>Raquidiana</t>
  </si>
  <si>
    <t>Bloqueio</t>
  </si>
  <si>
    <t>Sedação</t>
  </si>
  <si>
    <t>Outras</t>
  </si>
  <si>
    <t>Média Diária</t>
  </si>
  <si>
    <t>2.2.2. Anestesias por Unidade</t>
  </si>
  <si>
    <t>Ambulatório</t>
  </si>
  <si>
    <t>2.3. Centro Obstétrico</t>
  </si>
  <si>
    <t>2.3.1. Partos por Tipo</t>
  </si>
  <si>
    <t>Parto Normal</t>
  </si>
  <si>
    <t>Parto Instrumental</t>
  </si>
  <si>
    <t>Cesárea</t>
  </si>
  <si>
    <t>2.3.2. Curetagem</t>
  </si>
  <si>
    <t>Pos-Parto</t>
  </si>
  <si>
    <t>Por Prova</t>
  </si>
  <si>
    <t>Por Aborto</t>
  </si>
  <si>
    <t>Por AMIU</t>
  </si>
  <si>
    <t>2.3.3 - Nascimentos por Sexo</t>
  </si>
  <si>
    <t>Masculino</t>
  </si>
  <si>
    <t>Feminino</t>
  </si>
  <si>
    <t>Não Identificado (Hermafrodita )</t>
  </si>
  <si>
    <t>2.3.4 - Nativivos por Sexo Normais (+ 36 semanas)</t>
  </si>
  <si>
    <t>Náo Identificado ( Hermafrodita )</t>
  </si>
  <si>
    <t>2.3.5 - Nativivos por Sexo - Prematuros (- 36 semanas)</t>
  </si>
  <si>
    <t>2.3.6 - Nativivos por Sexo - Até 2.500g</t>
  </si>
  <si>
    <t>2.3.7 - Natimortos por Sexo</t>
  </si>
  <si>
    <t>2.4. Central de Material Esterilizado</t>
  </si>
  <si>
    <t>2.4.1. Produção</t>
  </si>
  <si>
    <t>Pacotes/Caixas preparados</t>
  </si>
  <si>
    <t>Processamentos da Autoclave</t>
  </si>
  <si>
    <t>Processamentos da Sterrad</t>
  </si>
  <si>
    <t>Processamentos Lavadora de Endoscópio</t>
  </si>
  <si>
    <t>2.4.2. Pacotes Distribuídos por Setor</t>
  </si>
  <si>
    <t>Centro Cirúrgico</t>
  </si>
  <si>
    <t>2.5. Ambulatório de Referência e Pronto Atendimento</t>
  </si>
  <si>
    <t>2.5.1. Consultas - Ambulatório</t>
  </si>
  <si>
    <t>Consultas Simples</t>
  </si>
  <si>
    <t>Consultas com procedimentos</t>
  </si>
  <si>
    <t>Procedimentos  Cirúrgicos</t>
  </si>
  <si>
    <t>Média Diária de Consultas</t>
  </si>
  <si>
    <t>2.5.2. Atendimento por Especialidades – Ambulatório</t>
  </si>
  <si>
    <t>Assistência Social</t>
  </si>
  <si>
    <t>Anestesiologia</t>
  </si>
  <si>
    <t>Dermatologia</t>
  </si>
  <si>
    <t>Geriatria</t>
  </si>
  <si>
    <t>Nutrição</t>
  </si>
  <si>
    <t>Psicologia</t>
  </si>
  <si>
    <t>2.5.3. Consultas - Pronto Atendimento</t>
  </si>
  <si>
    <t>Consultas Urgência/Emergência</t>
  </si>
  <si>
    <t>2.5.4. Procedimentos Realizados no ambulatório</t>
  </si>
  <si>
    <t>Curativos</t>
  </si>
  <si>
    <t>Curativos médios</t>
  </si>
  <si>
    <t>Curativos pequenos</t>
  </si>
  <si>
    <t>Cauterizações</t>
  </si>
  <si>
    <t>Pequenas Cirurgias</t>
  </si>
  <si>
    <t>Retirada de Pontos</t>
  </si>
  <si>
    <t>Colocação de Gesso</t>
  </si>
  <si>
    <t>Retirada de Gesso</t>
  </si>
  <si>
    <t>Aplicação Intra-articular</t>
  </si>
  <si>
    <t>Aplicação Medicação</t>
  </si>
  <si>
    <t>2.6. S.A.U</t>
  </si>
  <si>
    <t>2.6.1. Serviço de Atenção ao Usuário</t>
  </si>
  <si>
    <t>Visitas Sociais ao Leito</t>
  </si>
  <si>
    <t>Nº de Pesquisas de Usuários Internados</t>
  </si>
  <si>
    <t>Nº de Pesquisas Aplicadas Externo</t>
  </si>
  <si>
    <t>Outros (Missas, Cultos...)</t>
  </si>
  <si>
    <t>2.7. Atividades Sociais</t>
  </si>
  <si>
    <t>2.7.1. Serviço Social</t>
  </si>
  <si>
    <t>Atendimentos Diário Usuário</t>
  </si>
  <si>
    <t>Atendimentos de Óbitos</t>
  </si>
  <si>
    <t>Transferências Aéreas  (Reguladas)</t>
  </si>
  <si>
    <t>Transferências Terrestres (Reguladas)</t>
  </si>
  <si>
    <t>Entrega de Tickets Refeição para Acompanhantes</t>
  </si>
  <si>
    <t>2.8. Serviço Psicologia</t>
  </si>
  <si>
    <t>2.8.1. Serviço Psicologia</t>
  </si>
  <si>
    <t>Atendimento Externo</t>
  </si>
  <si>
    <t>Atendimento nas Unidades</t>
  </si>
  <si>
    <t>Grupo Terapêutico</t>
  </si>
  <si>
    <t>Acompanhamentos de Óbitos</t>
  </si>
  <si>
    <t>Atendimento/Triagem Colaborador e Familiar</t>
  </si>
  <si>
    <t>2.9. Educação</t>
  </si>
  <si>
    <t>Cursos Ministrados</t>
  </si>
  <si>
    <t>Nº de Participantes</t>
  </si>
  <si>
    <t>Carga Horária</t>
  </si>
  <si>
    <t>Treinamentos</t>
  </si>
  <si>
    <t>Cursos Externos</t>
  </si>
  <si>
    <t>3. Serv. Auxiliares de Diagnóstico e Tratamento</t>
  </si>
  <si>
    <t>3.1. Laboratório de Análises Clínicas</t>
  </si>
  <si>
    <t>3.1.1. Exames por Tipo Pac. Internos e Externos</t>
  </si>
  <si>
    <t>Anatomia Patológica</t>
  </si>
  <si>
    <t>Bioquímica</t>
  </si>
  <si>
    <t>Fezes</t>
  </si>
  <si>
    <t>Gasometria</t>
  </si>
  <si>
    <t>Hematologia</t>
  </si>
  <si>
    <t>Hemostasia</t>
  </si>
  <si>
    <t>Hormônios</t>
  </si>
  <si>
    <t>Imunologia</t>
  </si>
  <si>
    <t>Líquor</t>
  </si>
  <si>
    <t>Micologia</t>
  </si>
  <si>
    <t>Microbiologia</t>
  </si>
  <si>
    <t>Parasitologia</t>
  </si>
  <si>
    <t>Sorologia</t>
  </si>
  <si>
    <t>Urina</t>
  </si>
  <si>
    <t>3.1.2. Exames por Unidade - Pac. Internos</t>
  </si>
  <si>
    <t>3.1.3. Exames p/ Unidade - Pac. Externos</t>
  </si>
  <si>
    <t>Ambulatório / Municípios</t>
  </si>
  <si>
    <t>3.1.4 Exames Realizados no Período</t>
  </si>
  <si>
    <t>3.2. Mamografia</t>
  </si>
  <si>
    <t>3.2.1. Exames por  Unidade de Pacientes Internos</t>
  </si>
  <si>
    <t>Total Exames Internos</t>
  </si>
  <si>
    <t>Total Exames Externos</t>
  </si>
  <si>
    <t>Total Exames Realizados</t>
  </si>
  <si>
    <t>3.3. Hemoterapia - Agência Transfusional</t>
  </si>
  <si>
    <t>3.3.1. Nº de Bolsas Utilizadas p/ Unidade</t>
  </si>
  <si>
    <t>Nº Transfusões Realizadas</t>
  </si>
  <si>
    <t>3.4 Radiologia - Raio-X</t>
  </si>
  <si>
    <t>3.4.1. Exames por Tipo Pac. Interno e Externo</t>
  </si>
  <si>
    <t>Abdomen</t>
  </si>
  <si>
    <t>Coluna Cervical</t>
  </si>
  <si>
    <t>Coluna Dorsal</t>
  </si>
  <si>
    <t>Coluna Lombar</t>
  </si>
  <si>
    <t>Cotovelo</t>
  </si>
  <si>
    <t>Crânio</t>
  </si>
  <si>
    <t>Joelho</t>
  </si>
  <si>
    <t>Ombro</t>
  </si>
  <si>
    <t>Pelve</t>
  </si>
  <si>
    <t>Punho</t>
  </si>
  <si>
    <t>Quadril/Bacia</t>
  </si>
  <si>
    <t>Tórax</t>
  </si>
  <si>
    <t>Tornozelo/Pé</t>
  </si>
  <si>
    <t>3.4.2. Exames por Tipo Pac. Interno</t>
  </si>
  <si>
    <t>3.4.3. Exames por Unidade Paciente Interno</t>
  </si>
  <si>
    <t>3.4.4. Exames por Tipo Paciente Externo</t>
  </si>
  <si>
    <t>3.4.5. Exames p/ Unidade - Pac. Externos</t>
  </si>
  <si>
    <t>Ambulatório de Referência</t>
  </si>
  <si>
    <t>3.4.6. Filmes Gastos</t>
  </si>
  <si>
    <t>8 x 10</t>
  </si>
  <si>
    <t>10 x 12</t>
  </si>
  <si>
    <t>3.4.7. Filmes Inutilizados</t>
  </si>
  <si>
    <t>% sobre filmes gastos</t>
  </si>
  <si>
    <t>3.5. Terapia Ocupacional</t>
  </si>
  <si>
    <t>3.5.1. Sessões por Unidade - Pac. Internos</t>
  </si>
  <si>
    <t>3.5.2. Sessões por Unidade - Pac. Externos</t>
  </si>
  <si>
    <t>Total de Sessões Pacientes Internos</t>
  </si>
  <si>
    <t>Total de Sessões Pacientes Externos</t>
  </si>
  <si>
    <t>Total de Sessões Realizadas</t>
  </si>
  <si>
    <t>3.6. Fisioterapia</t>
  </si>
  <si>
    <t>Abdômen Superior</t>
  </si>
  <si>
    <t>Abdômen Total</t>
  </si>
  <si>
    <t>Coluna</t>
  </si>
  <si>
    <t>Face</t>
  </si>
  <si>
    <t>Mastóide</t>
  </si>
  <si>
    <t>Quadril</t>
  </si>
  <si>
    <t>Abdomen Superior</t>
  </si>
  <si>
    <t>Abdomen Total</t>
  </si>
  <si>
    <t>3.8.1. Exames por Tipo Pacientes Internos e Externos</t>
  </si>
  <si>
    <t>Abdominal total</t>
  </si>
  <si>
    <t>Abdomên superior</t>
  </si>
  <si>
    <t>Cervical</t>
  </si>
  <si>
    <t>Globo Ocular</t>
  </si>
  <si>
    <t>Mama</t>
  </si>
  <si>
    <t>Obstétrico</t>
  </si>
  <si>
    <t>Partes Moles</t>
  </si>
  <si>
    <t>Próstata</t>
  </si>
  <si>
    <t>Renal</t>
  </si>
  <si>
    <t>Tireóide</t>
  </si>
  <si>
    <t>Transvaginal</t>
  </si>
  <si>
    <t>Vias Urinárias/Renal</t>
  </si>
  <si>
    <t>3.8.2. Exames por Tipo de Pacientes Internos</t>
  </si>
  <si>
    <t>3.8.3. Exames por Unidade de Pacientes Internos</t>
  </si>
  <si>
    <t>3.8.4. Exames por Tipo de Pacientes Externos</t>
  </si>
  <si>
    <t>3.9.1. Exames por Tipo Pacientes Internos e Externos</t>
  </si>
  <si>
    <t>Biopsia</t>
  </si>
  <si>
    <t>Dilatação de Esôfago</t>
  </si>
  <si>
    <t>EDA</t>
  </si>
  <si>
    <t>Esclerose</t>
  </si>
  <si>
    <t>Retirada de Corpo Estranho</t>
  </si>
  <si>
    <t>Urease</t>
  </si>
  <si>
    <t>3.10.1. Exames por Tipo Pacientes Internos e Externos</t>
  </si>
  <si>
    <t>Colonoscopia</t>
  </si>
  <si>
    <t>Ligadura Hemorrágica</t>
  </si>
  <si>
    <t>Retossigmoidoscopia</t>
  </si>
  <si>
    <t>3.10.2. Exames por Tipo Pacientes Internos</t>
  </si>
  <si>
    <t>Ligadura Hemorragica</t>
  </si>
  <si>
    <t>3.10.3. Exames por  Unidade de Pacientes Internos</t>
  </si>
  <si>
    <t>Colonoscopia Total Exames Internos</t>
  </si>
  <si>
    <t>Colonoscopia Total Exames Externos</t>
  </si>
  <si>
    <t>Total Geral Exames Internos</t>
  </si>
  <si>
    <t>Total Geral Exames Externos</t>
  </si>
  <si>
    <t>TOTAL</t>
  </si>
  <si>
    <t>Laboratório</t>
  </si>
  <si>
    <t>Mamografia</t>
  </si>
  <si>
    <t>Raio-x</t>
  </si>
  <si>
    <t>Tomografia</t>
  </si>
  <si>
    <t>Ultrassonografia</t>
  </si>
  <si>
    <t>Eletrocardiograma</t>
  </si>
  <si>
    <t>Hemoterapia</t>
  </si>
  <si>
    <t>3.13.1.  Exames por Tipo</t>
  </si>
  <si>
    <t>4. Serviços de Apoio</t>
  </si>
  <si>
    <t>4.1. Nutrição e Dietética</t>
  </si>
  <si>
    <t>4.1.1. Refeições Servidas por Tipo</t>
  </si>
  <si>
    <t>Desjejum</t>
  </si>
  <si>
    <t>Colação</t>
  </si>
  <si>
    <t>Almoço</t>
  </si>
  <si>
    <t>Lanche</t>
  </si>
  <si>
    <t>Jantar</t>
  </si>
  <si>
    <t>Ceia</t>
  </si>
  <si>
    <t>Dieta Enteral</t>
  </si>
  <si>
    <t>Suplementação V.O.</t>
  </si>
  <si>
    <t>Lactário - Mamadeiras</t>
  </si>
  <si>
    <t>Outros - U/E</t>
  </si>
  <si>
    <t>4.1.2. Refeições Servidas p/ Comensal</t>
  </si>
  <si>
    <t>Funcionários</t>
  </si>
  <si>
    <t>Acompanhantes</t>
  </si>
  <si>
    <t>Médicos</t>
  </si>
  <si>
    <t>4.2. Processamento da Roupa</t>
  </si>
  <si>
    <t>4.2.1. Kg Roupas Lavada p/Unidade</t>
  </si>
  <si>
    <t>Centro Cirúrgico/Obstetrico</t>
  </si>
  <si>
    <t>CME</t>
  </si>
  <si>
    <t>Serviço de Higiene e Limpeza</t>
  </si>
  <si>
    <t>Retorno/Outros</t>
  </si>
  <si>
    <t>4.2.2. Produtos Utilizados por ML</t>
  </si>
  <si>
    <t>Desifetante p/tecidos(destainer)</t>
  </si>
  <si>
    <t>Detergente pré-lavagem(detergente sp)</t>
  </si>
  <si>
    <t>Amaciante liquido(sol tex)</t>
  </si>
  <si>
    <t>Prdutos alcalinos pré-lavagem(biulder 2000)</t>
  </si>
  <si>
    <t>Agente anti-cloro(cheor)/retorno</t>
  </si>
  <si>
    <t>Clax prof</t>
  </si>
  <si>
    <t>Clax beta</t>
  </si>
  <si>
    <t>Clax pen</t>
  </si>
  <si>
    <t>Clax confort</t>
  </si>
  <si>
    <t>Retorno</t>
  </si>
  <si>
    <t>4.2.3. Resumo</t>
  </si>
  <si>
    <t>Kg Roupas lavadas</t>
  </si>
  <si>
    <t>Média Diária Kg Roupas Lavadas</t>
  </si>
  <si>
    <t>ML Produtos Utilizados</t>
  </si>
  <si>
    <t>ML de Produtos por Kg Roupa</t>
  </si>
  <si>
    <t>4.2.4. Produção de Costura</t>
  </si>
  <si>
    <t>Peças Consertadas</t>
  </si>
  <si>
    <t>Peças Repostas</t>
  </si>
  <si>
    <t>Peças Tiradas de Uso</t>
  </si>
  <si>
    <t>Peças Confeccionadas</t>
  </si>
  <si>
    <t>4.3. Manutenção</t>
  </si>
  <si>
    <t>4.3.1. Reparos por Área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</si>
  <si>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</si>
  <si>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</si>
  <si>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</si>
  <si>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</si>
  <si>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</si>
  <si>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</si>
  <si>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</si>
  <si>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</si>
  <si>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Manutenção</t>
  </si>
  <si>
    <t>Pintura</t>
  </si>
  <si>
    <t>Refrigeração</t>
  </si>
  <si>
    <t>Telefonia</t>
  </si>
  <si>
    <t>4.3.2. Reparos por Setor</t>
  </si>
  <si>
    <t>Administração</t>
  </si>
  <si>
    <t>Agência Transfusional</t>
  </si>
  <si>
    <t>Almoxarifado</t>
  </si>
  <si>
    <t>Central de Regulação</t>
  </si>
  <si>
    <t>Central Telefônica</t>
  </si>
  <si>
    <t>Compras</t>
  </si>
  <si>
    <t>Coordenação de apoio</t>
  </si>
  <si>
    <t>CME - Central de Materiais Esterilizados</t>
  </si>
  <si>
    <t>Departamento de Pessoal</t>
  </si>
  <si>
    <t>Enfermagem</t>
  </si>
  <si>
    <t>Farmácia</t>
  </si>
  <si>
    <t>Financeiro</t>
  </si>
  <si>
    <t>Higienização</t>
  </si>
  <si>
    <t>Lavanderia</t>
  </si>
  <si>
    <t>NEP</t>
  </si>
  <si>
    <t>Patrimônio</t>
  </si>
  <si>
    <t>Portaria</t>
  </si>
  <si>
    <t>Recepção</t>
  </si>
  <si>
    <t>RH</t>
  </si>
  <si>
    <t>SCIH</t>
  </si>
  <si>
    <t>Serviço de Atenção ao Usuário - SAU</t>
  </si>
  <si>
    <t>SESMT</t>
  </si>
  <si>
    <t>SND - Serviço de Nutrição e Dietética</t>
  </si>
  <si>
    <t>Tecnologia da Informação</t>
  </si>
  <si>
    <t>SADT</t>
  </si>
  <si>
    <t>4.4. Telefonia</t>
  </si>
  <si>
    <t>4.4.1. Ligações Realizadas</t>
  </si>
  <si>
    <t>Das 7h às 13h</t>
  </si>
  <si>
    <t>Das 13h às 19h</t>
  </si>
  <si>
    <t>Das 19h às 7h</t>
  </si>
  <si>
    <t>4.5. Encadernação</t>
  </si>
  <si>
    <t>Recursos Humanos</t>
  </si>
  <si>
    <t>Assessoria</t>
  </si>
  <si>
    <t>Estatistica</t>
  </si>
  <si>
    <t>S.A.U</t>
  </si>
  <si>
    <t>Qualidade</t>
  </si>
  <si>
    <t>Faturamento</t>
  </si>
  <si>
    <t>SHL</t>
  </si>
  <si>
    <t>SND</t>
  </si>
  <si>
    <t>Segurança do Trabalho</t>
  </si>
  <si>
    <t>4.6. Plastificação</t>
  </si>
  <si>
    <t>DP</t>
  </si>
  <si>
    <t>Fisioterapia</t>
  </si>
  <si>
    <t>Segurança</t>
  </si>
  <si>
    <t>Recepção Central</t>
  </si>
  <si>
    <t>4.7. Cópias</t>
  </si>
  <si>
    <t>Diretoria</t>
  </si>
  <si>
    <t>Segurança Trabalho</t>
  </si>
  <si>
    <t>Serviço Social</t>
  </si>
  <si>
    <t>SPP/Estatistica</t>
  </si>
  <si>
    <t>Atendimento</t>
  </si>
  <si>
    <t>Farmacia</t>
  </si>
  <si>
    <t>S.A.U.</t>
  </si>
  <si>
    <t>Centro Cirurgico/Obstétrico</t>
  </si>
  <si>
    <t>CCIH</t>
  </si>
  <si>
    <t>TI</t>
  </si>
  <si>
    <t>5. Serviços Administrativos</t>
  </si>
  <si>
    <t>5.1. Departamento de Pessoal</t>
  </si>
  <si>
    <t>Enfermeiros</t>
  </si>
  <si>
    <t>Téc. Enfermagem</t>
  </si>
  <si>
    <t>Limpeza e Higiene</t>
  </si>
  <si>
    <t>Serv. Processam. Roupa</t>
  </si>
  <si>
    <t>Sub-Total 1</t>
  </si>
  <si>
    <t>Terceirizados</t>
  </si>
  <si>
    <t>Sub-Total 2</t>
  </si>
  <si>
    <t>Total Geral</t>
  </si>
  <si>
    <t>5.1.2. Grau de Instrução - Geral</t>
  </si>
  <si>
    <t>Pós-Graduação</t>
  </si>
  <si>
    <t>Superior</t>
  </si>
  <si>
    <t>Superior Incompleto</t>
  </si>
  <si>
    <t>Ensino Médio</t>
  </si>
  <si>
    <t>Ensino Médio Incompleto</t>
  </si>
  <si>
    <t>Ensino Fundamental</t>
  </si>
  <si>
    <t>Ensino Fundamental Incompleto</t>
  </si>
  <si>
    <t>Sem Instrução</t>
  </si>
  <si>
    <t>5.1.3. Corpo Clínico</t>
  </si>
  <si>
    <t>Médicos Pessoa Jurídica</t>
  </si>
  <si>
    <t>5.1.4. Índices do Depto. Pessoal</t>
  </si>
  <si>
    <t>Funcionários em Férias</t>
  </si>
  <si>
    <t>Funcionários de Licenças/Afastamentos</t>
  </si>
  <si>
    <t>Admissões</t>
  </si>
  <si>
    <t>Demissões</t>
  </si>
  <si>
    <t>Afastamentos</t>
  </si>
  <si>
    <t>Nº de Funcionários/mês</t>
  </si>
  <si>
    <t>Faltas em dias</t>
  </si>
  <si>
    <t>Índice de Absenteísmo</t>
  </si>
  <si>
    <t>Horas Extras</t>
  </si>
  <si>
    <t>Atrasos em Horas</t>
  </si>
  <si>
    <t>Índice de Funcionários por Leito</t>
  </si>
  <si>
    <t>Índice de Funcionários por Leito Ocupado</t>
  </si>
  <si>
    <t>Índice de Rotatividade</t>
  </si>
  <si>
    <t>% do Pessoal - S. Adm</t>
  </si>
  <si>
    <t>% do Pessoal de Enfermagem</t>
  </si>
  <si>
    <t>% do Pessoal S.Apoio</t>
  </si>
  <si>
    <t>Total Pessoal de Serviços Terceirizados</t>
  </si>
  <si>
    <t>Outros não Empregados</t>
  </si>
  <si>
    <t>6. Resumo Geral de Informações</t>
  </si>
  <si>
    <t>Total de Pacientes-Dia</t>
  </si>
  <si>
    <t>Média Geral de Pacientes-Dia</t>
  </si>
  <si>
    <t>Taxa Mortalidade Global</t>
  </si>
  <si>
    <t>Taxa de Mortalidade Operatória</t>
  </si>
  <si>
    <t>Média Diária Geral de Cirurgias Internas</t>
  </si>
  <si>
    <t>Média Diária de Atendimento Ambulatorial Consultas</t>
  </si>
  <si>
    <t>Média Diária Refeições Servidas</t>
  </si>
  <si>
    <t>Média Diária de Kg Roupa Lavada</t>
  </si>
  <si>
    <t>ML de Produto por Kg de Roupa Lavada</t>
  </si>
  <si>
    <t>Nº de Dias do Mês</t>
  </si>
  <si>
    <t xml:space="preserve">                                           </t>
  </si>
  <si>
    <t xml:space="preserve">         </t>
  </si>
  <si>
    <t>Tucuruí</t>
  </si>
  <si>
    <t>Cirurgia bariátrica</t>
  </si>
  <si>
    <t>PLANO ESTATÍSTICO 2017</t>
  </si>
  <si>
    <t>Bagre</t>
  </si>
  <si>
    <t>Mão</t>
  </si>
  <si>
    <t>Pescoço</t>
  </si>
  <si>
    <t>Processamentos do peróxido de hidrogênio de Baumer</t>
  </si>
  <si>
    <t>Rouparia</t>
  </si>
  <si>
    <t>Serviço de higienização e limpeza - SHL</t>
  </si>
  <si>
    <t>Hemodiálise (Sessões)</t>
  </si>
  <si>
    <t>PAAF (Biópsia para tireóide)</t>
  </si>
  <si>
    <t>Densitometria óssea</t>
  </si>
  <si>
    <t>Ressonância Magnética</t>
  </si>
  <si>
    <t>Ergometria</t>
  </si>
  <si>
    <t>Fígado e vias biliares</t>
  </si>
  <si>
    <t>Acará</t>
  </si>
  <si>
    <t>Altamira</t>
  </si>
  <si>
    <t>Aurora do pará</t>
  </si>
  <si>
    <t>Barcarena</t>
  </si>
  <si>
    <t>Cametá</t>
  </si>
  <si>
    <t>Capanema</t>
  </si>
  <si>
    <t>Itupiranga</t>
  </si>
  <si>
    <t>Maracanã</t>
  </si>
  <si>
    <t>Moju</t>
  </si>
  <si>
    <t>Muaná</t>
  </si>
  <si>
    <t>Parauapebas</t>
  </si>
  <si>
    <t>Ponta de pedras</t>
  </si>
  <si>
    <t>Tailândia</t>
  </si>
  <si>
    <t>Coluna torácica</t>
  </si>
  <si>
    <t>MAPA</t>
  </si>
  <si>
    <t>Medicina nuclear</t>
  </si>
  <si>
    <t>Broncoscopia</t>
  </si>
  <si>
    <t>Igarapé - Miri</t>
  </si>
  <si>
    <t>Mocajuba</t>
  </si>
  <si>
    <t>Nova Timboteua</t>
  </si>
  <si>
    <t>Nova Esperança do Piriá</t>
  </si>
  <si>
    <t>Peixe - boi</t>
  </si>
  <si>
    <t>Rurópolis</t>
  </si>
  <si>
    <t>Salinópolis</t>
  </si>
  <si>
    <t>Salvaterra</t>
  </si>
  <si>
    <t>Santa Maria do Pará</t>
  </si>
  <si>
    <t>Terra Alta</t>
  </si>
  <si>
    <t>Tracuateua</t>
  </si>
  <si>
    <t>20 x 25</t>
  </si>
  <si>
    <t>25 x 30</t>
  </si>
  <si>
    <t>Endoscopia (CPRE)</t>
  </si>
  <si>
    <t>1.11. Altas por Unidade (sem transferências)</t>
  </si>
  <si>
    <t>Capitão Poço</t>
  </si>
  <si>
    <t>Curuça</t>
  </si>
  <si>
    <t>Irituia</t>
  </si>
  <si>
    <t>Melgaço</t>
  </si>
  <si>
    <t>Novo Progresso</t>
  </si>
  <si>
    <t>Portel</t>
  </si>
  <si>
    <t>Ulianopolis</t>
  </si>
  <si>
    <t>São Caetano de Odivelas</t>
  </si>
  <si>
    <t>Ecocardiograma</t>
  </si>
  <si>
    <t>Espirometria</t>
  </si>
  <si>
    <t>Holter de Glicemia</t>
  </si>
  <si>
    <t>Iodoterapia</t>
  </si>
  <si>
    <t>Concórdia do Pará</t>
  </si>
  <si>
    <t>Redenção</t>
  </si>
  <si>
    <t>Santa Luzia do Pará</t>
  </si>
  <si>
    <t>Oeiras do Pará</t>
  </si>
  <si>
    <t>HOSPITALAR JEAN BITAR – HJB</t>
  </si>
  <si>
    <t>Pulsoterapia</t>
  </si>
  <si>
    <t>Santa Bárbara  do  Pará</t>
  </si>
  <si>
    <t>Cachoeira do Piriá</t>
  </si>
  <si>
    <t>Colares</t>
  </si>
  <si>
    <t>Dom Eliseu</t>
  </si>
  <si>
    <t>Ipixuna do Pará</t>
  </si>
  <si>
    <t>Primavera</t>
  </si>
  <si>
    <t>São João de Pirabas</t>
  </si>
  <si>
    <t>São João da  Ponta</t>
  </si>
  <si>
    <t>São Sebastião da Boa Vista</t>
  </si>
  <si>
    <t>Cirurgia de Cabeça e Pescoço</t>
  </si>
  <si>
    <t>10.096:35:00</t>
  </si>
  <si>
    <t>Cirurgia Dermatológica</t>
  </si>
  <si>
    <t>Cirurgia de Hérnia</t>
  </si>
  <si>
    <t>Cirurgia vascular</t>
  </si>
  <si>
    <t>Anajás</t>
  </si>
  <si>
    <t>Baião</t>
  </si>
  <si>
    <t>Canaã dos Carajás</t>
  </si>
  <si>
    <t>Ourém</t>
  </si>
  <si>
    <t>15 x 30</t>
  </si>
  <si>
    <t>Fígado e Vias biliares</t>
  </si>
  <si>
    <t>Cachoeira do Arari</t>
  </si>
  <si>
    <t>Curionópolis</t>
  </si>
  <si>
    <t>Garrafão do Norte</t>
  </si>
  <si>
    <t>Inhangapi</t>
  </si>
  <si>
    <t>Marapanim</t>
  </si>
  <si>
    <t>Porto de Moz</t>
  </si>
  <si>
    <t>Santo Antonio do Tauá</t>
  </si>
  <si>
    <t>Uruará</t>
  </si>
  <si>
    <t>De 01 a 13 anos</t>
  </si>
  <si>
    <t>Bonito</t>
  </si>
  <si>
    <t>Ourilândia do Norte</t>
  </si>
  <si>
    <t>Santa Cruz do Ararí</t>
  </si>
  <si>
    <t>Tomé-Açu</t>
  </si>
  <si>
    <t>3.6.1. Sessões por Unidade - Pac. Internos</t>
  </si>
  <si>
    <t>3.7. Fonoaudiologia</t>
  </si>
  <si>
    <t>3.7.1. Sessões por Unidade - Pac. Internos</t>
  </si>
  <si>
    <t>3.7.2. Exames p/ Unidade - Pac. Externos</t>
  </si>
  <si>
    <t>3.8. Tomografia</t>
  </si>
  <si>
    <t>3.9. Ultrassonografia</t>
  </si>
  <si>
    <t>3.9.2. Exames por Tipo de Pacientes Internos</t>
  </si>
  <si>
    <t>3.9.3. Exames por Unidade de Pacientes Internos</t>
  </si>
  <si>
    <t>3.9.4. Exames por Tipo de Pacientes Externos</t>
  </si>
  <si>
    <t>3.10. Endoscopia Digestiva Alta</t>
  </si>
  <si>
    <t>3.10.4. Exames por Tipo Pacientes Externo</t>
  </si>
  <si>
    <t>3.11. Endoscopia Digestiva Baixa - Colonoscopia</t>
  </si>
  <si>
    <t>3.11.1. Exames por Tipo Pacientes Internos e Externos</t>
  </si>
  <si>
    <t>3.11.2. Exames por Tipo Pacientes Internos</t>
  </si>
  <si>
    <t>3.11.3. Exames por  Unidade de Pacientes Internos</t>
  </si>
  <si>
    <t>3.11.4. Exames por Tipo Pacientes Externos</t>
  </si>
  <si>
    <t>3.12. Eletrocardiograma - ECG</t>
  </si>
  <si>
    <t>3.12.1. Exames por  Unidade de Pacientes Internos</t>
  </si>
  <si>
    <t>3.12.2. Exames por  Unidade de Pacientes externos</t>
  </si>
  <si>
    <t>3.13. Total SADT Internos</t>
  </si>
  <si>
    <t>3.14. Total SADT Externos</t>
  </si>
  <si>
    <t>3.14.1.  Exames por Tipo</t>
  </si>
  <si>
    <t>3.14.2 TOTAL GERAL  SADT</t>
  </si>
  <si>
    <t>Anapu</t>
  </si>
  <si>
    <t>Floresta do Araguai</t>
  </si>
  <si>
    <t>Gurupa</t>
  </si>
  <si>
    <t>Rodon do Pará</t>
  </si>
  <si>
    <t>Novo Repartimento</t>
  </si>
  <si>
    <t>Santarem Novo</t>
  </si>
  <si>
    <t>Xinguara</t>
  </si>
  <si>
    <t>Aveiro</t>
  </si>
  <si>
    <t>Bom Jesus do Tocantins</t>
  </si>
  <si>
    <t>Chaves</t>
  </si>
  <si>
    <t>Limoeiro do Ajuru</t>
  </si>
  <si>
    <t>1.18. Transferência Externa por Unidade (Saída)</t>
  </si>
  <si>
    <t xml:space="preserve">     Belém, 10 de Janeiro de 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</si>
</sst>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64" formatCode="0&quot; &quot;;&quot;(&quot;0&quot;)&quot;;&quot;- &quot;;@&quot; &quot;"/>
    <numFmt numFmtId="165" formatCode="#,##0.00&quot; &quot;;&quot;(&quot;#,##0.00&quot;)&quot;;&quot;- &quot;;@&quot; &quot;"/>
    <numFmt numFmtId="166" formatCode="&quot;- &quot;"/>
    <numFmt numFmtId="167" formatCode="0.00&quot; &quot;;&quot;(&quot;0.00&quot;)&quot;;&quot;- &quot;;@&quot; &quot;"/>
    <numFmt numFmtId="168" formatCode="#,##0.00&quot; &quot;;&quot;(&quot;#,##0.00&quot;)&quot;;&quot;-&quot;#&quot; &quot;;@&quot; &quot;"/>
    <numFmt numFmtId="169" formatCode="#,##0;&quot;(&quot;#,##0&quot;)&quot;"/>
    <numFmt numFmtId="170" formatCode="0.00;&quot;(&quot;0.00&quot;)&quot;"/>
    <numFmt numFmtId="171" formatCode="[h]:mm:ss;@"/>
    <numFmt numFmtId="172" formatCode="#,##0&quot; &quot;;&quot;(&quot;#,##0&quot;)&quot;;&quot;-&quot;#&quot; &quot;;@&quot; &quot;"/>
    <numFmt numFmtId="173" formatCode="_-* #,##0_-;\-* #,##0_-;_-* &quot;-&quot;??_-;_-@_-"/>
  </numFmts>
  <fonts count="39">
    <font>
      <sz val="11"/>
      <color rgb="FF000000"/>
      <name val="Liberation sans1"/>
    </font>
    <font>
      <sz val="11"/>
      <name val="Liberation sans1"/>
    </font>
    <font>
      <b/>
      <sz val="11"/>
      <color rgb="FF000000"/>
      <name val="Arial1"/>
    </font>
    <font>
      <sz val="11"/>
      <color rgb="FF000000"/>
      <name val="Arial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Liberation sans1"/>
    </font>
    <font>
      <b/>
      <sz val="11"/>
      <color rgb="FFFF0000"/>
      <name val="Arial1"/>
    </font>
    <font>
      <sz val="11"/>
      <color rgb="FFFF0000"/>
      <name val="Arial1"/>
    </font>
    <font>
      <b/>
      <sz val="11"/>
      <color rgb="FF0000FF"/>
      <name val="Arial1"/>
    </font>
    <font>
      <sz val="10"/>
      <color rgb="FF000000"/>
      <name val="Arial1"/>
    </font>
    <font>
      <b/>
      <sz val="10"/>
      <color rgb="FF000000"/>
      <name val="Arial1"/>
    </font>
    <font>
      <sz val="11"/>
      <color rgb="FF000000"/>
      <name val="Arial"/>
      <family val="2"/>
    </font>
    <font>
      <sz val="8"/>
      <color rgb="FF000000"/>
      <name val="Arial1"/>
    </font>
    <font>
      <sz val="11"/>
      <color rgb="FF000000"/>
      <name val="Liberation sans1"/>
    </font>
    <font>
      <b/>
      <sz val="11"/>
      <name val="Arial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8"/>
      <color indexed="81"/>
      <name val="Segoe UI"/>
      <family val="2"/>
    </font>
    <font>
      <b/>
      <sz val="8"/>
      <color indexed="81"/>
      <name val="Segoe UI"/>
      <family val="2"/>
    </font>
    <font>
      <sz val="11"/>
      <color theme="1"/>
      <name val="Arial1"/>
    </font>
    <font>
      <sz val="10"/>
      <color indexed="81"/>
      <name val="Segoe UI"/>
      <family val="2"/>
    </font>
    <font>
      <b/>
      <sz val="10"/>
      <color indexed="81"/>
      <name val="Segoe UI"/>
      <family val="2"/>
    </font>
    <font>
      <b/>
      <sz val="11"/>
      <color indexed="81"/>
      <name val="Segoe UI"/>
      <family val="2"/>
    </font>
    <font>
      <sz val="11"/>
      <color indexed="81"/>
      <name val="Segoe UI"/>
      <family val="2"/>
    </font>
    <font>
      <b/>
      <sz val="12"/>
      <color indexed="81"/>
      <name val="Arial"/>
      <family val="2"/>
    </font>
    <font>
      <sz val="12"/>
      <color indexed="81"/>
      <name val="Arial"/>
      <family val="2"/>
    </font>
    <font>
      <sz val="12"/>
      <name val="Liberation sans1"/>
    </font>
    <font>
      <b/>
      <sz val="15"/>
      <name val="Arial1"/>
    </font>
    <font>
      <sz val="15"/>
      <name val="Liberation sans1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2"/>
      <color indexed="81"/>
      <name val="Segoe UI"/>
      <family val="2"/>
    </font>
    <font>
      <sz val="12"/>
      <color indexed="81"/>
      <name val="Segoe UI"/>
      <family val="2"/>
    </font>
    <font>
      <b/>
      <sz val="12"/>
      <color indexed="81"/>
      <name val="ATIAL"/>
    </font>
    <font>
      <sz val="12"/>
      <color indexed="81"/>
      <name val="ATIAL"/>
    </font>
    <font>
      <b/>
      <sz val="15"/>
      <color indexed="81"/>
      <name val="Arial"/>
      <family val="2"/>
    </font>
    <font>
      <sz val="15"/>
      <color indexed="81"/>
      <name val="Arial"/>
      <family val="2"/>
    </font>
    <font>
      <b/>
      <sz val="8"/>
      <color rgb="FF000000"/>
      <name val="Arial1"/>
    </font>
  </fonts>
  <fills count="1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B2B2B2"/>
        <bgColor rgb="FFB2B2B2"/>
      </patternFill>
    </fill>
    <fill>
      <patternFill patternType="solid">
        <fgColor theme="2"/>
        <bgColor rgb="FFFFFFFF"/>
      </patternFill>
    </fill>
    <fill>
      <patternFill patternType="solid">
        <fgColor theme="0" tint="-0.14999847407452621"/>
        <bgColor rgb="FFFFFFC0"/>
      </patternFill>
    </fill>
    <fill>
      <patternFill patternType="solid">
        <fgColor theme="2"/>
        <bgColor rgb="FFFFFFC0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rgb="FFA0E0E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rgb="FF69FFFF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</cellStyleXfs>
  <cellXfs count="247">
    <xf numFmtId="0" fontId="0" fillId="0" borderId="0" xfId="0" applyFont="1" applyAlignment="1"/>
    <xf numFmtId="0" fontId="0" fillId="0" borderId="0" xfId="0" applyFont="1"/>
    <xf numFmtId="0" fontId="3" fillId="0" borderId="6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3" fillId="3" borderId="2" xfId="0" applyNumberFormat="1" applyFont="1" applyFill="1" applyBorder="1" applyAlignment="1">
      <alignment vertical="center"/>
    </xf>
    <xf numFmtId="165" fontId="3" fillId="0" borderId="0" xfId="0" applyNumberFormat="1" applyFont="1" applyAlignment="1">
      <alignment horizontal="right" vertical="center"/>
    </xf>
    <xf numFmtId="2" fontId="3" fillId="0" borderId="4" xfId="0" applyNumberFormat="1" applyFont="1" applyBorder="1" applyAlignment="1">
      <alignment horizontal="left" vertical="center"/>
    </xf>
    <xf numFmtId="2" fontId="2" fillId="0" borderId="4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vertical="center"/>
    </xf>
    <xf numFmtId="164" fontId="3" fillId="0" borderId="6" xfId="0" applyNumberFormat="1" applyFont="1" applyBorder="1" applyAlignment="1">
      <alignment horizontal="right" vertical="center"/>
    </xf>
    <xf numFmtId="0" fontId="4" fillId="4" borderId="3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0" borderId="0" xfId="0" applyFont="1"/>
    <xf numFmtId="0" fontId="4" fillId="0" borderId="3" xfId="0" applyFont="1" applyBorder="1" applyAlignment="1">
      <alignment wrapText="1"/>
    </xf>
    <xf numFmtId="0" fontId="4" fillId="2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4" borderId="3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wrapText="1"/>
    </xf>
    <xf numFmtId="0" fontId="4" fillId="0" borderId="3" xfId="0" applyFont="1" applyBorder="1"/>
    <xf numFmtId="0" fontId="4" fillId="2" borderId="3" xfId="0" applyFont="1" applyFill="1" applyBorder="1" applyAlignment="1">
      <alignment horizontal="center" wrapText="1"/>
    </xf>
    <xf numFmtId="2" fontId="4" fillId="0" borderId="3" xfId="0" applyNumberFormat="1" applyFont="1" applyBorder="1" applyAlignment="1">
      <alignment horizontal="center" wrapText="1"/>
    </xf>
    <xf numFmtId="2" fontId="4" fillId="0" borderId="2" xfId="0" applyNumberFormat="1" applyFont="1" applyBorder="1" applyAlignment="1">
      <alignment horizontal="center" wrapText="1"/>
    </xf>
    <xf numFmtId="0" fontId="5" fillId="4" borderId="3" xfId="0" applyFont="1" applyFill="1" applyBorder="1"/>
    <xf numFmtId="0" fontId="5" fillId="4" borderId="3" xfId="0" applyFont="1" applyFill="1" applyBorder="1" applyAlignment="1">
      <alignment wrapText="1"/>
    </xf>
    <xf numFmtId="0" fontId="5" fillId="4" borderId="10" xfId="0" applyFont="1" applyFill="1" applyBorder="1"/>
    <xf numFmtId="0" fontId="4" fillId="4" borderId="3" xfId="0" applyFont="1" applyFill="1" applyBorder="1" applyAlignment="1">
      <alignment horizontal="center" wrapText="1"/>
    </xf>
    <xf numFmtId="2" fontId="5" fillId="4" borderId="10" xfId="0" applyNumberFormat="1" applyFont="1" applyFill="1" applyBorder="1" applyAlignment="1">
      <alignment horizontal="center"/>
    </xf>
    <xf numFmtId="2" fontId="5" fillId="4" borderId="7" xfId="0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vertical="center"/>
    </xf>
    <xf numFmtId="165" fontId="2" fillId="0" borderId="0" xfId="0" applyNumberFormat="1" applyFont="1" applyAlignment="1">
      <alignment horizontal="right" vertical="center"/>
    </xf>
    <xf numFmtId="2" fontId="2" fillId="0" borderId="4" xfId="0" applyNumberFormat="1" applyFont="1" applyBorder="1" applyAlignment="1">
      <alignment vertical="center" wrapText="1"/>
    </xf>
    <xf numFmtId="2" fontId="7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2" fontId="2" fillId="0" borderId="4" xfId="0" applyNumberFormat="1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vertical="center" wrapText="1"/>
    </xf>
    <xf numFmtId="1" fontId="2" fillId="0" borderId="0" xfId="0" applyNumberFormat="1" applyFont="1" applyAlignment="1">
      <alignment horizontal="right" vertical="center"/>
    </xf>
    <xf numFmtId="2" fontId="2" fillId="0" borderId="2" xfId="0" applyNumberFormat="1" applyFont="1" applyBorder="1" applyAlignment="1">
      <alignment vertical="center"/>
    </xf>
    <xf numFmtId="2" fontId="2" fillId="0" borderId="2" xfId="0" applyNumberFormat="1" applyFont="1" applyBorder="1" applyAlignment="1">
      <alignment horizontal="right" vertical="center"/>
    </xf>
    <xf numFmtId="2" fontId="7" fillId="0" borderId="7" xfId="0" applyNumberFormat="1" applyFont="1" applyBorder="1" applyAlignment="1">
      <alignment vertical="center"/>
    </xf>
    <xf numFmtId="2" fontId="7" fillId="0" borderId="7" xfId="0" applyNumberFormat="1" applyFont="1" applyBorder="1" applyAlignment="1">
      <alignment horizontal="right" vertical="center"/>
    </xf>
    <xf numFmtId="165" fontId="2" fillId="3" borderId="0" xfId="0" applyNumberFormat="1" applyFont="1" applyFill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5" fontId="2" fillId="0" borderId="2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vertical="center"/>
    </xf>
    <xf numFmtId="164" fontId="3" fillId="0" borderId="7" xfId="0" applyNumberFormat="1" applyFont="1" applyBorder="1" applyAlignment="1">
      <alignment horizontal="right" vertical="center"/>
    </xf>
    <xf numFmtId="2" fontId="8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vertical="center"/>
    </xf>
    <xf numFmtId="2" fontId="3" fillId="0" borderId="4" xfId="0" applyNumberFormat="1" applyFont="1" applyBorder="1" applyAlignment="1">
      <alignment horizontal="left" vertical="center" wrapText="1"/>
    </xf>
    <xf numFmtId="2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4" fontId="3" fillId="0" borderId="2" xfId="0" applyNumberFormat="1" applyFont="1" applyBorder="1" applyAlignment="1">
      <alignment vertical="center" wrapText="1"/>
    </xf>
    <xf numFmtId="165" fontId="3" fillId="0" borderId="2" xfId="0" applyNumberFormat="1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2" fontId="3" fillId="0" borderId="5" xfId="0" applyNumberFormat="1" applyFont="1" applyBorder="1" applyAlignment="1">
      <alignment vertical="center" wrapText="1"/>
    </xf>
    <xf numFmtId="2" fontId="3" fillId="0" borderId="2" xfId="0" applyNumberFormat="1" applyFont="1" applyBorder="1" applyAlignment="1">
      <alignment vertical="center"/>
    </xf>
    <xf numFmtId="2" fontId="3" fillId="0" borderId="2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2" fontId="2" fillId="0" borderId="6" xfId="0" applyNumberFormat="1" applyFont="1" applyBorder="1" applyAlignment="1">
      <alignment vertical="center"/>
    </xf>
    <xf numFmtId="2" fontId="3" fillId="0" borderId="0" xfId="0" applyNumberFormat="1" applyFont="1" applyAlignment="1">
      <alignment vertical="center"/>
    </xf>
    <xf numFmtId="165" fontId="13" fillId="0" borderId="0" xfId="0" applyNumberFormat="1" applyFont="1" applyAlignment="1">
      <alignment horizontal="right" vertical="center"/>
    </xf>
    <xf numFmtId="2" fontId="13" fillId="0" borderId="0" xfId="0" applyNumberFormat="1" applyFont="1" applyAlignment="1">
      <alignment vertical="center"/>
    </xf>
    <xf numFmtId="164" fontId="3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5" fontId="2" fillId="6" borderId="4" xfId="0" applyNumberFormat="1" applyFont="1" applyFill="1" applyBorder="1" applyAlignment="1">
      <alignment horizontal="right" vertical="center"/>
    </xf>
    <xf numFmtId="1" fontId="3" fillId="0" borderId="4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1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/>
    <xf numFmtId="164" fontId="2" fillId="0" borderId="6" xfId="0" applyNumberFormat="1" applyFont="1" applyBorder="1" applyAlignment="1">
      <alignment vertical="center"/>
    </xf>
    <xf numFmtId="0" fontId="1" fillId="0" borderId="6" xfId="0" applyFont="1" applyBorder="1" applyAlignment="1"/>
    <xf numFmtId="2" fontId="2" fillId="11" borderId="4" xfId="0" applyNumberFormat="1" applyFont="1" applyFill="1" applyBorder="1" applyAlignment="1">
      <alignment horizontal="left" vertical="center"/>
    </xf>
    <xf numFmtId="164" fontId="2" fillId="11" borderId="4" xfId="0" applyNumberFormat="1" applyFont="1" applyFill="1" applyBorder="1" applyAlignment="1">
      <alignment horizontal="center" vertical="center"/>
    </xf>
    <xf numFmtId="1" fontId="2" fillId="11" borderId="4" xfId="0" applyNumberFormat="1" applyFont="1" applyFill="1" applyBorder="1" applyAlignment="1">
      <alignment horizontal="center" vertical="center"/>
    </xf>
    <xf numFmtId="164" fontId="2" fillId="6" borderId="4" xfId="0" applyNumberFormat="1" applyFont="1" applyFill="1" applyBorder="1" applyAlignment="1">
      <alignment horizontal="center" vertical="center"/>
    </xf>
    <xf numFmtId="165" fontId="2" fillId="0" borderId="4" xfId="0" applyNumberFormat="1" applyFont="1" applyFill="1" applyBorder="1" applyAlignment="1">
      <alignment horizontal="right" vertical="center"/>
    </xf>
    <xf numFmtId="164" fontId="2" fillId="0" borderId="4" xfId="0" applyNumberFormat="1" applyFont="1" applyFill="1" applyBorder="1" applyAlignment="1">
      <alignment horizontal="right" vertical="center"/>
    </xf>
    <xf numFmtId="164" fontId="3" fillId="0" borderId="4" xfId="0" applyNumberFormat="1" applyFont="1" applyFill="1" applyBorder="1" applyAlignment="1">
      <alignment horizontal="right" vertical="center"/>
    </xf>
    <xf numFmtId="3" fontId="3" fillId="0" borderId="4" xfId="0" applyNumberFormat="1" applyFont="1" applyFill="1" applyBorder="1" applyAlignment="1">
      <alignment horizontal="right" vertical="center"/>
    </xf>
    <xf numFmtId="166" fontId="3" fillId="0" borderId="4" xfId="0" applyNumberFormat="1" applyFont="1" applyFill="1" applyBorder="1" applyAlignment="1">
      <alignment horizontal="right" vertical="center"/>
    </xf>
    <xf numFmtId="165" fontId="3" fillId="0" borderId="4" xfId="0" applyNumberFormat="1" applyFont="1" applyFill="1" applyBorder="1" applyAlignment="1">
      <alignment horizontal="right" vertical="center"/>
    </xf>
    <xf numFmtId="167" fontId="2" fillId="0" borderId="4" xfId="0" applyNumberFormat="1" applyFont="1" applyFill="1" applyBorder="1" applyAlignment="1">
      <alignment horizontal="right" vertical="center"/>
    </xf>
    <xf numFmtId="1" fontId="3" fillId="0" borderId="4" xfId="0" applyNumberFormat="1" applyFont="1" applyFill="1" applyBorder="1" applyAlignment="1">
      <alignment horizontal="center" vertical="center"/>
    </xf>
    <xf numFmtId="168" fontId="3" fillId="0" borderId="4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164" fontId="3" fillId="0" borderId="2" xfId="0" applyNumberFormat="1" applyFont="1" applyFill="1" applyBorder="1" applyAlignment="1">
      <alignment vertical="center"/>
    </xf>
    <xf numFmtId="164" fontId="3" fillId="0" borderId="2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vertical="center"/>
    </xf>
    <xf numFmtId="1" fontId="3" fillId="0" borderId="4" xfId="0" applyNumberFormat="1" applyFont="1" applyFill="1" applyBorder="1" applyAlignment="1">
      <alignment vertical="center"/>
    </xf>
    <xf numFmtId="2" fontId="3" fillId="0" borderId="4" xfId="0" applyNumberFormat="1" applyFont="1" applyFill="1" applyBorder="1" applyAlignment="1">
      <alignment horizontal="right" vertical="center"/>
    </xf>
    <xf numFmtId="2" fontId="2" fillId="0" borderId="4" xfId="0" applyNumberFormat="1" applyFont="1" applyFill="1" applyBorder="1" applyAlignment="1">
      <alignment horizontal="right" vertical="center"/>
    </xf>
    <xf numFmtId="10" fontId="2" fillId="0" borderId="4" xfId="0" applyNumberFormat="1" applyFont="1" applyFill="1" applyBorder="1" applyAlignment="1">
      <alignment horizontal="right" vertical="center"/>
    </xf>
    <xf numFmtId="10" fontId="3" fillId="0" borderId="4" xfId="0" applyNumberFormat="1" applyFont="1" applyFill="1" applyBorder="1" applyAlignment="1">
      <alignment horizontal="right" vertical="center"/>
    </xf>
    <xf numFmtId="1" fontId="2" fillId="0" borderId="4" xfId="0" applyNumberFormat="1" applyFont="1" applyFill="1" applyBorder="1" applyAlignment="1">
      <alignment horizontal="right" vertical="center"/>
    </xf>
    <xf numFmtId="168" fontId="2" fillId="0" borderId="4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169" fontId="3" fillId="0" borderId="4" xfId="0" applyNumberFormat="1" applyFont="1" applyFill="1" applyBorder="1" applyAlignment="1">
      <alignment horizontal="right" vertical="center"/>
    </xf>
    <xf numFmtId="170" fontId="2" fillId="0" borderId="4" xfId="0" applyNumberFormat="1" applyFont="1" applyFill="1" applyBorder="1" applyAlignment="1">
      <alignment horizontal="right" vertical="center"/>
    </xf>
    <xf numFmtId="168" fontId="10" fillId="0" borderId="4" xfId="0" applyNumberFormat="1" applyFont="1" applyFill="1" applyBorder="1" applyAlignment="1">
      <alignment horizontal="right" vertical="center"/>
    </xf>
    <xf numFmtId="165" fontId="11" fillId="0" borderId="4" xfId="0" applyNumberFormat="1" applyFont="1" applyFill="1" applyBorder="1" applyAlignment="1">
      <alignment horizontal="right" vertical="center"/>
    </xf>
    <xf numFmtId="168" fontId="10" fillId="0" borderId="5" xfId="0" applyNumberFormat="1" applyFont="1" applyFill="1" applyBorder="1" applyAlignment="1">
      <alignment horizontal="right" vertical="center"/>
    </xf>
    <xf numFmtId="165" fontId="11" fillId="0" borderId="5" xfId="0" applyNumberFormat="1" applyFont="1" applyFill="1" applyBorder="1" applyAlignment="1">
      <alignment horizontal="right" vertical="center"/>
    </xf>
    <xf numFmtId="4" fontId="11" fillId="0" borderId="4" xfId="0" applyNumberFormat="1" applyFont="1" applyFill="1" applyBorder="1" applyAlignment="1">
      <alignment horizontal="right" vertical="center"/>
    </xf>
    <xf numFmtId="1" fontId="2" fillId="0" borderId="11" xfId="0" applyNumberFormat="1" applyFont="1" applyFill="1" applyBorder="1" applyAlignment="1">
      <alignment horizontal="right" vertical="center"/>
    </xf>
    <xf numFmtId="1" fontId="12" fillId="0" borderId="4" xfId="0" applyNumberFormat="1" applyFont="1" applyFill="1" applyBorder="1" applyAlignment="1">
      <alignment horizontal="right" vertical="center"/>
    </xf>
    <xf numFmtId="4" fontId="3" fillId="0" borderId="4" xfId="0" applyNumberFormat="1" applyFont="1" applyFill="1" applyBorder="1" applyAlignment="1">
      <alignment horizontal="right" vertical="center"/>
    </xf>
    <xf numFmtId="10" fontId="2" fillId="0" borderId="4" xfId="1" applyNumberFormat="1" applyFont="1" applyFill="1" applyBorder="1" applyAlignment="1">
      <alignment horizontal="right" vertical="center"/>
    </xf>
    <xf numFmtId="2" fontId="2" fillId="8" borderId="4" xfId="0" applyNumberFormat="1" applyFont="1" applyFill="1" applyBorder="1" applyAlignment="1">
      <alignment horizontal="right" vertical="center"/>
    </xf>
    <xf numFmtId="164" fontId="2" fillId="8" borderId="4" xfId="0" applyNumberFormat="1" applyFont="1" applyFill="1" applyBorder="1" applyAlignment="1">
      <alignment horizontal="right" vertical="center"/>
    </xf>
    <xf numFmtId="2" fontId="2" fillId="8" borderId="4" xfId="0" applyNumberFormat="1" applyFont="1" applyFill="1" applyBorder="1" applyAlignment="1">
      <alignment vertical="center"/>
    </xf>
    <xf numFmtId="165" fontId="2" fillId="8" borderId="4" xfId="0" applyNumberFormat="1" applyFont="1" applyFill="1" applyBorder="1" applyAlignment="1">
      <alignment horizontal="right" vertical="center"/>
    </xf>
    <xf numFmtId="167" fontId="2" fillId="8" borderId="4" xfId="0" applyNumberFormat="1" applyFont="1" applyFill="1" applyBorder="1" applyAlignment="1">
      <alignment horizontal="right" vertical="center"/>
    </xf>
    <xf numFmtId="10" fontId="2" fillId="8" borderId="4" xfId="0" applyNumberFormat="1" applyFont="1" applyFill="1" applyBorder="1" applyAlignment="1">
      <alignment horizontal="right" vertical="center"/>
    </xf>
    <xf numFmtId="2" fontId="2" fillId="8" borderId="4" xfId="0" applyNumberFormat="1" applyFont="1" applyFill="1" applyBorder="1" applyAlignment="1">
      <alignment vertical="center" wrapText="1"/>
    </xf>
    <xf numFmtId="1" fontId="2" fillId="8" borderId="4" xfId="0" applyNumberFormat="1" applyFont="1" applyFill="1" applyBorder="1" applyAlignment="1">
      <alignment horizontal="right" vertical="center"/>
    </xf>
    <xf numFmtId="2" fontId="3" fillId="8" borderId="4" xfId="0" applyNumberFormat="1" applyFont="1" applyFill="1" applyBorder="1" applyAlignment="1">
      <alignment vertical="center" wrapText="1"/>
    </xf>
    <xf numFmtId="1" fontId="3" fillId="8" borderId="4" xfId="0" applyNumberFormat="1" applyFont="1" applyFill="1" applyBorder="1" applyAlignment="1">
      <alignment horizontal="right" vertical="center"/>
    </xf>
    <xf numFmtId="2" fontId="3" fillId="0" borderId="5" xfId="0" applyNumberFormat="1" applyFont="1" applyBorder="1" applyAlignment="1">
      <alignment vertical="center"/>
    </xf>
    <xf numFmtId="1" fontId="3" fillId="0" borderId="5" xfId="0" applyNumberFormat="1" applyFont="1" applyFill="1" applyBorder="1" applyAlignment="1">
      <alignment horizontal="right" vertical="center"/>
    </xf>
    <xf numFmtId="164" fontId="2" fillId="0" borderId="5" xfId="0" applyNumberFormat="1" applyFont="1" applyFill="1" applyBorder="1" applyAlignment="1">
      <alignment horizontal="right" vertical="center"/>
    </xf>
    <xf numFmtId="165" fontId="2" fillId="0" borderId="5" xfId="0" applyNumberFormat="1" applyFont="1" applyFill="1" applyBorder="1" applyAlignment="1">
      <alignment horizontal="right" vertical="center"/>
    </xf>
    <xf numFmtId="2" fontId="2" fillId="8" borderId="4" xfId="0" applyNumberFormat="1" applyFont="1" applyFill="1" applyBorder="1" applyAlignment="1">
      <alignment horizontal="left" vertical="center" wrapText="1"/>
    </xf>
    <xf numFmtId="3" fontId="2" fillId="8" borderId="4" xfId="0" applyNumberFormat="1" applyFont="1" applyFill="1" applyBorder="1" applyAlignment="1">
      <alignment horizontal="right" vertical="center"/>
    </xf>
    <xf numFmtId="2" fontId="15" fillId="8" borderId="4" xfId="0" applyNumberFormat="1" applyFont="1" applyFill="1" applyBorder="1" applyAlignment="1">
      <alignment vertical="center"/>
    </xf>
    <xf numFmtId="170" fontId="2" fillId="8" borderId="4" xfId="0" applyNumberFormat="1" applyFont="1" applyFill="1" applyBorder="1" applyAlignment="1">
      <alignment horizontal="right" vertical="center"/>
    </xf>
    <xf numFmtId="2" fontId="2" fillId="8" borderId="5" xfId="0" applyNumberFormat="1" applyFont="1" applyFill="1" applyBorder="1" applyAlignment="1">
      <alignment vertical="center" wrapText="1"/>
    </xf>
    <xf numFmtId="168" fontId="11" fillId="8" borderId="5" xfId="0" applyNumberFormat="1" applyFont="1" applyFill="1" applyBorder="1" applyAlignment="1">
      <alignment horizontal="right" vertical="center"/>
    </xf>
    <xf numFmtId="165" fontId="11" fillId="8" borderId="5" xfId="0" applyNumberFormat="1" applyFont="1" applyFill="1" applyBorder="1" applyAlignment="1">
      <alignment horizontal="right" vertical="center"/>
    </xf>
    <xf numFmtId="4" fontId="11" fillId="8" borderId="4" xfId="0" applyNumberFormat="1" applyFont="1" applyFill="1" applyBorder="1" applyAlignment="1">
      <alignment horizontal="right" vertical="center"/>
    </xf>
    <xf numFmtId="165" fontId="11" fillId="8" borderId="4" xfId="0" applyNumberFormat="1" applyFont="1" applyFill="1" applyBorder="1" applyAlignment="1">
      <alignment horizontal="right" vertical="center"/>
    </xf>
    <xf numFmtId="2" fontId="2" fillId="5" borderId="11" xfId="0" applyNumberFormat="1" applyFont="1" applyFill="1" applyBorder="1" applyAlignment="1">
      <alignment horizontal="left" vertical="center"/>
    </xf>
    <xf numFmtId="2" fontId="2" fillId="8" borderId="11" xfId="0" applyNumberFormat="1" applyFont="1" applyFill="1" applyBorder="1" applyAlignment="1">
      <alignment horizontal="right" vertical="center"/>
    </xf>
    <xf numFmtId="2" fontId="2" fillId="5" borderId="4" xfId="0" applyNumberFormat="1" applyFont="1" applyFill="1" applyBorder="1" applyAlignment="1">
      <alignment horizontal="left" vertical="center"/>
    </xf>
    <xf numFmtId="164" fontId="3" fillId="8" borderId="4" xfId="0" applyNumberFormat="1" applyFont="1" applyFill="1" applyBorder="1" applyAlignment="1">
      <alignment horizontal="right" vertical="center"/>
    </xf>
    <xf numFmtId="2" fontId="3" fillId="12" borderId="4" xfId="0" applyNumberFormat="1" applyFont="1" applyFill="1" applyBorder="1" applyAlignment="1">
      <alignment vertical="center"/>
    </xf>
    <xf numFmtId="3" fontId="3" fillId="12" borderId="4" xfId="0" applyNumberFormat="1" applyFont="1" applyFill="1" applyBorder="1" applyAlignment="1">
      <alignment horizontal="right" vertical="center"/>
    </xf>
    <xf numFmtId="166" fontId="3" fillId="12" borderId="4" xfId="0" applyNumberFormat="1" applyFont="1" applyFill="1" applyBorder="1" applyAlignment="1">
      <alignment horizontal="right" vertical="center"/>
    </xf>
    <xf numFmtId="164" fontId="2" fillId="12" borderId="4" xfId="0" applyNumberFormat="1" applyFont="1" applyFill="1" applyBorder="1" applyAlignment="1">
      <alignment horizontal="right" vertical="center"/>
    </xf>
    <xf numFmtId="165" fontId="2" fillId="12" borderId="4" xfId="0" applyNumberFormat="1" applyFont="1" applyFill="1" applyBorder="1" applyAlignment="1">
      <alignment horizontal="right" vertical="center"/>
    </xf>
    <xf numFmtId="2" fontId="2" fillId="8" borderId="4" xfId="1" applyNumberFormat="1" applyFont="1" applyFill="1" applyBorder="1" applyAlignment="1">
      <alignment horizontal="right" vertical="center"/>
    </xf>
    <xf numFmtId="2" fontId="3" fillId="13" borderId="4" xfId="0" applyNumberFormat="1" applyFont="1" applyFill="1" applyBorder="1" applyAlignment="1">
      <alignment vertical="center"/>
    </xf>
    <xf numFmtId="3" fontId="3" fillId="13" borderId="4" xfId="0" applyNumberFormat="1" applyFont="1" applyFill="1" applyBorder="1" applyAlignment="1">
      <alignment horizontal="right" vertical="center"/>
    </xf>
    <xf numFmtId="164" fontId="2" fillId="13" borderId="4" xfId="0" applyNumberFormat="1" applyFont="1" applyFill="1" applyBorder="1" applyAlignment="1">
      <alignment horizontal="right" vertical="center"/>
    </xf>
    <xf numFmtId="165" fontId="2" fillId="13" borderId="4" xfId="0" applyNumberFormat="1" applyFont="1" applyFill="1" applyBorder="1" applyAlignment="1">
      <alignment horizontal="right" vertical="center"/>
    </xf>
    <xf numFmtId="2" fontId="3" fillId="0" borderId="4" xfId="0" applyNumberFormat="1" applyFont="1" applyFill="1" applyBorder="1" applyAlignment="1">
      <alignment vertical="center" wrapText="1"/>
    </xf>
    <xf numFmtId="165" fontId="2" fillId="0" borderId="13" xfId="0" applyNumberFormat="1" applyFont="1" applyBorder="1" applyAlignment="1">
      <alignment horizontal="right" vertical="center"/>
    </xf>
    <xf numFmtId="164" fontId="3" fillId="0" borderId="14" xfId="0" applyNumberFormat="1" applyFont="1" applyBorder="1" applyAlignment="1">
      <alignment vertical="center" wrapText="1"/>
    </xf>
    <xf numFmtId="164" fontId="3" fillId="0" borderId="15" xfId="0" applyNumberFormat="1" applyFont="1" applyBorder="1" applyAlignment="1">
      <alignment vertical="center"/>
    </xf>
    <xf numFmtId="164" fontId="3" fillId="0" borderId="15" xfId="0" applyNumberFormat="1" applyFont="1" applyBorder="1" applyAlignment="1">
      <alignment horizontal="right" vertical="center"/>
    </xf>
    <xf numFmtId="2" fontId="3" fillId="0" borderId="4" xfId="0" applyNumberFormat="1" applyFont="1" applyFill="1" applyBorder="1" applyAlignment="1">
      <alignment horizontal="left" vertical="center" wrapText="1"/>
    </xf>
    <xf numFmtId="171" fontId="3" fillId="0" borderId="4" xfId="0" applyNumberFormat="1" applyFont="1" applyFill="1" applyBorder="1" applyAlignment="1">
      <alignment horizontal="right" vertical="center"/>
    </xf>
    <xf numFmtId="171" fontId="2" fillId="0" borderId="4" xfId="0" applyNumberFormat="1" applyFont="1" applyFill="1" applyBorder="1" applyAlignment="1">
      <alignment horizontal="right" vertical="center"/>
    </xf>
    <xf numFmtId="172" fontId="3" fillId="0" borderId="4" xfId="0" applyNumberFormat="1" applyFont="1" applyFill="1" applyBorder="1" applyAlignment="1">
      <alignment horizontal="right" vertical="center"/>
    </xf>
    <xf numFmtId="2" fontId="20" fillId="15" borderId="4" xfId="0" applyNumberFormat="1" applyFont="1" applyFill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/>
    <xf numFmtId="0" fontId="3" fillId="0" borderId="4" xfId="0" applyNumberFormat="1" applyFont="1" applyFill="1" applyBorder="1" applyAlignment="1">
      <alignment horizontal="right" vertical="center"/>
    </xf>
    <xf numFmtId="0" fontId="2" fillId="8" borderId="4" xfId="0" applyNumberFormat="1" applyFont="1" applyFill="1" applyBorder="1" applyAlignment="1">
      <alignment horizontal="right" vertical="center"/>
    </xf>
    <xf numFmtId="0" fontId="2" fillId="0" borderId="4" xfId="0" applyNumberFormat="1" applyFont="1" applyFill="1" applyBorder="1" applyAlignment="1">
      <alignment horizontal="right" vertical="center"/>
    </xf>
    <xf numFmtId="43" fontId="2" fillId="8" borderId="4" xfId="2" applyFont="1" applyFill="1" applyBorder="1" applyAlignment="1">
      <alignment horizontal="right" vertical="center"/>
    </xf>
    <xf numFmtId="3" fontId="3" fillId="15" borderId="4" xfId="0" applyNumberFormat="1" applyFont="1" applyFill="1" applyBorder="1" applyAlignment="1">
      <alignment horizontal="right" vertical="center"/>
    </xf>
    <xf numFmtId="1" fontId="3" fillId="15" borderId="4" xfId="0" applyNumberFormat="1" applyFont="1" applyFill="1" applyBorder="1" applyAlignment="1">
      <alignment horizontal="right" vertical="center"/>
    </xf>
    <xf numFmtId="2" fontId="3" fillId="0" borderId="16" xfId="0" applyNumberFormat="1" applyFont="1" applyBorder="1" applyAlignment="1">
      <alignment vertical="center" wrapText="1"/>
    </xf>
    <xf numFmtId="171" fontId="3" fillId="15" borderId="4" xfId="0" applyNumberFormat="1" applyFont="1" applyFill="1" applyBorder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0" fontId="3" fillId="0" borderId="2" xfId="0" applyNumberFormat="1" applyFont="1" applyBorder="1" applyAlignment="1">
      <alignment horizontal="right" vertical="center"/>
    </xf>
    <xf numFmtId="1" fontId="12" fillId="3" borderId="4" xfId="0" applyNumberFormat="1" applyFont="1" applyFill="1" applyBorder="1" applyAlignment="1" applyProtection="1">
      <alignment horizontal="right" vertical="center"/>
      <protection locked="0"/>
    </xf>
    <xf numFmtId="3" fontId="12" fillId="0" borderId="4" xfId="0" applyNumberFormat="1" applyFont="1" applyFill="1" applyBorder="1" applyAlignment="1" applyProtection="1">
      <alignment horizontal="right" vertical="center"/>
      <protection locked="0"/>
    </xf>
    <xf numFmtId="46" fontId="3" fillId="0" borderId="4" xfId="0" applyNumberFormat="1" applyFont="1" applyFill="1" applyBorder="1" applyAlignment="1">
      <alignment horizontal="right" vertical="center"/>
    </xf>
    <xf numFmtId="173" fontId="3" fillId="0" borderId="4" xfId="2" applyNumberFormat="1" applyFont="1" applyFill="1" applyBorder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1" fontId="3" fillId="0" borderId="12" xfId="0" applyNumberFormat="1" applyFont="1" applyFill="1" applyBorder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1" fontId="38" fillId="10" borderId="4" xfId="0" applyNumberFormat="1" applyFont="1" applyFill="1" applyBorder="1" applyAlignment="1">
      <alignment horizontal="center" vertical="center"/>
    </xf>
    <xf numFmtId="2" fontId="38" fillId="10" borderId="4" xfId="0" applyNumberFormat="1" applyFont="1" applyFill="1" applyBorder="1" applyAlignment="1">
      <alignment horizontal="left" vertical="center"/>
    </xf>
    <xf numFmtId="0" fontId="0" fillId="0" borderId="0" xfId="0" applyFont="1" applyAlignment="1"/>
    <xf numFmtId="10" fontId="2" fillId="15" borderId="4" xfId="0" applyNumberFormat="1" applyFont="1" applyFill="1" applyBorder="1" applyAlignment="1">
      <alignment horizontal="right" vertical="center"/>
    </xf>
    <xf numFmtId="0" fontId="0" fillId="0" borderId="0" xfId="0" applyFont="1" applyAlignment="1"/>
    <xf numFmtId="0" fontId="2" fillId="15" borderId="4" xfId="0" applyNumberFormat="1" applyFont="1" applyFill="1" applyBorder="1" applyAlignment="1">
      <alignment horizontal="right" vertical="center"/>
    </xf>
    <xf numFmtId="0" fontId="3" fillId="15" borderId="4" xfId="0" applyNumberFormat="1" applyFont="1" applyFill="1" applyBorder="1" applyAlignment="1">
      <alignment horizontal="right" vertical="center"/>
    </xf>
    <xf numFmtId="46" fontId="3" fillId="15" borderId="4" xfId="0" applyNumberFormat="1" applyFont="1" applyFill="1" applyBorder="1" applyAlignment="1">
      <alignment horizontal="right" vertical="center"/>
    </xf>
    <xf numFmtId="0" fontId="0" fillId="0" borderId="0" xfId="0" applyFont="1" applyAlignment="1"/>
    <xf numFmtId="1" fontId="3" fillId="15" borderId="4" xfId="3" applyNumberFormat="1" applyFont="1" applyFill="1" applyBorder="1" applyAlignment="1">
      <alignment horizontal="right" vertical="center"/>
    </xf>
    <xf numFmtId="0" fontId="0" fillId="0" borderId="0" xfId="0" applyFont="1" applyAlignment="1"/>
    <xf numFmtId="1" fontId="3" fillId="0" borderId="3" xfId="0" applyNumberFormat="1" applyFont="1" applyFill="1" applyBorder="1" applyAlignment="1">
      <alignment horizontal="right" vertical="center"/>
    </xf>
    <xf numFmtId="2" fontId="3" fillId="0" borderId="17" xfId="0" applyNumberFormat="1" applyFont="1" applyBorder="1" applyAlignment="1">
      <alignment vertical="center" wrapText="1"/>
    </xf>
    <xf numFmtId="2" fontId="3" fillId="0" borderId="18" xfId="0" applyNumberFormat="1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15" borderId="4" xfId="0" applyFont="1" applyFill="1" applyBorder="1" applyAlignment="1">
      <alignment horizontal="right" vertical="center"/>
    </xf>
    <xf numFmtId="1" fontId="38" fillId="10" borderId="4" xfId="0" applyNumberFormat="1" applyFont="1" applyFill="1" applyBorder="1" applyAlignment="1">
      <alignment horizontal="right" vertical="center"/>
    </xf>
    <xf numFmtId="41" fontId="2" fillId="0" borderId="4" xfId="0" applyNumberFormat="1" applyFont="1" applyFill="1" applyBorder="1" applyAlignment="1">
      <alignment horizontal="right" vertical="center"/>
    </xf>
    <xf numFmtId="2" fontId="15" fillId="7" borderId="1" xfId="0" applyNumberFormat="1" applyFont="1" applyFill="1" applyBorder="1" applyAlignment="1">
      <alignment horizontal="left" vertical="center"/>
    </xf>
    <xf numFmtId="0" fontId="1" fillId="8" borderId="2" xfId="0" applyFont="1" applyFill="1" applyBorder="1"/>
    <xf numFmtId="0" fontId="1" fillId="8" borderId="3" xfId="0" applyFont="1" applyFill="1" applyBorder="1"/>
    <xf numFmtId="2" fontId="2" fillId="8" borderId="1" xfId="0" applyNumberFormat="1" applyFont="1" applyFill="1" applyBorder="1" applyAlignment="1">
      <alignment horizontal="left" vertical="center"/>
    </xf>
    <xf numFmtId="2" fontId="2" fillId="8" borderId="2" xfId="0" applyNumberFormat="1" applyFont="1" applyFill="1" applyBorder="1" applyAlignment="1">
      <alignment horizontal="left" vertical="center"/>
    </xf>
    <xf numFmtId="2" fontId="2" fillId="8" borderId="3" xfId="0" applyNumberFormat="1" applyFont="1" applyFill="1" applyBorder="1" applyAlignment="1">
      <alignment horizontal="left" vertical="center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2" fontId="15" fillId="9" borderId="1" xfId="0" applyNumberFormat="1" applyFont="1" applyFill="1" applyBorder="1" applyAlignment="1">
      <alignment horizontal="left" vertical="center"/>
    </xf>
    <xf numFmtId="2" fontId="15" fillId="9" borderId="2" xfId="0" applyNumberFormat="1" applyFont="1" applyFill="1" applyBorder="1" applyAlignment="1">
      <alignment horizontal="left" vertical="center"/>
    </xf>
    <xf numFmtId="2" fontId="15" fillId="9" borderId="3" xfId="0" applyNumberFormat="1" applyFont="1" applyFill="1" applyBorder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0" fillId="0" borderId="0" xfId="0" applyFont="1"/>
    <xf numFmtId="2" fontId="15" fillId="7" borderId="2" xfId="0" applyNumberFormat="1" applyFont="1" applyFill="1" applyBorder="1" applyAlignment="1">
      <alignment horizontal="left" vertical="center"/>
    </xf>
    <xf numFmtId="2" fontId="15" fillId="7" borderId="3" xfId="0" applyNumberFormat="1" applyFont="1" applyFill="1" applyBorder="1" applyAlignment="1">
      <alignment horizontal="left" vertical="center"/>
    </xf>
    <xf numFmtId="0" fontId="1" fillId="0" borderId="2" xfId="0" applyFont="1" applyBorder="1"/>
    <xf numFmtId="0" fontId="1" fillId="10" borderId="2" xfId="0" applyFont="1" applyFill="1" applyBorder="1"/>
    <xf numFmtId="0" fontId="1" fillId="10" borderId="3" xfId="0" applyFont="1" applyFill="1" applyBorder="1"/>
    <xf numFmtId="2" fontId="2" fillId="8" borderId="12" xfId="0" applyNumberFormat="1" applyFont="1" applyFill="1" applyBorder="1" applyAlignment="1">
      <alignment horizontal="left" vertical="center"/>
    </xf>
    <xf numFmtId="0" fontId="1" fillId="8" borderId="12" xfId="0" applyFont="1" applyFill="1" applyBorder="1"/>
    <xf numFmtId="2" fontId="2" fillId="0" borderId="1" xfId="0" applyNumberFormat="1" applyFont="1" applyBorder="1" applyAlignment="1">
      <alignment horizontal="left" vertical="center"/>
    </xf>
    <xf numFmtId="0" fontId="1" fillId="0" borderId="3" xfId="0" applyFont="1" applyBorder="1"/>
    <xf numFmtId="2" fontId="2" fillId="5" borderId="1" xfId="0" applyNumberFormat="1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left" vertical="center"/>
    </xf>
    <xf numFmtId="0" fontId="1" fillId="14" borderId="2" xfId="0" applyFont="1" applyFill="1" applyBorder="1"/>
    <xf numFmtId="0" fontId="1" fillId="14" borderId="3" xfId="0" applyFont="1" applyFill="1" applyBorder="1"/>
    <xf numFmtId="164" fontId="28" fillId="0" borderId="0" xfId="0" applyNumberFormat="1" applyFont="1" applyFill="1" applyAlignment="1">
      <alignment horizontal="center" vertical="center"/>
    </xf>
    <xf numFmtId="0" fontId="27" fillId="0" borderId="0" xfId="0" applyFont="1" applyFill="1" applyAlignment="1"/>
    <xf numFmtId="0" fontId="29" fillId="0" borderId="0" xfId="0" applyFont="1" applyFill="1" applyAlignment="1"/>
    <xf numFmtId="0" fontId="29" fillId="0" borderId="7" xfId="0" applyFont="1" applyFill="1" applyBorder="1"/>
    <xf numFmtId="2" fontId="2" fillId="9" borderId="1" xfId="0" applyNumberFormat="1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1" fillId="0" borderId="9" xfId="0" applyFont="1" applyBorder="1"/>
    <xf numFmtId="0" fontId="1" fillId="0" borderId="10" xfId="0" applyFont="1" applyBorder="1"/>
  </cellXfs>
  <cellStyles count="4">
    <cellStyle name="Normal" xfId="0" builtinId="0"/>
    <cellStyle name="Normal 2" xfId="3"/>
    <cellStyle name="Porcentagem" xfId="1" builtinId="5"/>
    <cellStyle name="Vírgula" xfId="2" builtinId="3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Clínica Cirúrgica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Ocupação!$I$3:$J$3</c:f>
              <c:numCache>
                <c:formatCode>0.00</c:formatCode>
                <c:ptCount val="2"/>
                <c:pt idx="0">
                  <c:v>39.838709677419352</c:v>
                </c:pt>
                <c:pt idx="1">
                  <c:v>57.166666666666664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204-4982-BB13-C5372938A74B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5666896"/>
        <c:axId val="375669640"/>
      </c:barChart>
      <c:catAx>
        <c:axId val="375666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375669640"/>
        <c:crosses val="autoZero"/>
        <c:auto val="1"/>
        <c:lblAlgn val="ctr"/>
        <c:lblOffset val="100"/>
        <c:noMultiLvlLbl val="1"/>
      </c:catAx>
      <c:valAx>
        <c:axId val="37566964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375666896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Clínica Médica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Ocupação!$I$4:$J$4</c:f>
              <c:numCache>
                <c:formatCode>0.00</c:formatCode>
                <c:ptCount val="2"/>
                <c:pt idx="0">
                  <c:v>60.887096774193552</c:v>
                </c:pt>
                <c:pt idx="1">
                  <c:v>53.416666666666671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C96-4FF6-9F56-7F0A5E6826B6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5662976"/>
        <c:axId val="313622768"/>
      </c:barChart>
      <c:catAx>
        <c:axId val="375662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313622768"/>
        <c:crosses val="autoZero"/>
        <c:auto val="1"/>
        <c:lblAlgn val="ctr"/>
        <c:lblOffset val="100"/>
        <c:noMultiLvlLbl val="1"/>
      </c:catAx>
      <c:valAx>
        <c:axId val="313622768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375662976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UTI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Ocupação!$I$5:$J$5</c:f>
              <c:numCache>
                <c:formatCode>0.00</c:formatCode>
                <c:ptCount val="2"/>
                <c:pt idx="0">
                  <c:v>42.857142857142854</c:v>
                </c:pt>
                <c:pt idx="1">
                  <c:v>71.428571428571431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754-4DD0-8E8E-54E4A71A31DD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3616496"/>
        <c:axId val="313619240"/>
      </c:barChart>
      <c:catAx>
        <c:axId val="313616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313619240"/>
        <c:crosses val="autoZero"/>
        <c:auto val="1"/>
        <c:lblAlgn val="ctr"/>
        <c:lblOffset val="100"/>
        <c:noMultiLvlLbl val="1"/>
      </c:catAx>
      <c:valAx>
        <c:axId val="31361924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313616496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500" b="1" i="0"/>
            </a:pPr>
            <a:r>
              <a:rPr lang="pt-BR"/>
              <a:t>Porcentagem Geral de Ocupação (PGO)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4586"/>
            </a:solidFill>
          </c:spPr>
          <c:invertIfNegative val="1"/>
          <c:cat>
            <c:strRef>
              <c:f>Ocupação!$I$2:$J$2</c:f>
              <c:strCache>
                <c:ptCount val="2"/>
                <c:pt idx="0">
                  <c:v>Maio</c:v>
                </c:pt>
                <c:pt idx="1">
                  <c:v>Junho</c:v>
                </c:pt>
              </c:strCache>
            </c:strRef>
          </c:cat>
          <c:val>
            <c:numRef>
              <c:f>Ocupação!$I$6:$J$6</c:f>
              <c:numCache>
                <c:formatCode>0.00</c:formatCode>
                <c:ptCount val="2"/>
                <c:pt idx="0">
                  <c:v>52.720269619643709</c:v>
                </c:pt>
                <c:pt idx="1">
                  <c:v>56.417910447761201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CB9-461C-BF1C-8E3E8FAC1E77}"/>
            </c:ex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3620808"/>
        <c:axId val="254275800"/>
      </c:barChart>
      <c:catAx>
        <c:axId val="313620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Mês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100" b="0" i="0"/>
            </a:pPr>
            <a:endParaRPr lang="pt-BR"/>
          </a:p>
        </c:txPr>
        <c:crossAx val="254275800"/>
        <c:crosses val="autoZero"/>
        <c:auto val="1"/>
        <c:lblAlgn val="ctr"/>
        <c:lblOffset val="100"/>
        <c:noMultiLvlLbl val="1"/>
      </c:catAx>
      <c:valAx>
        <c:axId val="25427580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100" b="1" i="0"/>
                </a:pPr>
                <a:r>
                  <a:rPr lang="pt-BR"/>
                  <a:t>PGO</a:t>
                </a:r>
              </a:p>
            </c:rich>
          </c:tx>
          <c:overlay val="0"/>
        </c:title>
        <c:numFmt formatCode="0.00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000" b="0" i="0"/>
            </a:pPr>
            <a:endParaRPr lang="pt-BR"/>
          </a:p>
        </c:txPr>
        <c:crossAx val="313620808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3</xdr:row>
      <xdr:rowOff>76200</xdr:rowOff>
    </xdr:from>
    <xdr:to>
      <xdr:col>0</xdr:col>
      <xdr:colOff>1200150</xdr:colOff>
      <xdr:row>3</xdr:row>
      <xdr:rowOff>114300</xdr:rowOff>
    </xdr:to>
    <xdr:sp macro="" textlink="">
      <xdr:nvSpPr>
        <xdr:cNvPr id="2" name="Shape 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666750" y="685800"/>
          <a:ext cx="533400" cy="3810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120000"/>
              </a:lnTo>
            </a:path>
          </a:pathLst>
        </a:custGeom>
        <a:noFill/>
        <a:ln w="28425" cap="sq" cmpd="sng">
          <a:solidFill>
            <a:srgbClr val="FFFFFF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0</xdr:col>
      <xdr:colOff>-30032325</xdr:colOff>
      <xdr:row>2</xdr:row>
      <xdr:rowOff>171450</xdr:rowOff>
    </xdr:from>
    <xdr:to>
      <xdr:col>0</xdr:col>
      <xdr:colOff>-29994225</xdr:colOff>
      <xdr:row>2</xdr:row>
      <xdr:rowOff>171450</xdr:rowOff>
    </xdr:to>
    <xdr:sp macro="" textlink="">
      <xdr:nvSpPr>
        <xdr:cNvPr id="3" name="Shape 4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 rot="10800000" flipH="1">
          <a:off x="-30032325" y="581025"/>
          <a:ext cx="38100" cy="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solidFill>
          <a:srgbClr val="9BBB59"/>
        </a:solidFill>
        <a:ln w="38150" cap="sq" cmpd="sng">
          <a:solidFill>
            <a:srgbClr val="F2F2F2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algn="l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4</xdr:col>
      <xdr:colOff>482808</xdr:colOff>
      <xdr:row>1325</xdr:row>
      <xdr:rowOff>29283</xdr:rowOff>
    </xdr:from>
    <xdr:to>
      <xdr:col>8</xdr:col>
      <xdr:colOff>394608</xdr:colOff>
      <xdr:row>1326</xdr:row>
      <xdr:rowOff>54426</xdr:rowOff>
    </xdr:to>
    <xdr:sp macro="" textlink="">
      <xdr:nvSpPr>
        <xdr:cNvPr id="5" name="Shape 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5871237" y="249176069"/>
          <a:ext cx="3408835" cy="202036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_________________________________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Giovani Merenda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Diretoria Executiva</a:t>
          </a:r>
        </a:p>
      </xdr:txBody>
    </xdr:sp>
    <xdr:clientData fLocksWithSheet="0"/>
  </xdr:twoCellAnchor>
  <xdr:twoCellAnchor>
    <xdr:from>
      <xdr:col>0</xdr:col>
      <xdr:colOff>68036</xdr:colOff>
      <xdr:row>1328</xdr:row>
      <xdr:rowOff>171790</xdr:rowOff>
    </xdr:from>
    <xdr:to>
      <xdr:col>2</xdr:col>
      <xdr:colOff>782411</xdr:colOff>
      <xdr:row>1345</xdr:row>
      <xdr:rowOff>1</xdr:rowOff>
    </xdr:to>
    <xdr:sp macro="" textlink="">
      <xdr:nvSpPr>
        <xdr:cNvPr id="7" name="Shape 10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/>
      </xdr:nvSpPr>
      <xdr:spPr>
        <a:xfrm>
          <a:off x="68036" y="249808433"/>
          <a:ext cx="4415518" cy="3066711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1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1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1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1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12</xdr:col>
      <xdr:colOff>600415</xdr:colOff>
      <xdr:row>0</xdr:row>
      <xdr:rowOff>161585</xdr:rowOff>
    </xdr:from>
    <xdr:to>
      <xdr:col>14</xdr:col>
      <xdr:colOff>707572</xdr:colOff>
      <xdr:row>3</xdr:row>
      <xdr:rowOff>102054</xdr:rowOff>
    </xdr:to>
    <xdr:pic>
      <xdr:nvPicPr>
        <xdr:cNvPr id="8" name="image01.png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613121" y="161585"/>
          <a:ext cx="1844069" cy="556793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0</xdr:col>
      <xdr:colOff>0</xdr:colOff>
      <xdr:row>1</xdr:row>
      <xdr:rowOff>46423</xdr:rowOff>
    </xdr:from>
    <xdr:to>
      <xdr:col>0</xdr:col>
      <xdr:colOff>2109699</xdr:colOff>
      <xdr:row>3</xdr:row>
      <xdr:rowOff>122464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9335"/>
          <a:ext cx="2109699" cy="479453"/>
        </a:xfrm>
        <a:prstGeom prst="rect">
          <a:avLst/>
        </a:prstGeom>
      </xdr:spPr>
    </xdr:pic>
    <xdr:clientData/>
  </xdr:twoCellAnchor>
  <xdr:twoCellAnchor>
    <xdr:from>
      <xdr:col>0</xdr:col>
      <xdr:colOff>68036</xdr:colOff>
      <xdr:row>1331</xdr:row>
      <xdr:rowOff>99331</xdr:rowOff>
    </xdr:from>
    <xdr:to>
      <xdr:col>4</xdr:col>
      <xdr:colOff>653143</xdr:colOff>
      <xdr:row>1332</xdr:row>
      <xdr:rowOff>27214</xdr:rowOff>
    </xdr:to>
    <xdr:sp macro="" textlink="">
      <xdr:nvSpPr>
        <xdr:cNvPr id="13" name="Rectangle 91"/>
        <xdr:cNvSpPr>
          <a:spLocks noChangeArrowheads="1"/>
        </xdr:cNvSpPr>
      </xdr:nvSpPr>
      <xdr:spPr bwMode="auto">
        <a:xfrm>
          <a:off x="68036" y="250307474"/>
          <a:ext cx="5973536" cy="118383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68036</xdr:colOff>
      <xdr:row>1332</xdr:row>
      <xdr:rowOff>59872</xdr:rowOff>
    </xdr:from>
    <xdr:to>
      <xdr:col>5</xdr:col>
      <xdr:colOff>449036</xdr:colOff>
      <xdr:row>1332</xdr:row>
      <xdr:rowOff>149678</xdr:rowOff>
    </xdr:to>
    <xdr:sp macro="" textlink="">
      <xdr:nvSpPr>
        <xdr:cNvPr id="14" name="Rectangle 92"/>
        <xdr:cNvSpPr>
          <a:spLocks noChangeArrowheads="1"/>
        </xdr:cNvSpPr>
      </xdr:nvSpPr>
      <xdr:spPr bwMode="auto">
        <a:xfrm>
          <a:off x="68036" y="250458515"/>
          <a:ext cx="6640286" cy="89806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13</xdr:col>
      <xdr:colOff>489858</xdr:colOff>
      <xdr:row>1327</xdr:row>
      <xdr:rowOff>176689</xdr:rowOff>
    </xdr:from>
    <xdr:to>
      <xdr:col>14</xdr:col>
      <xdr:colOff>639537</xdr:colOff>
      <xdr:row>1330</xdr:row>
      <xdr:rowOff>178385</xdr:rowOff>
    </xdr:to>
    <xdr:pic>
      <xdr:nvPicPr>
        <xdr:cNvPr id="11" name="Imagem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94179" y="249622832"/>
          <a:ext cx="1143001" cy="573196"/>
        </a:xfrm>
        <a:prstGeom prst="rect">
          <a:avLst/>
        </a:prstGeom>
      </xdr:spPr>
    </xdr:pic>
    <xdr:clientData/>
  </xdr:twoCellAnchor>
  <xdr:twoCellAnchor>
    <xdr:from>
      <xdr:col>7</xdr:col>
      <xdr:colOff>190498</xdr:colOff>
      <xdr:row>1325</xdr:row>
      <xdr:rowOff>13606</xdr:rowOff>
    </xdr:from>
    <xdr:to>
      <xdr:col>11</xdr:col>
      <xdr:colOff>211156</xdr:colOff>
      <xdr:row>1326</xdr:row>
      <xdr:rowOff>38749</xdr:rowOff>
    </xdr:to>
    <xdr:sp macro="" textlink="">
      <xdr:nvSpPr>
        <xdr:cNvPr id="12" name="Shape 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/>
      </xdr:nvSpPr>
      <xdr:spPr>
        <a:xfrm>
          <a:off x="8232319" y="249160392"/>
          <a:ext cx="3245551" cy="202036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400" b="0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                                                                    _________________________________</a:t>
          </a:r>
        </a:p>
        <a:p>
          <a:r>
            <a:rPr lang="pt-BR" sz="1400" b="0" i="0">
              <a:effectLst/>
              <a:latin typeface="+mn-lt"/>
              <a:ea typeface="+mn-ea"/>
              <a:cs typeface="+mn-cs"/>
            </a:rPr>
            <a:t>                   Rodrigo Fröhlich</a:t>
          </a:r>
        </a:p>
        <a:p>
          <a:r>
            <a:rPr lang="en-US" sz="14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Diretoria Administrativa e Financeira</a:t>
          </a:r>
        </a:p>
      </xdr:txBody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47625</xdr:rowOff>
    </xdr:from>
    <xdr:to>
      <xdr:col>5</xdr:col>
      <xdr:colOff>523875</xdr:colOff>
      <xdr:row>35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  <xdr:twoCellAnchor>
    <xdr:from>
      <xdr:col>5</xdr:col>
      <xdr:colOff>800100</xdr:colOff>
      <xdr:row>13</xdr:row>
      <xdr:rowOff>38100</xdr:rowOff>
    </xdr:from>
    <xdr:to>
      <xdr:col>13</xdr:col>
      <xdr:colOff>276225</xdr:colOff>
      <xdr:row>35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  <xdr:twoCellAnchor>
    <xdr:from>
      <xdr:col>0</xdr:col>
      <xdr:colOff>0</xdr:colOff>
      <xdr:row>36</xdr:row>
      <xdr:rowOff>95250</xdr:rowOff>
    </xdr:from>
    <xdr:to>
      <xdr:col>5</xdr:col>
      <xdr:colOff>523875</xdr:colOff>
      <xdr:row>58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twoCellAnchor>
  <xdr:twoCellAnchor>
    <xdr:from>
      <xdr:col>5</xdr:col>
      <xdr:colOff>800100</xdr:colOff>
      <xdr:row>36</xdr:row>
      <xdr:rowOff>95250</xdr:rowOff>
    </xdr:from>
    <xdr:to>
      <xdr:col>13</xdr:col>
      <xdr:colOff>276225</xdr:colOff>
      <xdr:row>58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Z1352"/>
  <sheetViews>
    <sheetView tabSelected="1" view="pageBreakPreview" topLeftCell="A1001" zoomScale="85" zoomScaleNormal="85" zoomScaleSheetLayoutView="85" zoomScalePageLayoutView="70" workbookViewId="0">
      <selection activeCell="M1024" sqref="M1024"/>
    </sheetView>
  </sheetViews>
  <sheetFormatPr defaultColWidth="15.125" defaultRowHeight="15" customHeight="1"/>
  <cols>
    <col min="1" max="1" width="38" style="171" customWidth="1"/>
    <col min="2" max="2" width="10.5" style="171" customWidth="1"/>
    <col min="3" max="3" width="11.5" style="171" customWidth="1"/>
    <col min="4" max="4" width="10.625" style="171" customWidth="1"/>
    <col min="5" max="5" width="11.375" style="171" customWidth="1"/>
    <col min="6" max="6" width="11.625" style="171" customWidth="1"/>
    <col min="7" max="7" width="11.75" style="171" customWidth="1"/>
    <col min="8" max="8" width="11" style="171" customWidth="1"/>
    <col min="9" max="9" width="10.625" style="171" bestFit="1" customWidth="1"/>
    <col min="10" max="10" width="11" style="171" customWidth="1"/>
    <col min="11" max="11" width="10.25" style="171" bestFit="1" customWidth="1"/>
    <col min="12" max="12" width="9.625" style="171" bestFit="1" customWidth="1"/>
    <col min="13" max="13" width="9.875" style="171" customWidth="1"/>
    <col min="14" max="14" width="13" style="171" bestFit="1" customWidth="1"/>
    <col min="15" max="15" width="11.875" style="171" bestFit="1" customWidth="1"/>
    <col min="16" max="79" width="1.625" style="171" customWidth="1"/>
    <col min="80" max="16384" width="15.125" style="171"/>
  </cols>
  <sheetData>
    <row r="1" spans="1:26" ht="16.5" customHeight="1">
      <c r="A1" s="239" t="s">
        <v>502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>
      <c r="A3" s="239" t="s">
        <v>563</v>
      </c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>
      <c r="A4" s="242"/>
      <c r="B4" s="242"/>
      <c r="C4" s="242"/>
      <c r="D4" s="242"/>
      <c r="E4" s="242"/>
      <c r="F4" s="242"/>
      <c r="G4" s="242"/>
      <c r="H4" s="242"/>
      <c r="I4" s="242"/>
      <c r="J4" s="242"/>
      <c r="K4" s="242"/>
      <c r="L4" s="242"/>
      <c r="M4" s="242"/>
      <c r="N4" s="242"/>
      <c r="O4" s="242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87" t="s">
        <v>2</v>
      </c>
      <c r="B5" s="88" t="s">
        <v>3</v>
      </c>
      <c r="C5" s="88" t="s">
        <v>4</v>
      </c>
      <c r="D5" s="88" t="s">
        <v>5</v>
      </c>
      <c r="E5" s="88" t="s">
        <v>6</v>
      </c>
      <c r="F5" s="89" t="s">
        <v>7</v>
      </c>
      <c r="G5" s="88" t="s">
        <v>8</v>
      </c>
      <c r="H5" s="88" t="s">
        <v>9</v>
      </c>
      <c r="I5" s="88" t="s">
        <v>10</v>
      </c>
      <c r="J5" s="88" t="s">
        <v>11</v>
      </c>
      <c r="K5" s="88" t="s">
        <v>12</v>
      </c>
      <c r="L5" s="88" t="s">
        <v>13</v>
      </c>
      <c r="M5" s="88" t="s">
        <v>14</v>
      </c>
      <c r="N5" s="90" t="s">
        <v>15</v>
      </c>
      <c r="O5" s="75" t="s">
        <v>16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>
      <c r="A6" s="243" t="s">
        <v>17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30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4.2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7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>
      <c r="A8" s="211" t="s">
        <v>18</v>
      </c>
      <c r="B8" s="212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3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>
      <c r="A9" s="8" t="s">
        <v>19</v>
      </c>
      <c r="B9" s="76">
        <v>20</v>
      </c>
      <c r="C9" s="76">
        <v>20</v>
      </c>
      <c r="D9" s="76">
        <v>20</v>
      </c>
      <c r="E9" s="76">
        <v>20</v>
      </c>
      <c r="F9" s="76">
        <v>20</v>
      </c>
      <c r="G9" s="76">
        <v>20</v>
      </c>
      <c r="H9" s="76">
        <v>20</v>
      </c>
      <c r="I9" s="76">
        <v>20</v>
      </c>
      <c r="J9" s="76">
        <v>20</v>
      </c>
      <c r="K9" s="76">
        <v>20</v>
      </c>
      <c r="L9" s="76">
        <v>20</v>
      </c>
      <c r="M9" s="76">
        <v>20</v>
      </c>
      <c r="N9" s="92">
        <f t="shared" ref="N9:N11" si="0">SUM(B9:M9)</f>
        <v>240</v>
      </c>
      <c r="O9" s="91">
        <f>IF(N9=0,0,AVERAGE(B9:M9))</f>
        <v>20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>
      <c r="A10" s="8" t="s">
        <v>20</v>
      </c>
      <c r="B10" s="76">
        <v>40</v>
      </c>
      <c r="C10" s="76">
        <v>40</v>
      </c>
      <c r="D10" s="76">
        <v>40</v>
      </c>
      <c r="E10" s="76">
        <v>40</v>
      </c>
      <c r="F10" s="76">
        <v>40</v>
      </c>
      <c r="G10" s="76">
        <v>40</v>
      </c>
      <c r="H10" s="76">
        <v>40</v>
      </c>
      <c r="I10" s="76">
        <v>40</v>
      </c>
      <c r="J10" s="76">
        <v>40</v>
      </c>
      <c r="K10" s="76">
        <v>40</v>
      </c>
      <c r="L10" s="76">
        <v>40</v>
      </c>
      <c r="M10" s="76">
        <v>40</v>
      </c>
      <c r="N10" s="92">
        <f t="shared" si="0"/>
        <v>480</v>
      </c>
      <c r="O10" s="91">
        <f t="shared" ref="O10:O11" si="1">IF(N10=0,0,AVERAGE(B10:M10))</f>
        <v>40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>
      <c r="A11" s="8" t="s">
        <v>21</v>
      </c>
      <c r="B11" s="76">
        <v>10</v>
      </c>
      <c r="C11" s="76">
        <v>10</v>
      </c>
      <c r="D11" s="76">
        <v>10</v>
      </c>
      <c r="E11" s="76">
        <v>10</v>
      </c>
      <c r="F11" s="76">
        <v>10</v>
      </c>
      <c r="G11" s="76">
        <v>10</v>
      </c>
      <c r="H11" s="76">
        <v>10</v>
      </c>
      <c r="I11" s="76">
        <v>10</v>
      </c>
      <c r="J11" s="76">
        <v>10</v>
      </c>
      <c r="K11" s="76">
        <v>10</v>
      </c>
      <c r="L11" s="76">
        <v>10</v>
      </c>
      <c r="M11" s="76">
        <v>10</v>
      </c>
      <c r="N11" s="92">
        <f t="shared" si="0"/>
        <v>120</v>
      </c>
      <c r="O11" s="91">
        <f t="shared" si="1"/>
        <v>10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>
      <c r="A12" s="125" t="s">
        <v>22</v>
      </c>
      <c r="B12" s="124">
        <f t="shared" ref="B12:M12" si="2">IF(SUM(B9:B11)=0,"",SUM(B9:B11))</f>
        <v>70</v>
      </c>
      <c r="C12" s="124">
        <f t="shared" si="2"/>
        <v>70</v>
      </c>
      <c r="D12" s="124">
        <f t="shared" si="2"/>
        <v>70</v>
      </c>
      <c r="E12" s="124">
        <f t="shared" si="2"/>
        <v>70</v>
      </c>
      <c r="F12" s="124">
        <f t="shared" si="2"/>
        <v>70</v>
      </c>
      <c r="G12" s="124">
        <f t="shared" si="2"/>
        <v>70</v>
      </c>
      <c r="H12" s="124">
        <f t="shared" ref="H12:I12" si="3">IF(SUM(H9:H11)=0,"",SUM(H9:H11))</f>
        <v>70</v>
      </c>
      <c r="I12" s="124">
        <f t="shared" si="3"/>
        <v>70</v>
      </c>
      <c r="J12" s="124">
        <f t="shared" si="2"/>
        <v>70</v>
      </c>
      <c r="K12" s="124">
        <f t="shared" si="2"/>
        <v>70</v>
      </c>
      <c r="L12" s="124">
        <f t="shared" si="2"/>
        <v>70</v>
      </c>
      <c r="M12" s="124">
        <f t="shared" si="2"/>
        <v>70</v>
      </c>
      <c r="N12" s="124">
        <f t="shared" ref="N12:O12" si="4">SUM(N9:N11)</f>
        <v>840</v>
      </c>
      <c r="O12" s="126">
        <f t="shared" si="4"/>
        <v>70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25" customHeight="1">
      <c r="A13" s="10"/>
      <c r="B13" s="10"/>
      <c r="C13" s="10"/>
      <c r="D13" s="10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7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>
      <c r="A14" s="211" t="s">
        <v>24</v>
      </c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3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>
      <c r="A15" s="8" t="s">
        <v>19</v>
      </c>
      <c r="B15" s="93">
        <f t="shared" ref="B15:M15" si="5">IF(B9="","",B9*B1320)</f>
        <v>620</v>
      </c>
      <c r="C15" s="93">
        <f t="shared" si="5"/>
        <v>560</v>
      </c>
      <c r="D15" s="93">
        <f t="shared" si="5"/>
        <v>620</v>
      </c>
      <c r="E15" s="93">
        <f t="shared" si="5"/>
        <v>600</v>
      </c>
      <c r="F15" s="93">
        <f t="shared" si="5"/>
        <v>620</v>
      </c>
      <c r="G15" s="93">
        <f t="shared" si="5"/>
        <v>600</v>
      </c>
      <c r="H15" s="93">
        <f t="shared" si="5"/>
        <v>620</v>
      </c>
      <c r="I15" s="93">
        <f t="shared" si="5"/>
        <v>620</v>
      </c>
      <c r="J15" s="93">
        <f t="shared" si="5"/>
        <v>600</v>
      </c>
      <c r="K15" s="93">
        <f t="shared" si="5"/>
        <v>620</v>
      </c>
      <c r="L15" s="93">
        <f t="shared" si="5"/>
        <v>600</v>
      </c>
      <c r="M15" s="93">
        <f t="shared" si="5"/>
        <v>620</v>
      </c>
      <c r="N15" s="92">
        <f t="shared" ref="N15:N17" si="6">SUM(B15:M15)</f>
        <v>7300</v>
      </c>
      <c r="O15" s="91">
        <f t="shared" ref="O15:O17" si="7">IF(N15=0,0,AVERAGE(B15:M15))</f>
        <v>608.33333333333337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>
      <c r="A16" s="8" t="s">
        <v>20</v>
      </c>
      <c r="B16" s="93">
        <f t="shared" ref="B16:M16" si="8">IF(B10="","",B10*B1320)</f>
        <v>1240</v>
      </c>
      <c r="C16" s="93">
        <f t="shared" si="8"/>
        <v>1120</v>
      </c>
      <c r="D16" s="93">
        <f t="shared" si="8"/>
        <v>1240</v>
      </c>
      <c r="E16" s="93">
        <f t="shared" si="8"/>
        <v>1200</v>
      </c>
      <c r="F16" s="93">
        <f t="shared" si="8"/>
        <v>1240</v>
      </c>
      <c r="G16" s="93">
        <f t="shared" si="8"/>
        <v>1200</v>
      </c>
      <c r="H16" s="93">
        <f t="shared" si="8"/>
        <v>1240</v>
      </c>
      <c r="I16" s="93">
        <f t="shared" si="8"/>
        <v>1240</v>
      </c>
      <c r="J16" s="93">
        <f t="shared" si="8"/>
        <v>1200</v>
      </c>
      <c r="K16" s="93">
        <f t="shared" si="8"/>
        <v>1240</v>
      </c>
      <c r="L16" s="93">
        <f t="shared" si="8"/>
        <v>1200</v>
      </c>
      <c r="M16" s="93">
        <f t="shared" si="8"/>
        <v>1240</v>
      </c>
      <c r="N16" s="92">
        <f t="shared" si="6"/>
        <v>14600</v>
      </c>
      <c r="O16" s="91">
        <f t="shared" si="7"/>
        <v>1216.6666666666667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>
      <c r="A17" s="8" t="s">
        <v>21</v>
      </c>
      <c r="B17" s="93">
        <f t="shared" ref="B17:M17" si="9">IF(B11="","",B11*B1320)</f>
        <v>310</v>
      </c>
      <c r="C17" s="93">
        <f t="shared" si="9"/>
        <v>280</v>
      </c>
      <c r="D17" s="93">
        <f t="shared" si="9"/>
        <v>310</v>
      </c>
      <c r="E17" s="93">
        <f t="shared" si="9"/>
        <v>300</v>
      </c>
      <c r="F17" s="93">
        <f t="shared" si="9"/>
        <v>310</v>
      </c>
      <c r="G17" s="93">
        <f t="shared" si="9"/>
        <v>300</v>
      </c>
      <c r="H17" s="93">
        <f t="shared" si="9"/>
        <v>310</v>
      </c>
      <c r="I17" s="93">
        <f t="shared" si="9"/>
        <v>310</v>
      </c>
      <c r="J17" s="93">
        <f t="shared" si="9"/>
        <v>300</v>
      </c>
      <c r="K17" s="93">
        <f t="shared" si="9"/>
        <v>310</v>
      </c>
      <c r="L17" s="93">
        <f t="shared" si="9"/>
        <v>300</v>
      </c>
      <c r="M17" s="93">
        <f t="shared" si="9"/>
        <v>310</v>
      </c>
      <c r="N17" s="92">
        <f t="shared" si="6"/>
        <v>3650</v>
      </c>
      <c r="O17" s="91">
        <f t="shared" si="7"/>
        <v>304.16666666666669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>
      <c r="A18" s="125" t="s">
        <v>22</v>
      </c>
      <c r="B18" s="124">
        <f t="shared" ref="B18:M18" si="10">IF(SUM(B15:B17)=0,"",SUM(B15:B17))</f>
        <v>2170</v>
      </c>
      <c r="C18" s="124">
        <f t="shared" si="10"/>
        <v>1960</v>
      </c>
      <c r="D18" s="124">
        <f t="shared" si="10"/>
        <v>2170</v>
      </c>
      <c r="E18" s="124">
        <f t="shared" si="10"/>
        <v>2100</v>
      </c>
      <c r="F18" s="124">
        <f t="shared" si="10"/>
        <v>2170</v>
      </c>
      <c r="G18" s="124">
        <f t="shared" si="10"/>
        <v>2100</v>
      </c>
      <c r="H18" s="124">
        <f t="shared" ref="H18:I18" si="11">IF(SUM(H15:H17)=0,"",SUM(H15:H17))</f>
        <v>2170</v>
      </c>
      <c r="I18" s="124">
        <f t="shared" si="11"/>
        <v>2170</v>
      </c>
      <c r="J18" s="124">
        <f t="shared" si="10"/>
        <v>2100</v>
      </c>
      <c r="K18" s="124">
        <f t="shared" si="10"/>
        <v>2170</v>
      </c>
      <c r="L18" s="124">
        <f t="shared" si="10"/>
        <v>2100</v>
      </c>
      <c r="M18" s="124">
        <f t="shared" si="10"/>
        <v>2170</v>
      </c>
      <c r="N18" s="124">
        <f t="shared" ref="N18:O18" si="12">SUM(N15:N17)</f>
        <v>25550</v>
      </c>
      <c r="O18" s="126">
        <f t="shared" si="12"/>
        <v>2129.1666666666665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4.25" customHeight="1">
      <c r="A19" s="10"/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7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>
      <c r="A20" s="211" t="s">
        <v>25</v>
      </c>
      <c r="B20" s="212"/>
      <c r="C20" s="212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3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>
      <c r="A21" s="34" t="s">
        <v>26</v>
      </c>
      <c r="B21" s="94">
        <v>244</v>
      </c>
      <c r="C21" s="94">
        <v>258</v>
      </c>
      <c r="D21" s="94">
        <v>290</v>
      </c>
      <c r="E21" s="94">
        <v>289</v>
      </c>
      <c r="F21" s="76">
        <v>296</v>
      </c>
      <c r="G21" s="173">
        <v>307</v>
      </c>
      <c r="H21" s="94">
        <v>299</v>
      </c>
      <c r="I21" s="173">
        <v>255</v>
      </c>
      <c r="J21" s="173">
        <v>193</v>
      </c>
      <c r="K21" s="94">
        <v>406</v>
      </c>
      <c r="L21" s="94">
        <v>365</v>
      </c>
      <c r="M21" s="94">
        <v>378</v>
      </c>
      <c r="N21" s="92">
        <f t="shared" ref="N21:N38" si="13">SUM(B21:M21)</f>
        <v>3580</v>
      </c>
      <c r="O21" s="91">
        <f t="shared" ref="O21:O38" si="14">IF(N21=0,0,AVERAGE(B21:M21))</f>
        <v>298.33333333333331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>
      <c r="A22" s="34" t="s">
        <v>27</v>
      </c>
      <c r="B22" s="94">
        <v>157</v>
      </c>
      <c r="C22" s="94">
        <v>54</v>
      </c>
      <c r="D22" s="94">
        <v>3</v>
      </c>
      <c r="E22" s="94">
        <v>49</v>
      </c>
      <c r="F22" s="76">
        <v>69</v>
      </c>
      <c r="G22" s="173">
        <v>2</v>
      </c>
      <c r="H22" s="94">
        <v>38</v>
      </c>
      <c r="I22" s="173">
        <v>19</v>
      </c>
      <c r="J22" s="173">
        <v>30</v>
      </c>
      <c r="K22" s="94">
        <v>42</v>
      </c>
      <c r="L22" s="94">
        <v>36</v>
      </c>
      <c r="M22" s="94">
        <v>12</v>
      </c>
      <c r="N22" s="92">
        <f t="shared" si="13"/>
        <v>511</v>
      </c>
      <c r="O22" s="91">
        <f t="shared" si="14"/>
        <v>42.583333333333336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>
      <c r="A23" s="34" t="s">
        <v>28</v>
      </c>
      <c r="B23" s="94">
        <v>2</v>
      </c>
      <c r="C23" s="94">
        <v>7</v>
      </c>
      <c r="D23" s="94">
        <v>17</v>
      </c>
      <c r="E23" s="94">
        <v>5</v>
      </c>
      <c r="F23" s="76">
        <v>16</v>
      </c>
      <c r="G23" s="173">
        <v>7</v>
      </c>
      <c r="H23" s="94">
        <v>22</v>
      </c>
      <c r="I23" s="173">
        <v>31</v>
      </c>
      <c r="J23" s="173">
        <v>13</v>
      </c>
      <c r="K23" s="94">
        <v>5</v>
      </c>
      <c r="L23" s="94">
        <v>9</v>
      </c>
      <c r="M23" s="94">
        <v>13</v>
      </c>
      <c r="N23" s="92">
        <f t="shared" si="13"/>
        <v>147</v>
      </c>
      <c r="O23" s="91">
        <f t="shared" si="14"/>
        <v>12.25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>
      <c r="A24" s="34" t="s">
        <v>20</v>
      </c>
      <c r="B24" s="94">
        <v>56</v>
      </c>
      <c r="C24" s="94">
        <v>242</v>
      </c>
      <c r="D24" s="94">
        <v>387</v>
      </c>
      <c r="E24" s="94">
        <v>322</v>
      </c>
      <c r="F24" s="76">
        <v>483</v>
      </c>
      <c r="G24" s="173">
        <v>433</v>
      </c>
      <c r="H24" s="94">
        <v>265</v>
      </c>
      <c r="I24" s="173">
        <v>328</v>
      </c>
      <c r="J24" s="173">
        <v>258</v>
      </c>
      <c r="K24" s="94">
        <v>232</v>
      </c>
      <c r="L24" s="94">
        <v>343</v>
      </c>
      <c r="M24" s="94">
        <v>293</v>
      </c>
      <c r="N24" s="92">
        <f t="shared" si="13"/>
        <v>3642</v>
      </c>
      <c r="O24" s="91">
        <f t="shared" si="14"/>
        <v>303.5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>
      <c r="A25" s="34" t="s">
        <v>29</v>
      </c>
      <c r="B25" s="94">
        <v>26</v>
      </c>
      <c r="C25" s="94">
        <v>17</v>
      </c>
      <c r="D25" s="94">
        <v>67</v>
      </c>
      <c r="E25" s="94">
        <v>64</v>
      </c>
      <c r="F25" s="76">
        <v>60</v>
      </c>
      <c r="G25" s="173">
        <v>83</v>
      </c>
      <c r="H25" s="94">
        <v>38</v>
      </c>
      <c r="I25" s="173">
        <v>64</v>
      </c>
      <c r="J25" s="173">
        <v>38</v>
      </c>
      <c r="K25" s="173">
        <v>34</v>
      </c>
      <c r="L25" s="94">
        <v>51</v>
      </c>
      <c r="M25" s="94">
        <v>75</v>
      </c>
      <c r="N25" s="92">
        <f t="shared" si="13"/>
        <v>617</v>
      </c>
      <c r="O25" s="91">
        <f t="shared" si="14"/>
        <v>51.416666666666664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34" t="s">
        <v>30</v>
      </c>
      <c r="B26" s="94">
        <v>9</v>
      </c>
      <c r="C26" s="94">
        <v>16</v>
      </c>
      <c r="D26" s="94">
        <v>18</v>
      </c>
      <c r="E26" s="94">
        <v>30</v>
      </c>
      <c r="F26" s="76">
        <v>12</v>
      </c>
      <c r="G26" s="173">
        <v>23</v>
      </c>
      <c r="H26" s="94">
        <v>0</v>
      </c>
      <c r="I26" s="173">
        <v>24</v>
      </c>
      <c r="J26" s="173">
        <v>26</v>
      </c>
      <c r="K26" s="173">
        <v>17</v>
      </c>
      <c r="L26" s="94">
        <v>12</v>
      </c>
      <c r="M26" s="94">
        <v>41</v>
      </c>
      <c r="N26" s="92">
        <f t="shared" si="13"/>
        <v>228</v>
      </c>
      <c r="O26" s="91">
        <f t="shared" si="14"/>
        <v>19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34" t="s">
        <v>574</v>
      </c>
      <c r="B27" s="94">
        <v>14</v>
      </c>
      <c r="C27" s="94">
        <v>13</v>
      </c>
      <c r="D27" s="94">
        <v>16</v>
      </c>
      <c r="E27" s="94">
        <v>7</v>
      </c>
      <c r="F27" s="76">
        <v>11</v>
      </c>
      <c r="G27" s="173">
        <v>6</v>
      </c>
      <c r="H27" s="94">
        <v>14</v>
      </c>
      <c r="I27" s="173">
        <v>18</v>
      </c>
      <c r="J27" s="173">
        <v>18</v>
      </c>
      <c r="K27" s="173">
        <v>3</v>
      </c>
      <c r="L27" s="94">
        <v>15</v>
      </c>
      <c r="M27" s="94">
        <v>7</v>
      </c>
      <c r="N27" s="92">
        <f t="shared" si="13"/>
        <v>142</v>
      </c>
      <c r="O27" s="91">
        <f t="shared" si="14"/>
        <v>11.833333333333334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8" customHeight="1">
      <c r="A28" s="34" t="s">
        <v>32</v>
      </c>
      <c r="B28" s="94">
        <v>11</v>
      </c>
      <c r="C28" s="94">
        <v>0</v>
      </c>
      <c r="D28" s="94">
        <v>0</v>
      </c>
      <c r="E28" s="94">
        <v>0</v>
      </c>
      <c r="F28" s="76">
        <v>0</v>
      </c>
      <c r="G28" s="173">
        <v>0</v>
      </c>
      <c r="H28" s="173">
        <v>0</v>
      </c>
      <c r="I28" s="173">
        <v>0</v>
      </c>
      <c r="J28" s="173">
        <v>0</v>
      </c>
      <c r="K28" s="173">
        <v>0</v>
      </c>
      <c r="L28" s="94">
        <v>0</v>
      </c>
      <c r="M28" s="94">
        <v>0</v>
      </c>
      <c r="N28" s="92">
        <f t="shared" si="13"/>
        <v>11</v>
      </c>
      <c r="O28" s="91">
        <f t="shared" si="14"/>
        <v>0.91666666666666663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s="188" customFormat="1" ht="18" customHeight="1">
      <c r="A29" s="34" t="s">
        <v>126</v>
      </c>
      <c r="B29" s="94">
        <v>0</v>
      </c>
      <c r="C29" s="94">
        <v>0</v>
      </c>
      <c r="D29" s="94">
        <v>0</v>
      </c>
      <c r="E29" s="94">
        <v>0</v>
      </c>
      <c r="F29" s="76">
        <v>0</v>
      </c>
      <c r="G29" s="173">
        <v>0</v>
      </c>
      <c r="H29" s="173">
        <v>14</v>
      </c>
      <c r="I29" s="173">
        <v>0</v>
      </c>
      <c r="J29" s="173">
        <v>0</v>
      </c>
      <c r="K29" s="173">
        <v>0</v>
      </c>
      <c r="L29" s="94">
        <v>0</v>
      </c>
      <c r="M29" s="94">
        <v>0</v>
      </c>
      <c r="N29" s="92">
        <f t="shared" si="13"/>
        <v>14</v>
      </c>
      <c r="O29" s="91">
        <f t="shared" si="14"/>
        <v>1.1666666666666667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s="188" customFormat="1" ht="18" customHeight="1">
      <c r="A30" s="34" t="s">
        <v>177</v>
      </c>
      <c r="B30" s="94">
        <v>0</v>
      </c>
      <c r="C30" s="94">
        <v>0</v>
      </c>
      <c r="D30" s="94">
        <v>0</v>
      </c>
      <c r="E30" s="94">
        <v>0</v>
      </c>
      <c r="F30" s="76">
        <v>0</v>
      </c>
      <c r="G30" s="173">
        <v>0</v>
      </c>
      <c r="H30" s="173">
        <v>9</v>
      </c>
      <c r="I30" s="173">
        <v>0</v>
      </c>
      <c r="J30" s="173">
        <v>0</v>
      </c>
      <c r="K30" s="173">
        <v>0</v>
      </c>
      <c r="L30" s="94">
        <v>0</v>
      </c>
      <c r="M30" s="94">
        <v>0</v>
      </c>
      <c r="N30" s="92">
        <f t="shared" si="13"/>
        <v>9</v>
      </c>
      <c r="O30" s="91">
        <f t="shared" si="14"/>
        <v>0.75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>
      <c r="A31" s="34" t="s">
        <v>34</v>
      </c>
      <c r="B31" s="94">
        <v>46</v>
      </c>
      <c r="C31" s="94">
        <v>74</v>
      </c>
      <c r="D31" s="94">
        <v>161</v>
      </c>
      <c r="E31" s="94">
        <v>123</v>
      </c>
      <c r="F31" s="76">
        <v>158</v>
      </c>
      <c r="G31" s="173">
        <v>148</v>
      </c>
      <c r="H31" s="94">
        <v>123</v>
      </c>
      <c r="I31" s="173">
        <v>46</v>
      </c>
      <c r="J31" s="173">
        <v>84</v>
      </c>
      <c r="K31" s="173">
        <v>72</v>
      </c>
      <c r="L31" s="94">
        <v>73</v>
      </c>
      <c r="M31" s="94">
        <v>115</v>
      </c>
      <c r="N31" s="92">
        <f t="shared" si="13"/>
        <v>1223</v>
      </c>
      <c r="O31" s="91">
        <f t="shared" si="14"/>
        <v>101.91666666666667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>
      <c r="A32" s="34" t="s">
        <v>584</v>
      </c>
      <c r="B32" s="94">
        <v>0</v>
      </c>
      <c r="C32" s="94">
        <v>2</v>
      </c>
      <c r="D32" s="94">
        <v>40</v>
      </c>
      <c r="E32" s="94">
        <v>49</v>
      </c>
      <c r="F32" s="76">
        <v>26</v>
      </c>
      <c r="G32" s="173">
        <v>10</v>
      </c>
      <c r="H32" s="94">
        <v>47</v>
      </c>
      <c r="I32" s="173">
        <v>45</v>
      </c>
      <c r="J32" s="173">
        <v>24</v>
      </c>
      <c r="K32" s="173">
        <v>24</v>
      </c>
      <c r="L32" s="94">
        <v>38</v>
      </c>
      <c r="M32" s="94">
        <v>9</v>
      </c>
      <c r="N32" s="92">
        <f t="shared" si="13"/>
        <v>314</v>
      </c>
      <c r="O32" s="91">
        <f t="shared" si="14"/>
        <v>26.166666666666668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>
      <c r="A33" s="34" t="s">
        <v>178</v>
      </c>
      <c r="B33" s="94">
        <v>34</v>
      </c>
      <c r="C33" s="94">
        <v>71</v>
      </c>
      <c r="D33" s="94">
        <v>38</v>
      </c>
      <c r="E33" s="94">
        <v>52</v>
      </c>
      <c r="F33" s="76">
        <v>65</v>
      </c>
      <c r="G33" s="173">
        <v>118</v>
      </c>
      <c r="H33" s="76">
        <v>66</v>
      </c>
      <c r="I33" s="173">
        <v>74</v>
      </c>
      <c r="J33" s="173">
        <v>113</v>
      </c>
      <c r="K33" s="173">
        <v>69</v>
      </c>
      <c r="L33" s="94">
        <v>106</v>
      </c>
      <c r="M33" s="94">
        <v>172</v>
      </c>
      <c r="N33" s="92">
        <f t="shared" si="13"/>
        <v>978</v>
      </c>
      <c r="O33" s="91">
        <f t="shared" si="14"/>
        <v>81.5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>
      <c r="A34" s="34" t="s">
        <v>35</v>
      </c>
      <c r="B34" s="94">
        <v>202</v>
      </c>
      <c r="C34" s="94">
        <v>136</v>
      </c>
      <c r="D34" s="94">
        <v>186</v>
      </c>
      <c r="E34" s="94">
        <v>207</v>
      </c>
      <c r="F34" s="76">
        <v>230</v>
      </c>
      <c r="G34" s="173">
        <v>132</v>
      </c>
      <c r="H34" s="94">
        <v>190</v>
      </c>
      <c r="I34" s="173">
        <v>211</v>
      </c>
      <c r="J34" s="173">
        <v>186</v>
      </c>
      <c r="K34" s="173">
        <v>134</v>
      </c>
      <c r="L34" s="94">
        <v>86</v>
      </c>
      <c r="M34" s="94">
        <v>200</v>
      </c>
      <c r="N34" s="92">
        <f t="shared" si="13"/>
        <v>2100</v>
      </c>
      <c r="O34" s="91">
        <f t="shared" si="14"/>
        <v>175</v>
      </c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>
      <c r="A35" s="34" t="s">
        <v>36</v>
      </c>
      <c r="B35" s="94">
        <v>81</v>
      </c>
      <c r="C35" s="94">
        <v>28</v>
      </c>
      <c r="D35" s="94">
        <v>14</v>
      </c>
      <c r="E35" s="94">
        <v>0</v>
      </c>
      <c r="F35" s="76">
        <v>0</v>
      </c>
      <c r="G35" s="173">
        <v>0</v>
      </c>
      <c r="H35" s="94">
        <v>0</v>
      </c>
      <c r="I35" s="173">
        <v>0</v>
      </c>
      <c r="J35" s="173">
        <v>36</v>
      </c>
      <c r="K35" s="173">
        <v>4</v>
      </c>
      <c r="L35" s="94">
        <v>0</v>
      </c>
      <c r="M35" s="94">
        <v>10</v>
      </c>
      <c r="N35" s="92">
        <f t="shared" si="13"/>
        <v>173</v>
      </c>
      <c r="O35" s="91">
        <f t="shared" si="14"/>
        <v>14.416666666666666</v>
      </c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>
      <c r="A36" s="34" t="s">
        <v>37</v>
      </c>
      <c r="B36" s="94">
        <v>35</v>
      </c>
      <c r="C36" s="94">
        <v>91</v>
      </c>
      <c r="D36" s="94">
        <v>76</v>
      </c>
      <c r="E36" s="94">
        <v>19</v>
      </c>
      <c r="F36" s="76">
        <v>39</v>
      </c>
      <c r="G36" s="173">
        <v>90</v>
      </c>
      <c r="H36" s="94">
        <v>92</v>
      </c>
      <c r="I36" s="173">
        <v>162</v>
      </c>
      <c r="J36" s="173">
        <v>125</v>
      </c>
      <c r="K36" s="173">
        <v>203</v>
      </c>
      <c r="L36" s="94">
        <v>75</v>
      </c>
      <c r="M36" s="94">
        <v>69</v>
      </c>
      <c r="N36" s="92">
        <f t="shared" si="13"/>
        <v>1076</v>
      </c>
      <c r="O36" s="91">
        <f t="shared" si="14"/>
        <v>89.666666666666671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s="189" customFormat="1">
      <c r="A37" s="34" t="s">
        <v>564</v>
      </c>
      <c r="B37" s="94">
        <v>0</v>
      </c>
      <c r="C37" s="94">
        <v>0</v>
      </c>
      <c r="D37" s="94">
        <v>0</v>
      </c>
      <c r="E37" s="94">
        <v>0</v>
      </c>
      <c r="F37" s="76">
        <v>0</v>
      </c>
      <c r="G37" s="173">
        <v>0</v>
      </c>
      <c r="H37" s="94">
        <v>0</v>
      </c>
      <c r="I37" s="173">
        <v>2</v>
      </c>
      <c r="J37" s="173">
        <v>0</v>
      </c>
      <c r="K37" s="173">
        <v>5</v>
      </c>
      <c r="L37" s="94">
        <v>0</v>
      </c>
      <c r="M37" s="94">
        <v>0</v>
      </c>
      <c r="N37" s="92">
        <f t="shared" si="13"/>
        <v>7</v>
      </c>
      <c r="O37" s="91">
        <f t="shared" si="14"/>
        <v>0.58333333333333337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>
      <c r="A38" s="34" t="s">
        <v>38</v>
      </c>
      <c r="B38" s="94">
        <v>492</v>
      </c>
      <c r="C38" s="94">
        <v>381</v>
      </c>
      <c r="D38" s="94">
        <v>388</v>
      </c>
      <c r="E38" s="94">
        <v>434</v>
      </c>
      <c r="F38" s="76">
        <v>255</v>
      </c>
      <c r="G38" s="173">
        <v>238</v>
      </c>
      <c r="H38" s="94">
        <v>341</v>
      </c>
      <c r="I38" s="173">
        <v>460</v>
      </c>
      <c r="J38" s="173">
        <v>414</v>
      </c>
      <c r="K38" s="173">
        <v>345</v>
      </c>
      <c r="L38" s="94">
        <v>261</v>
      </c>
      <c r="M38" s="94">
        <v>175</v>
      </c>
      <c r="N38" s="92">
        <f t="shared" si="13"/>
        <v>4184</v>
      </c>
      <c r="O38" s="91">
        <f t="shared" si="14"/>
        <v>348.66666666666669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>
      <c r="A39" s="125" t="s">
        <v>22</v>
      </c>
      <c r="B39" s="124">
        <f>IF(SUM(B21:B38)=0,"",SUM(B21:B38))</f>
        <v>1409</v>
      </c>
      <c r="C39" s="124">
        <f>IF(SUM(C21:C38)=0,"",SUM(C21:C38))</f>
        <v>1390</v>
      </c>
      <c r="D39" s="124">
        <f t="shared" ref="D39:M39" si="15">IF(SUM(D21:D38)=0,"",SUM(D21:D38))</f>
        <v>1701</v>
      </c>
      <c r="E39" s="124">
        <f t="shared" si="15"/>
        <v>1650</v>
      </c>
      <c r="F39" s="124">
        <f t="shared" si="15"/>
        <v>1720</v>
      </c>
      <c r="G39" s="124">
        <f t="shared" si="15"/>
        <v>1597</v>
      </c>
      <c r="H39" s="124">
        <f t="shared" si="15"/>
        <v>1558</v>
      </c>
      <c r="I39" s="124">
        <f>IF(SUM(I21:I38)=0,"",SUM(I21:I38))</f>
        <v>1739</v>
      </c>
      <c r="J39" s="124">
        <f t="shared" si="15"/>
        <v>1558</v>
      </c>
      <c r="K39" s="124">
        <f t="shared" si="15"/>
        <v>1595</v>
      </c>
      <c r="L39" s="124">
        <f t="shared" si="15"/>
        <v>1470</v>
      </c>
      <c r="M39" s="124">
        <f t="shared" si="15"/>
        <v>1569</v>
      </c>
      <c r="N39" s="124">
        <f>SUM(N21:N38)</f>
        <v>18956</v>
      </c>
      <c r="O39" s="126">
        <f>SUM(O21:O38)</f>
        <v>1579.6666666666665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4.25" customHeight="1">
      <c r="A40" s="12"/>
      <c r="B40" s="12"/>
      <c r="C40" s="12"/>
      <c r="D40" s="12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7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>
      <c r="A41" s="211" t="s">
        <v>39</v>
      </c>
      <c r="B41" s="212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3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>
      <c r="A42" s="8" t="s">
        <v>19</v>
      </c>
      <c r="B42" s="94">
        <v>389</v>
      </c>
      <c r="C42" s="94">
        <v>347</v>
      </c>
      <c r="D42" s="94">
        <v>443</v>
      </c>
      <c r="E42" s="94">
        <v>454</v>
      </c>
      <c r="F42" s="76">
        <v>439</v>
      </c>
      <c r="G42" s="94">
        <v>365</v>
      </c>
      <c r="H42" s="94">
        <v>467</v>
      </c>
      <c r="I42" s="94">
        <v>452</v>
      </c>
      <c r="J42" s="94">
        <v>344</v>
      </c>
      <c r="K42" s="94">
        <v>428</v>
      </c>
      <c r="L42" s="94">
        <v>388</v>
      </c>
      <c r="M42" s="94">
        <v>423</v>
      </c>
      <c r="N42" s="92">
        <f t="shared" ref="N42:N44" si="16">SUM(B42:M42)</f>
        <v>4939</v>
      </c>
      <c r="O42" s="91">
        <f t="shared" ref="O42:O44" si="17">IF(N42=0,0,AVERAGE(B42:M42))</f>
        <v>411.58333333333331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4.25" customHeight="1">
      <c r="A43" s="8" t="s">
        <v>20</v>
      </c>
      <c r="B43" s="94">
        <v>755</v>
      </c>
      <c r="C43" s="94">
        <v>820</v>
      </c>
      <c r="D43" s="94">
        <v>1004</v>
      </c>
      <c r="E43" s="94">
        <v>956</v>
      </c>
      <c r="F43" s="76">
        <v>1013</v>
      </c>
      <c r="G43" s="94">
        <v>972</v>
      </c>
      <c r="H43" s="94">
        <v>810</v>
      </c>
      <c r="I43" s="94">
        <v>1007</v>
      </c>
      <c r="J43" s="94">
        <v>945</v>
      </c>
      <c r="K43" s="94">
        <v>925</v>
      </c>
      <c r="L43" s="94">
        <v>870</v>
      </c>
      <c r="M43" s="94">
        <v>898</v>
      </c>
      <c r="N43" s="92">
        <f t="shared" si="16"/>
        <v>10975</v>
      </c>
      <c r="O43" s="91">
        <f t="shared" si="17"/>
        <v>914.58333333333337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>
      <c r="A44" s="8" t="s">
        <v>21</v>
      </c>
      <c r="B44" s="94">
        <v>265</v>
      </c>
      <c r="C44" s="94">
        <v>223</v>
      </c>
      <c r="D44" s="94">
        <v>254</v>
      </c>
      <c r="E44" s="94">
        <v>240</v>
      </c>
      <c r="F44" s="76">
        <v>268</v>
      </c>
      <c r="G44" s="94">
        <v>260</v>
      </c>
      <c r="H44" s="94">
        <v>281</v>
      </c>
      <c r="I44" s="94">
        <v>280</v>
      </c>
      <c r="J44" s="94">
        <v>269</v>
      </c>
      <c r="K44" s="94">
        <v>242</v>
      </c>
      <c r="L44" s="94">
        <v>212</v>
      </c>
      <c r="M44" s="94">
        <v>248</v>
      </c>
      <c r="N44" s="92">
        <f t="shared" si="16"/>
        <v>3042</v>
      </c>
      <c r="O44" s="91">
        <f t="shared" si="17"/>
        <v>253.5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>
      <c r="A45" s="125" t="s">
        <v>22</v>
      </c>
      <c r="B45" s="124">
        <f t="shared" ref="B45:M45" si="18">IF(SUM(B42:B44)=0,"",SUM(B42:B44))</f>
        <v>1409</v>
      </c>
      <c r="C45" s="124">
        <f t="shared" si="18"/>
        <v>1390</v>
      </c>
      <c r="D45" s="124">
        <f t="shared" si="18"/>
        <v>1701</v>
      </c>
      <c r="E45" s="124">
        <f t="shared" si="18"/>
        <v>1650</v>
      </c>
      <c r="F45" s="124">
        <f t="shared" si="18"/>
        <v>1720</v>
      </c>
      <c r="G45" s="124">
        <f t="shared" si="18"/>
        <v>1597</v>
      </c>
      <c r="H45" s="124">
        <f t="shared" si="18"/>
        <v>1558</v>
      </c>
      <c r="I45" s="124">
        <f t="shared" si="18"/>
        <v>1739</v>
      </c>
      <c r="J45" s="124">
        <f>IF(SUM(J42:J44)=0,"",SUM(J42:J44))</f>
        <v>1558</v>
      </c>
      <c r="K45" s="124">
        <f t="shared" si="18"/>
        <v>1595</v>
      </c>
      <c r="L45" s="124">
        <f t="shared" si="18"/>
        <v>1470</v>
      </c>
      <c r="M45" s="124">
        <f t="shared" si="18"/>
        <v>1569</v>
      </c>
      <c r="N45" s="124">
        <f t="shared" ref="N45:O45" si="19">SUM(N42:N44)</f>
        <v>18956</v>
      </c>
      <c r="O45" s="126">
        <f t="shared" si="19"/>
        <v>1579.6666666666667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4.25" customHeight="1">
      <c r="A46" s="10"/>
      <c r="B46" s="10"/>
      <c r="C46" s="10"/>
      <c r="D46" s="1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7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>
      <c r="A47" s="211" t="s">
        <v>40</v>
      </c>
      <c r="B47" s="212"/>
      <c r="C47" s="212"/>
      <c r="D47" s="212"/>
      <c r="E47" s="212"/>
      <c r="F47" s="212"/>
      <c r="G47" s="212"/>
      <c r="H47" s="212"/>
      <c r="I47" s="212"/>
      <c r="J47" s="212"/>
      <c r="K47" s="212"/>
      <c r="L47" s="212"/>
      <c r="M47" s="212"/>
      <c r="N47" s="212"/>
      <c r="O47" s="213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>
      <c r="A48" s="8" t="s">
        <v>19</v>
      </c>
      <c r="B48" s="96">
        <f t="shared" ref="B48:M48" si="20">IF(B42/B1320=0,"",(B42/B1320))</f>
        <v>12.548387096774194</v>
      </c>
      <c r="C48" s="96">
        <f t="shared" si="20"/>
        <v>12.392857142857142</v>
      </c>
      <c r="D48" s="96">
        <f t="shared" si="20"/>
        <v>14.290322580645162</v>
      </c>
      <c r="E48" s="96">
        <f t="shared" si="20"/>
        <v>15.133333333333333</v>
      </c>
      <c r="F48" s="96">
        <f t="shared" si="20"/>
        <v>14.161290322580646</v>
      </c>
      <c r="G48" s="96">
        <f t="shared" si="20"/>
        <v>12.166666666666666</v>
      </c>
      <c r="H48" s="96">
        <f t="shared" si="20"/>
        <v>15.064516129032258</v>
      </c>
      <c r="I48" s="96">
        <f t="shared" si="20"/>
        <v>14.580645161290322</v>
      </c>
      <c r="J48" s="96">
        <f t="shared" si="20"/>
        <v>11.466666666666667</v>
      </c>
      <c r="K48" s="96">
        <f t="shared" si="20"/>
        <v>13.806451612903226</v>
      </c>
      <c r="L48" s="96">
        <f t="shared" si="20"/>
        <v>12.933333333333334</v>
      </c>
      <c r="M48" s="96">
        <f t="shared" si="20"/>
        <v>13.64516129032258</v>
      </c>
      <c r="N48" s="97">
        <f t="shared" ref="N48:N50" si="21">SUM(B48:M48)</f>
        <v>162.18963133640554</v>
      </c>
      <c r="O48" s="91">
        <f t="shared" ref="O48:O50" si="22">IF(N48=0,0,AVERAGE(B48:M48))</f>
        <v>13.515802611367128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>
      <c r="A49" s="8" t="s">
        <v>20</v>
      </c>
      <c r="B49" s="96">
        <f t="shared" ref="B49:M49" si="23">IF(B43/B1320=0,"",(B43/B1320))</f>
        <v>24.35483870967742</v>
      </c>
      <c r="C49" s="96">
        <f t="shared" si="23"/>
        <v>29.285714285714285</v>
      </c>
      <c r="D49" s="96">
        <f t="shared" si="23"/>
        <v>32.387096774193552</v>
      </c>
      <c r="E49" s="96">
        <f t="shared" si="23"/>
        <v>31.866666666666667</v>
      </c>
      <c r="F49" s="96">
        <f t="shared" si="23"/>
        <v>32.677419354838712</v>
      </c>
      <c r="G49" s="96">
        <f t="shared" si="23"/>
        <v>32.4</v>
      </c>
      <c r="H49" s="96">
        <f t="shared" si="23"/>
        <v>26.129032258064516</v>
      </c>
      <c r="I49" s="96">
        <f t="shared" si="23"/>
        <v>32.483870967741936</v>
      </c>
      <c r="J49" s="96">
        <f t="shared" si="23"/>
        <v>31.5</v>
      </c>
      <c r="K49" s="96">
        <f t="shared" si="23"/>
        <v>29.838709677419356</v>
      </c>
      <c r="L49" s="96">
        <f t="shared" si="23"/>
        <v>29</v>
      </c>
      <c r="M49" s="96">
        <f t="shared" si="23"/>
        <v>28.967741935483872</v>
      </c>
      <c r="N49" s="97">
        <f t="shared" si="21"/>
        <v>360.89109062980026</v>
      </c>
      <c r="O49" s="91">
        <f t="shared" si="22"/>
        <v>30.074257552483356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>
      <c r="A50" s="8" t="s">
        <v>21</v>
      </c>
      <c r="B50" s="96">
        <f t="shared" ref="B50:M50" si="24">IF(B44/B1320=0,"",(B44/B1320))</f>
        <v>8.5483870967741939</v>
      </c>
      <c r="C50" s="96">
        <f t="shared" si="24"/>
        <v>7.9642857142857144</v>
      </c>
      <c r="D50" s="96">
        <f t="shared" si="24"/>
        <v>8.193548387096774</v>
      </c>
      <c r="E50" s="96">
        <f t="shared" si="24"/>
        <v>8</v>
      </c>
      <c r="F50" s="96">
        <f t="shared" si="24"/>
        <v>8.6451612903225801</v>
      </c>
      <c r="G50" s="96">
        <f t="shared" si="24"/>
        <v>8.6666666666666661</v>
      </c>
      <c r="H50" s="96">
        <f t="shared" si="24"/>
        <v>9.064516129032258</v>
      </c>
      <c r="I50" s="96">
        <f t="shared" si="24"/>
        <v>9.0322580645161299</v>
      </c>
      <c r="J50" s="96">
        <f t="shared" si="24"/>
        <v>8.9666666666666668</v>
      </c>
      <c r="K50" s="96">
        <f t="shared" si="24"/>
        <v>7.806451612903226</v>
      </c>
      <c r="L50" s="96">
        <f t="shared" si="24"/>
        <v>7.0666666666666664</v>
      </c>
      <c r="M50" s="96">
        <f t="shared" si="24"/>
        <v>8</v>
      </c>
      <c r="N50" s="97">
        <f t="shared" si="21"/>
        <v>99.954608294930878</v>
      </c>
      <c r="O50" s="91">
        <f t="shared" si="22"/>
        <v>8.3295506912442399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>
      <c r="A51" s="125" t="s">
        <v>22</v>
      </c>
      <c r="B51" s="126">
        <f t="shared" ref="B51:M51" si="25">IF(SUM(B48:B50)=0,"",SUM(B48:B50))</f>
        <v>45.451612903225808</v>
      </c>
      <c r="C51" s="126">
        <f t="shared" si="25"/>
        <v>49.642857142857146</v>
      </c>
      <c r="D51" s="126">
        <f t="shared" si="25"/>
        <v>54.870967741935488</v>
      </c>
      <c r="E51" s="126">
        <f t="shared" si="25"/>
        <v>55</v>
      </c>
      <c r="F51" s="126">
        <f t="shared" si="25"/>
        <v>55.483870967741936</v>
      </c>
      <c r="G51" s="126">
        <f t="shared" si="25"/>
        <v>53.233333333333327</v>
      </c>
      <c r="H51" s="126">
        <f t="shared" si="25"/>
        <v>50.258064516129032</v>
      </c>
      <c r="I51" s="126">
        <f t="shared" ref="I51" si="26">IF(SUM(I48:I50)=0,"",SUM(I48:I50))</f>
        <v>56.096774193548384</v>
      </c>
      <c r="J51" s="126">
        <f>IF(SUM(J48:J50)=0,"",SUM(J48:J50))</f>
        <v>51.933333333333337</v>
      </c>
      <c r="K51" s="126">
        <f>IF(SUM(K48:K50)=0,"",SUM(K48:K50))</f>
        <v>51.451612903225808</v>
      </c>
      <c r="L51" s="126">
        <f t="shared" si="25"/>
        <v>49</v>
      </c>
      <c r="M51" s="126">
        <f t="shared" si="25"/>
        <v>50.612903225806448</v>
      </c>
      <c r="N51" s="127">
        <f t="shared" ref="N51:O51" si="27">SUM(N48:N50)</f>
        <v>623.03533026113666</v>
      </c>
      <c r="O51" s="126">
        <f t="shared" si="27"/>
        <v>51.919610855094717</v>
      </c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4.25" customHeight="1">
      <c r="A52" s="10"/>
      <c r="B52" s="10"/>
      <c r="C52" s="10"/>
      <c r="D52" s="10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7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>
      <c r="A53" s="211" t="s">
        <v>48</v>
      </c>
      <c r="B53" s="212"/>
      <c r="C53" s="212"/>
      <c r="D53" s="212"/>
      <c r="E53" s="212"/>
      <c r="F53" s="212"/>
      <c r="G53" s="212"/>
      <c r="H53" s="212"/>
      <c r="I53" s="212"/>
      <c r="J53" s="212"/>
      <c r="K53" s="212"/>
      <c r="L53" s="212"/>
      <c r="M53" s="212"/>
      <c r="N53" s="212"/>
      <c r="O53" s="213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>
      <c r="A54" s="34" t="s">
        <v>26</v>
      </c>
      <c r="B54" s="94">
        <v>53</v>
      </c>
      <c r="C54" s="94">
        <v>52</v>
      </c>
      <c r="D54" s="76">
        <v>68</v>
      </c>
      <c r="E54" s="76">
        <v>70</v>
      </c>
      <c r="F54" s="76">
        <v>52</v>
      </c>
      <c r="G54" s="173">
        <v>47</v>
      </c>
      <c r="H54" s="76">
        <v>56</v>
      </c>
      <c r="I54" s="173">
        <v>64</v>
      </c>
      <c r="J54" s="173">
        <v>47</v>
      </c>
      <c r="K54" s="173">
        <v>85</v>
      </c>
      <c r="L54" s="76">
        <v>89</v>
      </c>
      <c r="M54" s="76">
        <v>102</v>
      </c>
      <c r="N54" s="92">
        <f t="shared" ref="N54:N70" si="28">SUM(B54:M54)</f>
        <v>785</v>
      </c>
      <c r="O54" s="91">
        <f>IF(N54=0,0,AVERAGE(B54:M54))</f>
        <v>65.416666666666671</v>
      </c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>
      <c r="A55" s="34" t="s">
        <v>27</v>
      </c>
      <c r="B55" s="94">
        <v>39</v>
      </c>
      <c r="C55" s="94">
        <v>10</v>
      </c>
      <c r="D55" s="76">
        <v>1</v>
      </c>
      <c r="E55" s="76">
        <v>3</v>
      </c>
      <c r="F55" s="76">
        <v>12</v>
      </c>
      <c r="G55" s="173">
        <v>1</v>
      </c>
      <c r="H55" s="76">
        <v>3</v>
      </c>
      <c r="I55" s="173">
        <v>4</v>
      </c>
      <c r="J55" s="173">
        <v>0</v>
      </c>
      <c r="K55" s="173">
        <v>2</v>
      </c>
      <c r="L55" s="76">
        <v>2</v>
      </c>
      <c r="M55" s="76">
        <v>2</v>
      </c>
      <c r="N55" s="92">
        <f t="shared" si="28"/>
        <v>79</v>
      </c>
      <c r="O55" s="91">
        <f>IF(N55=0,0,AVERAGE(B55:M55))</f>
        <v>6.583333333333333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>
      <c r="A56" s="34" t="s">
        <v>28</v>
      </c>
      <c r="B56" s="94">
        <v>1</v>
      </c>
      <c r="C56" s="94">
        <v>3</v>
      </c>
      <c r="D56" s="76">
        <v>5</v>
      </c>
      <c r="E56" s="76">
        <v>2</v>
      </c>
      <c r="F56" s="76">
        <v>2</v>
      </c>
      <c r="G56" s="173">
        <v>4</v>
      </c>
      <c r="H56" s="76">
        <v>3</v>
      </c>
      <c r="I56" s="173">
        <v>6</v>
      </c>
      <c r="J56" s="173">
        <v>4</v>
      </c>
      <c r="K56" s="173">
        <v>1</v>
      </c>
      <c r="L56" s="76">
        <v>4</v>
      </c>
      <c r="M56" s="76">
        <v>6</v>
      </c>
      <c r="N56" s="92">
        <f t="shared" si="28"/>
        <v>41</v>
      </c>
      <c r="O56" s="91">
        <f t="shared" ref="O56:O70" si="29">IF(N56=0,0,AVERAGE(B56:M56))</f>
        <v>3.4166666666666665</v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>
      <c r="A57" s="34" t="s">
        <v>20</v>
      </c>
      <c r="B57" s="94">
        <v>7</v>
      </c>
      <c r="C57" s="94">
        <v>16</v>
      </c>
      <c r="D57" s="76">
        <v>25</v>
      </c>
      <c r="E57" s="76">
        <v>15</v>
      </c>
      <c r="F57" s="76">
        <v>34</v>
      </c>
      <c r="G57" s="173">
        <v>16</v>
      </c>
      <c r="H57" s="76">
        <v>10</v>
      </c>
      <c r="I57" s="173">
        <v>12</v>
      </c>
      <c r="J57" s="173">
        <v>17</v>
      </c>
      <c r="K57" s="173">
        <v>16</v>
      </c>
      <c r="L57" s="76">
        <v>24</v>
      </c>
      <c r="M57" s="76">
        <v>17</v>
      </c>
      <c r="N57" s="92">
        <f t="shared" si="28"/>
        <v>209</v>
      </c>
      <c r="O57" s="91">
        <f>IF(N57=0,0,AVERAGE(B57:M57))</f>
        <v>17.416666666666668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>
      <c r="A58" s="34" t="s">
        <v>29</v>
      </c>
      <c r="B58" s="94">
        <v>4</v>
      </c>
      <c r="C58" s="94">
        <v>0</v>
      </c>
      <c r="D58" s="76">
        <v>8</v>
      </c>
      <c r="E58" s="76">
        <v>4</v>
      </c>
      <c r="F58" s="76">
        <v>6</v>
      </c>
      <c r="G58" s="173">
        <v>13</v>
      </c>
      <c r="H58" s="76">
        <v>7</v>
      </c>
      <c r="I58" s="173">
        <v>11</v>
      </c>
      <c r="J58" s="173">
        <v>6</v>
      </c>
      <c r="K58" s="173">
        <v>5</v>
      </c>
      <c r="L58" s="76">
        <v>3</v>
      </c>
      <c r="M58" s="76">
        <v>10</v>
      </c>
      <c r="N58" s="92">
        <f t="shared" si="28"/>
        <v>77</v>
      </c>
      <c r="O58" s="91">
        <f t="shared" si="29"/>
        <v>6.416666666666667</v>
      </c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>
      <c r="A59" s="34" t="s">
        <v>30</v>
      </c>
      <c r="B59" s="94">
        <v>2</v>
      </c>
      <c r="C59" s="94">
        <v>1</v>
      </c>
      <c r="D59" s="76">
        <v>2</v>
      </c>
      <c r="E59" s="76">
        <v>0</v>
      </c>
      <c r="F59" s="76">
        <v>0</v>
      </c>
      <c r="G59" s="173">
        <v>1</v>
      </c>
      <c r="H59" s="76">
        <v>0</v>
      </c>
      <c r="I59" s="173">
        <v>1</v>
      </c>
      <c r="J59" s="173">
        <v>3</v>
      </c>
      <c r="K59" s="173">
        <v>0</v>
      </c>
      <c r="L59" s="76">
        <v>2</v>
      </c>
      <c r="M59" s="76">
        <v>6</v>
      </c>
      <c r="N59" s="92">
        <f t="shared" si="28"/>
        <v>18</v>
      </c>
      <c r="O59" s="91">
        <f t="shared" si="29"/>
        <v>1.5</v>
      </c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>
      <c r="A60" s="34" t="s">
        <v>32</v>
      </c>
      <c r="B60" s="94">
        <v>2</v>
      </c>
      <c r="C60" s="94">
        <v>0</v>
      </c>
      <c r="D60" s="76">
        <v>0</v>
      </c>
      <c r="E60" s="76">
        <v>0</v>
      </c>
      <c r="F60" s="76">
        <v>0</v>
      </c>
      <c r="G60" s="173">
        <v>0</v>
      </c>
      <c r="H60" s="76">
        <v>0</v>
      </c>
      <c r="I60" s="173">
        <v>0</v>
      </c>
      <c r="J60" s="173">
        <v>0</v>
      </c>
      <c r="K60" s="173">
        <v>0</v>
      </c>
      <c r="L60" s="76">
        <v>0</v>
      </c>
      <c r="M60" s="76">
        <v>0</v>
      </c>
      <c r="N60" s="92">
        <f t="shared" si="28"/>
        <v>2</v>
      </c>
      <c r="O60" s="91">
        <f t="shared" si="29"/>
        <v>0.16666666666666666</v>
      </c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>
      <c r="A61" s="34" t="s">
        <v>31</v>
      </c>
      <c r="B61" s="94">
        <v>6</v>
      </c>
      <c r="C61" s="94">
        <v>5</v>
      </c>
      <c r="D61" s="76">
        <v>3</v>
      </c>
      <c r="E61" s="76">
        <v>3</v>
      </c>
      <c r="F61" s="76">
        <v>4</v>
      </c>
      <c r="G61" s="173">
        <v>2</v>
      </c>
      <c r="H61" s="76">
        <v>5</v>
      </c>
      <c r="I61" s="173">
        <v>6</v>
      </c>
      <c r="J61" s="173">
        <v>7</v>
      </c>
      <c r="K61" s="173">
        <v>1</v>
      </c>
      <c r="L61" s="76">
        <v>6</v>
      </c>
      <c r="M61" s="76">
        <v>3</v>
      </c>
      <c r="N61" s="92">
        <f t="shared" si="28"/>
        <v>51</v>
      </c>
      <c r="O61" s="91">
        <f t="shared" si="29"/>
        <v>4.25</v>
      </c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s="188" customFormat="1">
      <c r="A62" s="34" t="s">
        <v>177</v>
      </c>
      <c r="B62" s="94">
        <v>0</v>
      </c>
      <c r="C62" s="94">
        <v>0</v>
      </c>
      <c r="D62" s="76">
        <v>0</v>
      </c>
      <c r="E62" s="76">
        <v>0</v>
      </c>
      <c r="F62" s="76">
        <v>0</v>
      </c>
      <c r="G62" s="173">
        <v>0</v>
      </c>
      <c r="H62" s="76">
        <v>1</v>
      </c>
      <c r="I62" s="173">
        <v>0</v>
      </c>
      <c r="J62" s="173">
        <v>0</v>
      </c>
      <c r="K62" s="173">
        <v>0</v>
      </c>
      <c r="L62" s="76">
        <v>0</v>
      </c>
      <c r="M62" s="76">
        <v>0</v>
      </c>
      <c r="N62" s="92">
        <f t="shared" si="28"/>
        <v>1</v>
      </c>
      <c r="O62" s="91">
        <f t="shared" si="29"/>
        <v>8.3333333333333329E-2</v>
      </c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>
      <c r="A63" s="34" t="s">
        <v>34</v>
      </c>
      <c r="B63" s="94">
        <v>3</v>
      </c>
      <c r="C63" s="94">
        <v>4</v>
      </c>
      <c r="D63" s="76">
        <v>12</v>
      </c>
      <c r="E63" s="76">
        <v>8</v>
      </c>
      <c r="F63" s="76">
        <v>12</v>
      </c>
      <c r="G63" s="173">
        <v>12</v>
      </c>
      <c r="H63" s="76">
        <v>6</v>
      </c>
      <c r="I63" s="173">
        <v>6</v>
      </c>
      <c r="J63" s="173">
        <v>5</v>
      </c>
      <c r="K63" s="173">
        <v>7</v>
      </c>
      <c r="L63" s="76">
        <v>6</v>
      </c>
      <c r="M63" s="76">
        <v>9</v>
      </c>
      <c r="N63" s="92">
        <f t="shared" si="28"/>
        <v>90</v>
      </c>
      <c r="O63" s="91">
        <f t="shared" si="29"/>
        <v>7.5</v>
      </c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>
      <c r="A64" s="34" t="s">
        <v>514</v>
      </c>
      <c r="B64" s="94">
        <v>0</v>
      </c>
      <c r="C64" s="94">
        <v>1</v>
      </c>
      <c r="D64" s="76">
        <v>8</v>
      </c>
      <c r="E64" s="76">
        <v>4</v>
      </c>
      <c r="F64" s="76">
        <v>4</v>
      </c>
      <c r="G64" s="173">
        <v>5</v>
      </c>
      <c r="H64" s="76">
        <v>12</v>
      </c>
      <c r="I64" s="173">
        <v>9</v>
      </c>
      <c r="J64" s="173">
        <v>12</v>
      </c>
      <c r="K64" s="173">
        <v>10</v>
      </c>
      <c r="L64" s="76">
        <v>11</v>
      </c>
      <c r="M64" s="76">
        <v>5</v>
      </c>
      <c r="N64" s="92">
        <f t="shared" si="28"/>
        <v>81</v>
      </c>
      <c r="O64" s="91">
        <f t="shared" si="29"/>
        <v>6.75</v>
      </c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>
      <c r="A65" s="34" t="s">
        <v>178</v>
      </c>
      <c r="B65" s="94">
        <v>4</v>
      </c>
      <c r="C65" s="94">
        <v>4</v>
      </c>
      <c r="D65" s="76">
        <v>7</v>
      </c>
      <c r="E65" s="76">
        <v>2</v>
      </c>
      <c r="F65" s="76">
        <v>7</v>
      </c>
      <c r="G65" s="173">
        <v>8</v>
      </c>
      <c r="H65" s="76">
        <v>5</v>
      </c>
      <c r="I65" s="173">
        <v>10</v>
      </c>
      <c r="J65" s="173">
        <v>10</v>
      </c>
      <c r="K65" s="173">
        <v>4</v>
      </c>
      <c r="L65" s="76">
        <v>10</v>
      </c>
      <c r="M65" s="76">
        <v>10</v>
      </c>
      <c r="N65" s="92">
        <f t="shared" si="28"/>
        <v>81</v>
      </c>
      <c r="O65" s="91">
        <f t="shared" si="29"/>
        <v>6.75</v>
      </c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>
      <c r="A66" s="34" t="s">
        <v>35</v>
      </c>
      <c r="B66" s="94">
        <v>12</v>
      </c>
      <c r="C66" s="94">
        <v>5</v>
      </c>
      <c r="D66" s="76">
        <v>15</v>
      </c>
      <c r="E66" s="76">
        <v>15</v>
      </c>
      <c r="F66" s="76">
        <v>14</v>
      </c>
      <c r="G66" s="173">
        <v>6</v>
      </c>
      <c r="H66" s="76">
        <v>11</v>
      </c>
      <c r="I66" s="173">
        <v>6</v>
      </c>
      <c r="J66" s="173">
        <v>5</v>
      </c>
      <c r="K66" s="173">
        <v>7</v>
      </c>
      <c r="L66" s="76">
        <v>5</v>
      </c>
      <c r="M66" s="76">
        <v>10</v>
      </c>
      <c r="N66" s="92">
        <f t="shared" si="28"/>
        <v>111</v>
      </c>
      <c r="O66" s="91">
        <f t="shared" si="29"/>
        <v>9.25</v>
      </c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>
      <c r="A67" s="34" t="s">
        <v>36</v>
      </c>
      <c r="B67" s="94">
        <v>0</v>
      </c>
      <c r="C67" s="94">
        <v>0</v>
      </c>
      <c r="D67" s="76">
        <v>1</v>
      </c>
      <c r="E67" s="76">
        <v>0</v>
      </c>
      <c r="F67" s="76"/>
      <c r="G67" s="173">
        <v>0</v>
      </c>
      <c r="H67" s="76">
        <v>0</v>
      </c>
      <c r="I67" s="173">
        <v>0</v>
      </c>
      <c r="J67" s="173">
        <v>2</v>
      </c>
      <c r="K67" s="173">
        <v>0</v>
      </c>
      <c r="L67" s="76">
        <v>0</v>
      </c>
      <c r="M67" s="76">
        <v>1</v>
      </c>
      <c r="N67" s="92">
        <f t="shared" si="28"/>
        <v>4</v>
      </c>
      <c r="O67" s="91">
        <f t="shared" si="29"/>
        <v>0.36363636363636365</v>
      </c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>
      <c r="A68" s="34" t="s">
        <v>37</v>
      </c>
      <c r="B68" s="94">
        <v>3</v>
      </c>
      <c r="C68" s="94">
        <v>7</v>
      </c>
      <c r="D68" s="76">
        <v>6</v>
      </c>
      <c r="E68" s="76">
        <v>1</v>
      </c>
      <c r="F68" s="76">
        <v>5</v>
      </c>
      <c r="G68" s="173">
        <v>6</v>
      </c>
      <c r="H68" s="76">
        <v>8</v>
      </c>
      <c r="I68" s="173">
        <v>8</v>
      </c>
      <c r="J68" s="173">
        <v>3</v>
      </c>
      <c r="K68" s="173">
        <v>8</v>
      </c>
      <c r="L68" s="76">
        <v>3</v>
      </c>
      <c r="M68" s="76">
        <v>3</v>
      </c>
      <c r="N68" s="92">
        <f t="shared" si="28"/>
        <v>61</v>
      </c>
      <c r="O68" s="91">
        <f t="shared" si="29"/>
        <v>5.083333333333333</v>
      </c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s="189" customFormat="1">
      <c r="A69" s="34" t="s">
        <v>564</v>
      </c>
      <c r="B69" s="94">
        <v>0</v>
      </c>
      <c r="C69" s="94">
        <v>0</v>
      </c>
      <c r="D69" s="76">
        <v>0</v>
      </c>
      <c r="E69" s="76">
        <v>0</v>
      </c>
      <c r="F69" s="76">
        <v>0</v>
      </c>
      <c r="G69" s="173">
        <v>0</v>
      </c>
      <c r="H69" s="76">
        <v>0</v>
      </c>
      <c r="I69" s="173">
        <v>1</v>
      </c>
      <c r="J69" s="173">
        <v>0</v>
      </c>
      <c r="K69" s="173">
        <v>1</v>
      </c>
      <c r="L69" s="76">
        <v>0</v>
      </c>
      <c r="M69" s="76">
        <v>0</v>
      </c>
      <c r="N69" s="92">
        <f t="shared" si="28"/>
        <v>2</v>
      </c>
      <c r="O69" s="91">
        <f t="shared" si="29"/>
        <v>0.16666666666666666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>
      <c r="A70" s="34" t="s">
        <v>38</v>
      </c>
      <c r="B70" s="94">
        <v>36</v>
      </c>
      <c r="C70" s="94">
        <v>19</v>
      </c>
      <c r="D70" s="76">
        <v>31</v>
      </c>
      <c r="E70" s="76">
        <v>23</v>
      </c>
      <c r="F70" s="76">
        <v>6</v>
      </c>
      <c r="G70" s="173">
        <v>18</v>
      </c>
      <c r="H70" s="76">
        <v>20</v>
      </c>
      <c r="I70" s="173">
        <v>23</v>
      </c>
      <c r="J70" s="173">
        <v>13</v>
      </c>
      <c r="K70" s="173">
        <v>19</v>
      </c>
      <c r="L70" s="76">
        <v>17</v>
      </c>
      <c r="M70" s="76">
        <v>10</v>
      </c>
      <c r="N70" s="92">
        <f t="shared" si="28"/>
        <v>235</v>
      </c>
      <c r="O70" s="91">
        <f t="shared" si="29"/>
        <v>19.583333333333332</v>
      </c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>
      <c r="A71" s="125" t="s">
        <v>22</v>
      </c>
      <c r="B71" s="124">
        <f>IF(SUM(B54:B70)=0,"",SUM(B54:B70))</f>
        <v>172</v>
      </c>
      <c r="C71" s="124">
        <f>IF(SUM(C54:C70)=0,"",SUM(C54:C70))</f>
        <v>127</v>
      </c>
      <c r="D71" s="124">
        <f t="shared" ref="D71:M71" si="30">IF(SUM(D54:D70)=0,"",SUM(D54:D70))</f>
        <v>192</v>
      </c>
      <c r="E71" s="124">
        <f t="shared" si="30"/>
        <v>150</v>
      </c>
      <c r="F71" s="124">
        <f t="shared" si="30"/>
        <v>158</v>
      </c>
      <c r="G71" s="124">
        <f t="shared" si="30"/>
        <v>139</v>
      </c>
      <c r="H71" s="124">
        <f t="shared" si="30"/>
        <v>147</v>
      </c>
      <c r="I71" s="124">
        <f t="shared" si="30"/>
        <v>167</v>
      </c>
      <c r="J71" s="124">
        <f>IF(SUM(J54:J70)=0,"",SUM(J54:J70))</f>
        <v>134</v>
      </c>
      <c r="K71" s="124">
        <f t="shared" si="30"/>
        <v>166</v>
      </c>
      <c r="L71" s="124">
        <f t="shared" si="30"/>
        <v>182</v>
      </c>
      <c r="M71" s="124">
        <f t="shared" si="30"/>
        <v>194</v>
      </c>
      <c r="N71" s="124">
        <f>SUM(N54:N70)</f>
        <v>1928</v>
      </c>
      <c r="O71" s="126">
        <f>SUM(O54:O70)</f>
        <v>160.69696969696972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4.25" customHeight="1">
      <c r="A72" s="10"/>
      <c r="B72" s="10"/>
      <c r="C72" s="10"/>
      <c r="D72" s="10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7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>
      <c r="A73" s="211" t="s">
        <v>51</v>
      </c>
      <c r="B73" s="212"/>
      <c r="C73" s="212"/>
      <c r="D73" s="212"/>
      <c r="E73" s="212"/>
      <c r="F73" s="212"/>
      <c r="G73" s="212"/>
      <c r="H73" s="212"/>
      <c r="I73" s="212"/>
      <c r="J73" s="212"/>
      <c r="K73" s="212"/>
      <c r="L73" s="212"/>
      <c r="M73" s="212"/>
      <c r="N73" s="212"/>
      <c r="O73" s="213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>
      <c r="A74" s="8" t="s">
        <v>19</v>
      </c>
      <c r="B74" s="76">
        <v>105</v>
      </c>
      <c r="C74" s="76">
        <v>72</v>
      </c>
      <c r="D74" s="76">
        <v>93</v>
      </c>
      <c r="E74" s="76">
        <v>85</v>
      </c>
      <c r="F74" s="76">
        <v>79</v>
      </c>
      <c r="G74" s="76">
        <v>72</v>
      </c>
      <c r="H74" s="76">
        <v>87</v>
      </c>
      <c r="I74" s="76">
        <v>100</v>
      </c>
      <c r="J74" s="76">
        <v>77</v>
      </c>
      <c r="K74" s="76">
        <v>102</v>
      </c>
      <c r="L74" s="76">
        <v>111</v>
      </c>
      <c r="M74" s="76">
        <v>115</v>
      </c>
      <c r="N74" s="92">
        <f t="shared" ref="N74:N76" si="31">SUM(B74:M74)</f>
        <v>1098</v>
      </c>
      <c r="O74" s="91">
        <f>IF(N74=0,0,AVERAGE(B74:M74))</f>
        <v>91.5</v>
      </c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>
      <c r="A75" s="8" t="s">
        <v>20</v>
      </c>
      <c r="B75" s="76">
        <v>56</v>
      </c>
      <c r="C75" s="76">
        <v>49</v>
      </c>
      <c r="D75" s="76">
        <v>78</v>
      </c>
      <c r="E75" s="76">
        <v>41</v>
      </c>
      <c r="F75" s="76">
        <v>63</v>
      </c>
      <c r="G75" s="76">
        <v>51</v>
      </c>
      <c r="H75" s="76">
        <v>48</v>
      </c>
      <c r="I75" s="76">
        <v>57</v>
      </c>
      <c r="J75" s="76">
        <v>46</v>
      </c>
      <c r="K75" s="76">
        <v>54</v>
      </c>
      <c r="L75" s="76">
        <v>60</v>
      </c>
      <c r="M75" s="76">
        <v>59</v>
      </c>
      <c r="N75" s="92">
        <f t="shared" si="31"/>
        <v>662</v>
      </c>
      <c r="O75" s="91">
        <f>IF(N75=0,0,AVERAGE(B75:M75))</f>
        <v>55.166666666666664</v>
      </c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>
      <c r="A76" s="8" t="s">
        <v>21</v>
      </c>
      <c r="B76" s="76">
        <v>11</v>
      </c>
      <c r="C76" s="76">
        <v>6</v>
      </c>
      <c r="D76" s="76">
        <v>21</v>
      </c>
      <c r="E76" s="76">
        <v>24</v>
      </c>
      <c r="F76" s="76">
        <v>16</v>
      </c>
      <c r="G76" s="76">
        <v>16</v>
      </c>
      <c r="H76" s="76">
        <v>12</v>
      </c>
      <c r="I76" s="76">
        <v>10</v>
      </c>
      <c r="J76" s="76">
        <v>11</v>
      </c>
      <c r="K76" s="76">
        <v>10</v>
      </c>
      <c r="L76" s="76">
        <v>11</v>
      </c>
      <c r="M76" s="76">
        <v>20</v>
      </c>
      <c r="N76" s="92">
        <f t="shared" si="31"/>
        <v>168</v>
      </c>
      <c r="O76" s="91">
        <f t="shared" ref="O76" si="32">IF(N76=0,0,AVERAGE(B76:M76))</f>
        <v>14</v>
      </c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>
      <c r="A77" s="125" t="s">
        <v>22</v>
      </c>
      <c r="B77" s="124">
        <f t="shared" ref="B77:M77" si="33">IF(SUM(B74:B76)=0,"",SUM(B74:B76))</f>
        <v>172</v>
      </c>
      <c r="C77" s="124">
        <f t="shared" si="33"/>
        <v>127</v>
      </c>
      <c r="D77" s="124">
        <f t="shared" si="33"/>
        <v>192</v>
      </c>
      <c r="E77" s="124">
        <f>IF(SUM(E74:E76)=0,"",SUM(E74:E76))</f>
        <v>150</v>
      </c>
      <c r="F77" s="124">
        <f t="shared" si="33"/>
        <v>158</v>
      </c>
      <c r="G77" s="124">
        <f t="shared" si="33"/>
        <v>139</v>
      </c>
      <c r="H77" s="124">
        <f t="shared" si="33"/>
        <v>147</v>
      </c>
      <c r="I77" s="124">
        <f t="shared" si="33"/>
        <v>167</v>
      </c>
      <c r="J77" s="124">
        <f t="shared" si="33"/>
        <v>134</v>
      </c>
      <c r="K77" s="124">
        <f t="shared" si="33"/>
        <v>166</v>
      </c>
      <c r="L77" s="124">
        <f t="shared" si="33"/>
        <v>182</v>
      </c>
      <c r="M77" s="124">
        <f t="shared" si="33"/>
        <v>194</v>
      </c>
      <c r="N77" s="124">
        <f t="shared" ref="N77:O77" si="34">SUM(N74:N76)</f>
        <v>1928</v>
      </c>
      <c r="O77" s="126">
        <f t="shared" si="34"/>
        <v>160.66666666666666</v>
      </c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4.25" customHeight="1">
      <c r="A78" s="10"/>
      <c r="B78" s="10"/>
      <c r="C78" s="10"/>
      <c r="D78" s="10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7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>
      <c r="A79" s="211" t="s">
        <v>54</v>
      </c>
      <c r="B79" s="212"/>
      <c r="C79" s="212"/>
      <c r="D79" s="212"/>
      <c r="E79" s="212"/>
      <c r="F79" s="212"/>
      <c r="G79" s="212"/>
      <c r="H79" s="212"/>
      <c r="I79" s="212"/>
      <c r="J79" s="212"/>
      <c r="K79" s="212"/>
      <c r="L79" s="212"/>
      <c r="M79" s="212"/>
      <c r="N79" s="212"/>
      <c r="O79" s="213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" customHeight="1">
      <c r="A80" s="34" t="s">
        <v>55</v>
      </c>
      <c r="B80" s="76">
        <v>6</v>
      </c>
      <c r="C80" s="76">
        <v>3</v>
      </c>
      <c r="D80" s="76">
        <v>3</v>
      </c>
      <c r="E80" s="76">
        <v>4</v>
      </c>
      <c r="F80" s="76">
        <v>3</v>
      </c>
      <c r="G80" s="173">
        <v>1</v>
      </c>
      <c r="H80" s="76">
        <v>1</v>
      </c>
      <c r="I80" s="173">
        <v>3</v>
      </c>
      <c r="J80" s="173">
        <v>1</v>
      </c>
      <c r="K80" s="173">
        <v>2</v>
      </c>
      <c r="L80" s="76">
        <v>5</v>
      </c>
      <c r="M80" s="76">
        <v>6</v>
      </c>
      <c r="N80" s="92">
        <f t="shared" ref="N80:N179" si="35">SUM(B80:M80)</f>
        <v>38</v>
      </c>
      <c r="O80" s="91">
        <f>IF(N80=0,0,AVERAGE(B80:M80))</f>
        <v>3.1666666666666665</v>
      </c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" customHeight="1">
      <c r="A81" s="34" t="s">
        <v>515</v>
      </c>
      <c r="B81" s="76">
        <v>0</v>
      </c>
      <c r="C81" s="76">
        <v>1</v>
      </c>
      <c r="D81" s="76">
        <v>1</v>
      </c>
      <c r="E81" s="76">
        <v>2</v>
      </c>
      <c r="F81" s="76">
        <v>1</v>
      </c>
      <c r="G81" s="173">
        <v>0</v>
      </c>
      <c r="H81" s="76">
        <v>2</v>
      </c>
      <c r="I81" s="173">
        <v>0</v>
      </c>
      <c r="J81" s="173">
        <v>0</v>
      </c>
      <c r="K81" s="173">
        <v>3</v>
      </c>
      <c r="L81" s="76">
        <v>2</v>
      </c>
      <c r="M81" s="76">
        <v>1</v>
      </c>
      <c r="N81" s="92">
        <f t="shared" si="35"/>
        <v>13</v>
      </c>
      <c r="O81" s="91">
        <f t="shared" ref="O81:O153" si="36">IF(N81=0,0,AVERAGE(B81:M81))</f>
        <v>1.0833333333333333</v>
      </c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" customHeight="1">
      <c r="A82" s="34" t="s">
        <v>516</v>
      </c>
      <c r="B82" s="76">
        <v>0</v>
      </c>
      <c r="C82" s="76">
        <v>1</v>
      </c>
      <c r="D82" s="76">
        <v>0</v>
      </c>
      <c r="E82" s="76">
        <v>2</v>
      </c>
      <c r="F82" s="76">
        <v>1</v>
      </c>
      <c r="G82" s="173">
        <v>1</v>
      </c>
      <c r="H82" s="76">
        <v>0</v>
      </c>
      <c r="I82" s="173">
        <v>4</v>
      </c>
      <c r="J82" s="173">
        <v>0</v>
      </c>
      <c r="K82" s="173">
        <v>0</v>
      </c>
      <c r="L82" s="76">
        <v>0</v>
      </c>
      <c r="M82" s="76">
        <v>2</v>
      </c>
      <c r="N82" s="92">
        <f t="shared" si="35"/>
        <v>11</v>
      </c>
      <c r="O82" s="91">
        <f t="shared" si="36"/>
        <v>0.91666666666666663</v>
      </c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s="188" customFormat="1" ht="15" customHeight="1">
      <c r="A83" s="34" t="s">
        <v>579</v>
      </c>
      <c r="B83" s="76">
        <v>0</v>
      </c>
      <c r="C83" s="76">
        <v>0</v>
      </c>
      <c r="D83" s="76">
        <v>0</v>
      </c>
      <c r="E83" s="76">
        <v>0</v>
      </c>
      <c r="F83" s="76">
        <v>0</v>
      </c>
      <c r="G83" s="173">
        <v>0</v>
      </c>
      <c r="H83" s="76">
        <v>1</v>
      </c>
      <c r="I83" s="173">
        <v>0</v>
      </c>
      <c r="J83" s="173">
        <v>1</v>
      </c>
      <c r="K83" s="173">
        <v>0</v>
      </c>
      <c r="L83" s="76">
        <v>0</v>
      </c>
      <c r="M83" s="76">
        <v>0</v>
      </c>
      <c r="N83" s="92">
        <f t="shared" si="35"/>
        <v>2</v>
      </c>
      <c r="O83" s="91">
        <f t="shared" si="36"/>
        <v>0.16666666666666666</v>
      </c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" customHeight="1">
      <c r="A84" s="34" t="s">
        <v>56</v>
      </c>
      <c r="B84" s="76">
        <v>16</v>
      </c>
      <c r="C84" s="76">
        <v>13</v>
      </c>
      <c r="D84" s="76">
        <v>23</v>
      </c>
      <c r="E84" s="76">
        <v>18</v>
      </c>
      <c r="F84" s="76">
        <v>15</v>
      </c>
      <c r="G84" s="173">
        <v>17</v>
      </c>
      <c r="H84" s="76">
        <v>9</v>
      </c>
      <c r="I84" s="173">
        <v>19</v>
      </c>
      <c r="J84" s="173">
        <v>10</v>
      </c>
      <c r="K84" s="173">
        <v>22</v>
      </c>
      <c r="L84" s="76">
        <v>17</v>
      </c>
      <c r="M84" s="76">
        <v>23</v>
      </c>
      <c r="N84" s="92">
        <f t="shared" si="35"/>
        <v>202</v>
      </c>
      <c r="O84" s="91">
        <f t="shared" si="36"/>
        <v>16.833333333333332</v>
      </c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s="197" customFormat="1" ht="15" customHeight="1">
      <c r="A85" s="34" t="s">
        <v>621</v>
      </c>
      <c r="B85" s="76">
        <v>0</v>
      </c>
      <c r="C85" s="76">
        <v>0</v>
      </c>
      <c r="D85" s="76">
        <v>0</v>
      </c>
      <c r="E85" s="76">
        <v>0</v>
      </c>
      <c r="F85" s="76">
        <v>0</v>
      </c>
      <c r="G85" s="173">
        <v>0</v>
      </c>
      <c r="H85" s="76">
        <v>0</v>
      </c>
      <c r="I85" s="173">
        <v>0</v>
      </c>
      <c r="J85" s="173">
        <v>0</v>
      </c>
      <c r="K85" s="173">
        <v>1</v>
      </c>
      <c r="L85" s="76">
        <v>0</v>
      </c>
      <c r="M85" s="76">
        <v>0</v>
      </c>
      <c r="N85" s="92">
        <f t="shared" si="35"/>
        <v>1</v>
      </c>
      <c r="O85" s="91">
        <f t="shared" si="36"/>
        <v>8.3333333333333329E-2</v>
      </c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" customHeight="1">
      <c r="A86" s="34" t="s">
        <v>57</v>
      </c>
      <c r="B86" s="76">
        <v>2</v>
      </c>
      <c r="C86" s="76">
        <v>2</v>
      </c>
      <c r="D86" s="76">
        <v>0</v>
      </c>
      <c r="E86" s="76">
        <v>0</v>
      </c>
      <c r="F86" s="173">
        <v>0</v>
      </c>
      <c r="G86" s="173">
        <v>0</v>
      </c>
      <c r="H86" s="76">
        <v>1</v>
      </c>
      <c r="I86" s="173">
        <v>1</v>
      </c>
      <c r="J86" s="173">
        <v>1</v>
      </c>
      <c r="K86" s="173">
        <v>2</v>
      </c>
      <c r="L86" s="76">
        <v>0</v>
      </c>
      <c r="M86" s="76">
        <v>0</v>
      </c>
      <c r="N86" s="92">
        <f t="shared" si="35"/>
        <v>9</v>
      </c>
      <c r="O86" s="91">
        <f t="shared" si="36"/>
        <v>0.75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" customHeight="1">
      <c r="A87" s="34" t="s">
        <v>517</v>
      </c>
      <c r="B87" s="76">
        <v>0</v>
      </c>
      <c r="C87" s="76">
        <v>1</v>
      </c>
      <c r="D87" s="76">
        <v>1</v>
      </c>
      <c r="E87" s="76">
        <v>0</v>
      </c>
      <c r="F87" s="173">
        <v>0</v>
      </c>
      <c r="G87" s="173">
        <v>0</v>
      </c>
      <c r="H87" s="76">
        <v>1</v>
      </c>
      <c r="I87" s="173">
        <v>1</v>
      </c>
      <c r="J87" s="173">
        <v>0</v>
      </c>
      <c r="K87" s="173">
        <v>0</v>
      </c>
      <c r="L87" s="76">
        <v>0</v>
      </c>
      <c r="M87" s="76">
        <v>1</v>
      </c>
      <c r="N87" s="92">
        <f t="shared" si="35"/>
        <v>5</v>
      </c>
      <c r="O87" s="91">
        <f t="shared" si="36"/>
        <v>0.41666666666666669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s="203" customFormat="1" ht="15" customHeight="1">
      <c r="A88" s="34" t="s">
        <v>628</v>
      </c>
      <c r="B88" s="76">
        <v>0</v>
      </c>
      <c r="C88" s="76">
        <v>0</v>
      </c>
      <c r="D88" s="76">
        <v>0</v>
      </c>
      <c r="E88" s="76">
        <v>0</v>
      </c>
      <c r="F88" s="173">
        <v>0</v>
      </c>
      <c r="G88" s="173">
        <v>0</v>
      </c>
      <c r="H88" s="76">
        <v>0</v>
      </c>
      <c r="I88" s="173">
        <v>0</v>
      </c>
      <c r="J88" s="173">
        <v>0</v>
      </c>
      <c r="K88" s="173">
        <v>0</v>
      </c>
      <c r="L88" s="76">
        <v>0</v>
      </c>
      <c r="M88" s="76">
        <v>1</v>
      </c>
      <c r="N88" s="92">
        <f t="shared" si="35"/>
        <v>1</v>
      </c>
      <c r="O88" s="91">
        <f t="shared" si="36"/>
        <v>8.3333333333333329E-2</v>
      </c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" customHeight="1">
      <c r="A89" s="34" t="s">
        <v>503</v>
      </c>
      <c r="B89" s="76">
        <v>2</v>
      </c>
      <c r="C89" s="76">
        <v>1</v>
      </c>
      <c r="D89" s="76">
        <v>0</v>
      </c>
      <c r="E89" s="76">
        <v>0</v>
      </c>
      <c r="F89" s="173">
        <v>0</v>
      </c>
      <c r="G89" s="173">
        <v>0</v>
      </c>
      <c r="H89" s="76">
        <v>1</v>
      </c>
      <c r="I89" s="173">
        <v>1</v>
      </c>
      <c r="J89" s="173">
        <v>0</v>
      </c>
      <c r="K89" s="173">
        <v>0</v>
      </c>
      <c r="L89" s="76">
        <v>1</v>
      </c>
      <c r="M89" s="76">
        <v>0</v>
      </c>
      <c r="N89" s="92">
        <f t="shared" si="35"/>
        <v>6</v>
      </c>
      <c r="O89" s="91">
        <f t="shared" si="36"/>
        <v>0.5</v>
      </c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s="188" customFormat="1" ht="15" customHeight="1">
      <c r="A90" s="34" t="s">
        <v>580</v>
      </c>
      <c r="B90" s="76">
        <v>0</v>
      </c>
      <c r="C90" s="76">
        <v>0</v>
      </c>
      <c r="D90" s="76">
        <v>0</v>
      </c>
      <c r="E90" s="76">
        <v>0</v>
      </c>
      <c r="F90" s="173">
        <v>0</v>
      </c>
      <c r="G90" s="173">
        <v>0</v>
      </c>
      <c r="H90" s="76">
        <v>1</v>
      </c>
      <c r="I90" s="173">
        <v>0</v>
      </c>
      <c r="J90" s="173">
        <v>1</v>
      </c>
      <c r="K90" s="173">
        <v>0</v>
      </c>
      <c r="L90" s="76">
        <v>0</v>
      </c>
      <c r="M90" s="76">
        <v>0</v>
      </c>
      <c r="N90" s="92">
        <f t="shared" si="35"/>
        <v>2</v>
      </c>
      <c r="O90" s="91">
        <f t="shared" si="36"/>
        <v>0.16666666666666666</v>
      </c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" customHeight="1">
      <c r="A91" s="34" t="s">
        <v>518</v>
      </c>
      <c r="B91" s="76">
        <v>0</v>
      </c>
      <c r="C91" s="76">
        <v>2</v>
      </c>
      <c r="D91" s="76">
        <v>1</v>
      </c>
      <c r="E91" s="76">
        <v>1</v>
      </c>
      <c r="F91" s="173">
        <v>1</v>
      </c>
      <c r="G91" s="173">
        <v>1</v>
      </c>
      <c r="H91" s="76">
        <v>2</v>
      </c>
      <c r="I91" s="173">
        <v>4</v>
      </c>
      <c r="J91" s="173">
        <v>1</v>
      </c>
      <c r="K91" s="173">
        <v>2</v>
      </c>
      <c r="L91" s="76">
        <v>1</v>
      </c>
      <c r="M91" s="76">
        <v>3</v>
      </c>
      <c r="N91" s="92">
        <f t="shared" si="35"/>
        <v>19</v>
      </c>
      <c r="O91" s="91">
        <f t="shared" si="36"/>
        <v>1.5833333333333333</v>
      </c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" customHeight="1">
      <c r="A92" s="34" t="s">
        <v>58</v>
      </c>
      <c r="B92" s="76">
        <v>106</v>
      </c>
      <c r="C92" s="76">
        <v>65</v>
      </c>
      <c r="D92" s="76">
        <v>105</v>
      </c>
      <c r="E92" s="76">
        <v>84</v>
      </c>
      <c r="F92" s="173">
        <v>92</v>
      </c>
      <c r="G92" s="173">
        <v>78</v>
      </c>
      <c r="H92" s="76">
        <v>92</v>
      </c>
      <c r="I92" s="173">
        <v>83</v>
      </c>
      <c r="J92" s="173">
        <v>70</v>
      </c>
      <c r="K92" s="173">
        <v>82</v>
      </c>
      <c r="L92" s="76">
        <v>97</v>
      </c>
      <c r="M92" s="76">
        <v>96</v>
      </c>
      <c r="N92" s="92">
        <f t="shared" si="35"/>
        <v>1050</v>
      </c>
      <c r="O92" s="91">
        <f t="shared" si="36"/>
        <v>87.5</v>
      </c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" customHeight="1">
      <c r="A93" s="34" t="s">
        <v>59</v>
      </c>
      <c r="B93" s="76">
        <v>2</v>
      </c>
      <c r="C93" s="76">
        <v>2</v>
      </c>
      <c r="D93" s="76">
        <v>4</v>
      </c>
      <c r="E93" s="76">
        <v>2</v>
      </c>
      <c r="F93" s="173">
        <v>3</v>
      </c>
      <c r="G93" s="173">
        <v>0</v>
      </c>
      <c r="H93" s="76">
        <v>2</v>
      </c>
      <c r="I93" s="173">
        <v>1</v>
      </c>
      <c r="J93" s="173">
        <v>2</v>
      </c>
      <c r="K93" s="173">
        <v>7</v>
      </c>
      <c r="L93" s="76">
        <v>11</v>
      </c>
      <c r="M93" s="76">
        <v>10</v>
      </c>
      <c r="N93" s="92">
        <f t="shared" si="35"/>
        <v>46</v>
      </c>
      <c r="O93" s="91">
        <f t="shared" si="36"/>
        <v>3.8333333333333335</v>
      </c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" customHeight="1">
      <c r="A94" s="34" t="s">
        <v>629</v>
      </c>
      <c r="B94" s="76">
        <v>0</v>
      </c>
      <c r="C94" s="76">
        <v>1</v>
      </c>
      <c r="D94" s="76">
        <v>0</v>
      </c>
      <c r="E94" s="76">
        <v>0</v>
      </c>
      <c r="F94" s="173">
        <v>0</v>
      </c>
      <c r="G94" s="173">
        <v>0</v>
      </c>
      <c r="H94" s="76">
        <v>0</v>
      </c>
      <c r="I94" s="173">
        <v>0</v>
      </c>
      <c r="J94" s="173">
        <v>0</v>
      </c>
      <c r="K94" s="173">
        <v>0</v>
      </c>
      <c r="L94" s="76">
        <v>1</v>
      </c>
      <c r="M94" s="76">
        <v>1</v>
      </c>
      <c r="N94" s="92">
        <f t="shared" si="35"/>
        <v>3</v>
      </c>
      <c r="O94" s="91">
        <f t="shared" si="36"/>
        <v>0.25</v>
      </c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s="191" customFormat="1" ht="15" customHeight="1">
      <c r="A95" s="34" t="s">
        <v>594</v>
      </c>
      <c r="B95" s="76">
        <v>0</v>
      </c>
      <c r="C95" s="76">
        <v>0</v>
      </c>
      <c r="D95" s="76">
        <v>0</v>
      </c>
      <c r="E95" s="76">
        <v>0</v>
      </c>
      <c r="F95" s="173">
        <v>0</v>
      </c>
      <c r="G95" s="173">
        <v>0</v>
      </c>
      <c r="H95" s="76">
        <v>0</v>
      </c>
      <c r="I95" s="173">
        <v>0</v>
      </c>
      <c r="J95" s="173">
        <v>1</v>
      </c>
      <c r="K95" s="173">
        <v>0</v>
      </c>
      <c r="L95" s="76">
        <v>0</v>
      </c>
      <c r="M95" s="76">
        <v>0</v>
      </c>
      <c r="N95" s="92">
        <f t="shared" ref="N95" si="37">SUM(B95:M95)</f>
        <v>1</v>
      </c>
      <c r="O95" s="91">
        <f t="shared" ref="O95" si="38">IF(N95=0,0,AVERAGE(B95:M95))</f>
        <v>8.3333333333333329E-2</v>
      </c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" customHeight="1">
      <c r="A96" s="34" t="s">
        <v>60</v>
      </c>
      <c r="B96" s="76">
        <v>1</v>
      </c>
      <c r="C96" s="76">
        <v>0</v>
      </c>
      <c r="D96" s="76">
        <v>1</v>
      </c>
      <c r="E96" s="76">
        <v>1</v>
      </c>
      <c r="F96" s="173">
        <v>3</v>
      </c>
      <c r="G96" s="173">
        <v>1</v>
      </c>
      <c r="H96" s="76">
        <v>0</v>
      </c>
      <c r="I96" s="173">
        <v>2</v>
      </c>
      <c r="J96" s="173">
        <v>2</v>
      </c>
      <c r="K96" s="173">
        <v>2</v>
      </c>
      <c r="L96" s="76">
        <v>2</v>
      </c>
      <c r="M96" s="76">
        <v>0</v>
      </c>
      <c r="N96" s="92">
        <f t="shared" si="35"/>
        <v>15</v>
      </c>
      <c r="O96" s="91">
        <f t="shared" si="36"/>
        <v>1.25</v>
      </c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" customHeight="1">
      <c r="A97" s="34" t="s">
        <v>61</v>
      </c>
      <c r="B97" s="76">
        <v>1</v>
      </c>
      <c r="C97" s="76">
        <v>3</v>
      </c>
      <c r="D97" s="76">
        <v>1</v>
      </c>
      <c r="E97" s="76">
        <v>0</v>
      </c>
      <c r="F97" s="173">
        <v>1</v>
      </c>
      <c r="G97" s="173">
        <v>1</v>
      </c>
      <c r="H97" s="76">
        <v>0</v>
      </c>
      <c r="I97" s="173">
        <v>0</v>
      </c>
      <c r="J97" s="173">
        <v>0</v>
      </c>
      <c r="K97" s="173">
        <v>0</v>
      </c>
      <c r="L97" s="76">
        <v>1</v>
      </c>
      <c r="M97" s="76">
        <v>0</v>
      </c>
      <c r="N97" s="92">
        <f t="shared" si="35"/>
        <v>8</v>
      </c>
      <c r="O97" s="91">
        <f t="shared" si="36"/>
        <v>0.66666666666666663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" customHeight="1">
      <c r="A98" s="34" t="s">
        <v>62</v>
      </c>
      <c r="B98" s="76">
        <v>2</v>
      </c>
      <c r="C98" s="76">
        <v>0</v>
      </c>
      <c r="D98" s="76">
        <v>1</v>
      </c>
      <c r="E98" s="76">
        <v>1</v>
      </c>
      <c r="F98" s="173">
        <v>0</v>
      </c>
      <c r="G98" s="173">
        <v>0</v>
      </c>
      <c r="H98" s="76">
        <v>0</v>
      </c>
      <c r="I98" s="173">
        <v>0</v>
      </c>
      <c r="J98" s="173">
        <v>0</v>
      </c>
      <c r="K98" s="173">
        <v>0</v>
      </c>
      <c r="L98" s="76">
        <v>0</v>
      </c>
      <c r="M98" s="76">
        <v>0</v>
      </c>
      <c r="N98" s="92">
        <f t="shared" si="35"/>
        <v>4</v>
      </c>
      <c r="O98" s="91">
        <f t="shared" si="36"/>
        <v>0.33333333333333331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" customHeight="1">
      <c r="A99" s="34" t="s">
        <v>63</v>
      </c>
      <c r="B99" s="76">
        <v>2</v>
      </c>
      <c r="C99" s="76">
        <v>1</v>
      </c>
      <c r="D99" s="76">
        <v>3</v>
      </c>
      <c r="E99" s="76">
        <v>1</v>
      </c>
      <c r="F99" s="173">
        <v>0</v>
      </c>
      <c r="G99" s="173">
        <v>3</v>
      </c>
      <c r="H99" s="76">
        <v>0</v>
      </c>
      <c r="I99" s="173">
        <v>1</v>
      </c>
      <c r="J99" s="173">
        <v>1</v>
      </c>
      <c r="K99" s="173">
        <v>3</v>
      </c>
      <c r="L99" s="76">
        <v>0</v>
      </c>
      <c r="M99" s="76">
        <v>1</v>
      </c>
      <c r="N99" s="92">
        <f t="shared" si="35"/>
        <v>16</v>
      </c>
      <c r="O99" s="91">
        <f t="shared" si="36"/>
        <v>1.3333333333333333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s="189" customFormat="1" ht="15" customHeight="1">
      <c r="A100" s="34" t="s">
        <v>585</v>
      </c>
      <c r="B100" s="76">
        <v>0</v>
      </c>
      <c r="C100" s="76">
        <v>0</v>
      </c>
      <c r="D100" s="76">
        <v>0</v>
      </c>
      <c r="E100" s="76">
        <v>0</v>
      </c>
      <c r="F100" s="173">
        <v>0</v>
      </c>
      <c r="G100" s="173">
        <v>0</v>
      </c>
      <c r="H100" s="76">
        <v>0</v>
      </c>
      <c r="I100" s="173">
        <v>1</v>
      </c>
      <c r="J100" s="173">
        <v>1</v>
      </c>
      <c r="K100" s="173">
        <v>0</v>
      </c>
      <c r="L100" s="76">
        <v>1</v>
      </c>
      <c r="M100" s="76">
        <v>0</v>
      </c>
      <c r="N100" s="92">
        <f t="shared" si="35"/>
        <v>3</v>
      </c>
      <c r="O100" s="91">
        <f t="shared" si="36"/>
        <v>0.25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s="182" customFormat="1" ht="15" customHeight="1">
      <c r="A101" s="34" t="s">
        <v>566</v>
      </c>
      <c r="B101" s="76">
        <v>0</v>
      </c>
      <c r="C101" s="76">
        <v>0</v>
      </c>
      <c r="D101" s="76">
        <v>0</v>
      </c>
      <c r="E101" s="76">
        <v>0</v>
      </c>
      <c r="F101" s="173">
        <v>0</v>
      </c>
      <c r="G101" s="173">
        <v>1</v>
      </c>
      <c r="H101" s="76">
        <v>0</v>
      </c>
      <c r="I101" s="173">
        <v>0</v>
      </c>
      <c r="J101" s="173">
        <v>0</v>
      </c>
      <c r="K101" s="173">
        <v>0</v>
      </c>
      <c r="L101" s="76">
        <v>0</v>
      </c>
      <c r="M101" s="76">
        <v>1</v>
      </c>
      <c r="N101" s="92">
        <f t="shared" si="35"/>
        <v>2</v>
      </c>
      <c r="O101" s="91">
        <f t="shared" si="36"/>
        <v>0.16666666666666666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" customHeight="1">
      <c r="A102" s="169" t="s">
        <v>519</v>
      </c>
      <c r="B102" s="76">
        <v>0</v>
      </c>
      <c r="C102" s="76">
        <v>1</v>
      </c>
      <c r="D102" s="76">
        <v>1</v>
      </c>
      <c r="E102" s="76">
        <v>0</v>
      </c>
      <c r="F102" s="173">
        <v>0</v>
      </c>
      <c r="G102" s="173">
        <v>0</v>
      </c>
      <c r="H102" s="76">
        <v>0</v>
      </c>
      <c r="I102" s="173">
        <v>0</v>
      </c>
      <c r="J102" s="173">
        <v>1</v>
      </c>
      <c r="K102" s="173">
        <v>1</v>
      </c>
      <c r="L102" s="76">
        <v>0</v>
      </c>
      <c r="M102" s="76">
        <v>1</v>
      </c>
      <c r="N102" s="92">
        <f t="shared" si="35"/>
        <v>5</v>
      </c>
      <c r="O102" s="91">
        <f t="shared" si="36"/>
        <v>0.41666666666666669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s="188" customFormat="1" ht="15" customHeight="1">
      <c r="A103" s="169" t="s">
        <v>581</v>
      </c>
      <c r="B103" s="76">
        <v>0</v>
      </c>
      <c r="C103" s="76">
        <v>0</v>
      </c>
      <c r="D103" s="76">
        <v>0</v>
      </c>
      <c r="E103" s="76">
        <v>0</v>
      </c>
      <c r="F103" s="173">
        <v>0</v>
      </c>
      <c r="G103" s="173">
        <v>0</v>
      </c>
      <c r="H103" s="76">
        <v>1</v>
      </c>
      <c r="I103" s="173">
        <v>1</v>
      </c>
      <c r="J103" s="173">
        <v>0</v>
      </c>
      <c r="K103" s="173">
        <v>0</v>
      </c>
      <c r="L103" s="76">
        <v>0</v>
      </c>
      <c r="M103" s="76">
        <v>0</v>
      </c>
      <c r="N103" s="92">
        <f t="shared" si="35"/>
        <v>2</v>
      </c>
      <c r="O103" s="91">
        <f t="shared" si="36"/>
        <v>0.16666666666666666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" customHeight="1">
      <c r="A104" s="169" t="s">
        <v>520</v>
      </c>
      <c r="B104" s="76">
        <v>0</v>
      </c>
      <c r="C104" s="76">
        <v>4</v>
      </c>
      <c r="D104" s="76">
        <v>0</v>
      </c>
      <c r="E104" s="76">
        <v>3</v>
      </c>
      <c r="F104" s="173">
        <v>0</v>
      </c>
      <c r="G104" s="173">
        <v>3</v>
      </c>
      <c r="H104" s="76">
        <v>0</v>
      </c>
      <c r="I104" s="173">
        <v>1</v>
      </c>
      <c r="J104" s="173">
        <v>1</v>
      </c>
      <c r="K104" s="173">
        <v>3</v>
      </c>
      <c r="L104" s="76">
        <v>1</v>
      </c>
      <c r="M104" s="76">
        <v>2</v>
      </c>
      <c r="N104" s="92">
        <f t="shared" si="35"/>
        <v>18</v>
      </c>
      <c r="O104" s="91">
        <f t="shared" si="36"/>
        <v>1.5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" customHeight="1">
      <c r="A105" s="169" t="s">
        <v>547</v>
      </c>
      <c r="B105" s="76">
        <v>0</v>
      </c>
      <c r="C105" s="76">
        <v>0</v>
      </c>
      <c r="D105" s="76">
        <v>0</v>
      </c>
      <c r="E105" s="76">
        <v>1</v>
      </c>
      <c r="F105" s="173">
        <v>1</v>
      </c>
      <c r="G105" s="173">
        <v>1</v>
      </c>
      <c r="H105" s="76">
        <v>0</v>
      </c>
      <c r="I105" s="173">
        <v>3</v>
      </c>
      <c r="J105" s="173">
        <v>0</v>
      </c>
      <c r="K105" s="173">
        <v>0</v>
      </c>
      <c r="L105" s="76">
        <v>0</v>
      </c>
      <c r="M105" s="76">
        <v>1</v>
      </c>
      <c r="N105" s="92">
        <f t="shared" si="35"/>
        <v>7</v>
      </c>
      <c r="O105" s="91">
        <f t="shared" si="36"/>
        <v>0.58333333333333337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" customHeight="1">
      <c r="A106" s="169" t="s">
        <v>64</v>
      </c>
      <c r="B106" s="76">
        <v>2</v>
      </c>
      <c r="C106" s="76">
        <v>2</v>
      </c>
      <c r="D106" s="76">
        <v>3</v>
      </c>
      <c r="E106" s="76">
        <v>2</v>
      </c>
      <c r="F106" s="173">
        <v>6</v>
      </c>
      <c r="G106" s="173">
        <v>2</v>
      </c>
      <c r="H106" s="76">
        <v>4</v>
      </c>
      <c r="I106" s="173">
        <v>5</v>
      </c>
      <c r="J106" s="173">
        <v>2</v>
      </c>
      <c r="K106" s="173">
        <v>5</v>
      </c>
      <c r="L106" s="76">
        <v>2</v>
      </c>
      <c r="M106" s="76">
        <v>5</v>
      </c>
      <c r="N106" s="92">
        <f t="shared" si="35"/>
        <v>40</v>
      </c>
      <c r="O106" s="91">
        <f t="shared" si="36"/>
        <v>3.3333333333333335</v>
      </c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s="203" customFormat="1" ht="15" customHeight="1">
      <c r="A107" s="169" t="s">
        <v>630</v>
      </c>
      <c r="B107" s="76">
        <v>0</v>
      </c>
      <c r="C107" s="76">
        <v>0</v>
      </c>
      <c r="D107" s="76">
        <v>0</v>
      </c>
      <c r="E107" s="76">
        <v>0</v>
      </c>
      <c r="F107" s="173">
        <v>0</v>
      </c>
      <c r="G107" s="173">
        <v>0</v>
      </c>
      <c r="H107" s="76">
        <v>0</v>
      </c>
      <c r="I107" s="173">
        <v>0</v>
      </c>
      <c r="J107" s="173">
        <v>0</v>
      </c>
      <c r="K107" s="173">
        <v>0</v>
      </c>
      <c r="L107" s="76">
        <v>0</v>
      </c>
      <c r="M107" s="76">
        <v>1</v>
      </c>
      <c r="N107" s="92">
        <f t="shared" si="35"/>
        <v>1</v>
      </c>
      <c r="O107" s="91">
        <f t="shared" si="36"/>
        <v>8.3333333333333329E-2</v>
      </c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s="182" customFormat="1" ht="15" customHeight="1">
      <c r="A108" s="169" t="s">
        <v>567</v>
      </c>
      <c r="B108" s="76">
        <v>0</v>
      </c>
      <c r="C108" s="76">
        <v>0</v>
      </c>
      <c r="D108" s="76">
        <v>0</v>
      </c>
      <c r="E108" s="76">
        <v>0</v>
      </c>
      <c r="F108" s="173">
        <v>0</v>
      </c>
      <c r="G108" s="173">
        <v>1</v>
      </c>
      <c r="H108" s="76">
        <v>0</v>
      </c>
      <c r="I108" s="173">
        <v>0</v>
      </c>
      <c r="J108" s="173">
        <v>0</v>
      </c>
      <c r="K108" s="173">
        <v>0</v>
      </c>
      <c r="L108" s="76">
        <v>0</v>
      </c>
      <c r="M108" s="76">
        <v>1</v>
      </c>
      <c r="N108" s="92">
        <f t="shared" si="35"/>
        <v>2</v>
      </c>
      <c r="O108" s="91">
        <f t="shared" si="36"/>
        <v>0.16666666666666666</v>
      </c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" customHeight="1">
      <c r="A109" s="169" t="s">
        <v>559</v>
      </c>
      <c r="B109" s="76">
        <v>1</v>
      </c>
      <c r="C109" s="76">
        <v>0</v>
      </c>
      <c r="D109" s="76">
        <v>0</v>
      </c>
      <c r="E109" s="76">
        <v>0</v>
      </c>
      <c r="F109" s="173">
        <v>1</v>
      </c>
      <c r="G109" s="173">
        <v>0</v>
      </c>
      <c r="H109" s="76">
        <v>0</v>
      </c>
      <c r="I109" s="173">
        <v>0</v>
      </c>
      <c r="J109" s="173">
        <v>1</v>
      </c>
      <c r="K109" s="173">
        <v>0</v>
      </c>
      <c r="L109" s="76">
        <v>0</v>
      </c>
      <c r="M109" s="76">
        <v>1</v>
      </c>
      <c r="N109" s="92">
        <f t="shared" si="35"/>
        <v>4</v>
      </c>
      <c r="O109" s="91">
        <f t="shared" si="36"/>
        <v>0.33333333333333331</v>
      </c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" customHeight="1">
      <c r="A110" s="169" t="s">
        <v>65</v>
      </c>
      <c r="B110" s="76">
        <v>1</v>
      </c>
      <c r="C110" s="76">
        <v>0</v>
      </c>
      <c r="D110" s="76">
        <v>0</v>
      </c>
      <c r="E110" s="76">
        <v>0</v>
      </c>
      <c r="F110" s="173">
        <v>0</v>
      </c>
      <c r="G110" s="173">
        <v>0</v>
      </c>
      <c r="H110" s="76">
        <v>0</v>
      </c>
      <c r="I110" s="173">
        <v>0</v>
      </c>
      <c r="J110" s="173">
        <v>0</v>
      </c>
      <c r="K110" s="173">
        <v>0</v>
      </c>
      <c r="L110" s="76">
        <v>0</v>
      </c>
      <c r="M110" s="76">
        <v>0</v>
      </c>
      <c r="N110" s="92">
        <f t="shared" si="35"/>
        <v>1</v>
      </c>
      <c r="O110" s="91">
        <f t="shared" si="36"/>
        <v>8.3333333333333329E-2</v>
      </c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s="189" customFormat="1" ht="15" customHeight="1">
      <c r="A111" s="169" t="s">
        <v>586</v>
      </c>
      <c r="B111" s="76">
        <v>0</v>
      </c>
      <c r="C111" s="76">
        <v>0</v>
      </c>
      <c r="D111" s="76">
        <v>0</v>
      </c>
      <c r="E111" s="76">
        <v>0</v>
      </c>
      <c r="F111" s="173">
        <v>0</v>
      </c>
      <c r="G111" s="173">
        <v>0</v>
      </c>
      <c r="H111" s="76">
        <v>0</v>
      </c>
      <c r="I111" s="173">
        <v>3</v>
      </c>
      <c r="J111" s="173">
        <v>0</v>
      </c>
      <c r="K111" s="173">
        <v>0</v>
      </c>
      <c r="L111" s="76">
        <v>0</v>
      </c>
      <c r="M111" s="76">
        <v>0</v>
      </c>
      <c r="N111" s="92">
        <f t="shared" si="35"/>
        <v>3</v>
      </c>
      <c r="O111" s="91">
        <f t="shared" si="36"/>
        <v>0.25</v>
      </c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s="172" customFormat="1" ht="15" customHeight="1">
      <c r="A112" s="169" t="s">
        <v>548</v>
      </c>
      <c r="B112" s="76">
        <v>0</v>
      </c>
      <c r="C112" s="76">
        <v>0</v>
      </c>
      <c r="D112" s="76">
        <v>0</v>
      </c>
      <c r="E112" s="76">
        <v>1</v>
      </c>
      <c r="F112" s="173">
        <v>1</v>
      </c>
      <c r="G112" s="173">
        <v>1</v>
      </c>
      <c r="H112" s="76">
        <v>0</v>
      </c>
      <c r="I112" s="173">
        <v>1</v>
      </c>
      <c r="J112" s="173">
        <v>3</v>
      </c>
      <c r="K112" s="173">
        <v>3</v>
      </c>
      <c r="L112" s="76">
        <v>0</v>
      </c>
      <c r="M112" s="76">
        <v>1</v>
      </c>
      <c r="N112" s="92">
        <f t="shared" si="35"/>
        <v>11</v>
      </c>
      <c r="O112" s="91">
        <f t="shared" si="36"/>
        <v>0.91666666666666663</v>
      </c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" customHeight="1">
      <c r="A113" s="169" t="s">
        <v>66</v>
      </c>
      <c r="B113" s="76">
        <v>1</v>
      </c>
      <c r="C113" s="76">
        <v>1</v>
      </c>
      <c r="D113" s="76">
        <v>0</v>
      </c>
      <c r="E113" s="76">
        <v>0</v>
      </c>
      <c r="F113" s="173">
        <v>0</v>
      </c>
      <c r="G113" s="173">
        <v>0</v>
      </c>
      <c r="H113" s="76">
        <v>0</v>
      </c>
      <c r="I113" s="173">
        <v>0</v>
      </c>
      <c r="J113" s="173">
        <v>0</v>
      </c>
      <c r="K113" s="173">
        <v>0</v>
      </c>
      <c r="L113" s="76">
        <v>0</v>
      </c>
      <c r="M113" s="76">
        <v>1</v>
      </c>
      <c r="N113" s="92">
        <f t="shared" si="35"/>
        <v>3</v>
      </c>
      <c r="O113" s="91">
        <f t="shared" si="36"/>
        <v>0.25</v>
      </c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s="182" customFormat="1" ht="15" customHeight="1">
      <c r="A114" s="169" t="s">
        <v>568</v>
      </c>
      <c r="B114" s="76">
        <v>0</v>
      </c>
      <c r="C114" s="76">
        <v>0</v>
      </c>
      <c r="D114" s="76">
        <v>0</v>
      </c>
      <c r="E114" s="76">
        <v>0</v>
      </c>
      <c r="F114" s="173">
        <v>0</v>
      </c>
      <c r="G114" s="173">
        <v>1</v>
      </c>
      <c r="H114" s="76">
        <v>1</v>
      </c>
      <c r="I114" s="173">
        <v>2</v>
      </c>
      <c r="J114" s="173">
        <v>0</v>
      </c>
      <c r="K114" s="173">
        <v>1</v>
      </c>
      <c r="L114" s="76">
        <v>0</v>
      </c>
      <c r="M114" s="76">
        <v>0</v>
      </c>
      <c r="N114" s="92">
        <f t="shared" si="35"/>
        <v>5</v>
      </c>
      <c r="O114" s="91">
        <f t="shared" si="36"/>
        <v>0.41666666666666669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s="197" customFormat="1" ht="15" customHeight="1">
      <c r="A115" s="169" t="s">
        <v>622</v>
      </c>
      <c r="B115" s="76">
        <v>0</v>
      </c>
      <c r="C115" s="76">
        <v>0</v>
      </c>
      <c r="D115" s="76">
        <v>0</v>
      </c>
      <c r="E115" s="76">
        <v>0</v>
      </c>
      <c r="F115" s="173">
        <v>0</v>
      </c>
      <c r="G115" s="173">
        <v>0</v>
      </c>
      <c r="H115" s="76">
        <v>0</v>
      </c>
      <c r="I115" s="173">
        <v>0</v>
      </c>
      <c r="J115" s="173">
        <v>0</v>
      </c>
      <c r="K115" s="173">
        <v>1</v>
      </c>
      <c r="L115" s="76">
        <v>0</v>
      </c>
      <c r="M115" s="76">
        <v>0</v>
      </c>
      <c r="N115" s="92">
        <f t="shared" ref="N115" si="39">SUM(B115:M115)</f>
        <v>1</v>
      </c>
      <c r="O115" s="91">
        <f t="shared" ref="O115" si="40">IF(N115=0,0,AVERAGE(B115:M115))</f>
        <v>8.3333333333333329E-2</v>
      </c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s="189" customFormat="1" ht="15" customHeight="1">
      <c r="A116" s="169" t="s">
        <v>587</v>
      </c>
      <c r="B116" s="76">
        <v>0</v>
      </c>
      <c r="C116" s="76">
        <v>0</v>
      </c>
      <c r="D116" s="76">
        <v>0</v>
      </c>
      <c r="E116" s="76">
        <v>0</v>
      </c>
      <c r="F116" s="173">
        <v>0</v>
      </c>
      <c r="G116" s="173">
        <v>0</v>
      </c>
      <c r="H116" s="76">
        <v>0</v>
      </c>
      <c r="I116" s="173">
        <v>1</v>
      </c>
      <c r="J116" s="173">
        <v>0</v>
      </c>
      <c r="K116" s="173">
        <v>0</v>
      </c>
      <c r="L116" s="76">
        <v>0</v>
      </c>
      <c r="M116" s="76">
        <v>0</v>
      </c>
      <c r="N116" s="92">
        <f t="shared" si="35"/>
        <v>1</v>
      </c>
      <c r="O116" s="91">
        <f t="shared" si="36"/>
        <v>8.3333333333333329E-2</v>
      </c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s="197" customFormat="1" ht="15" customHeight="1">
      <c r="A117" s="169" t="s">
        <v>623</v>
      </c>
      <c r="B117" s="76">
        <v>0</v>
      </c>
      <c r="C117" s="76">
        <v>0</v>
      </c>
      <c r="D117" s="76">
        <v>0</v>
      </c>
      <c r="E117" s="76">
        <v>0</v>
      </c>
      <c r="F117" s="173">
        <v>0</v>
      </c>
      <c r="G117" s="173">
        <v>0</v>
      </c>
      <c r="H117" s="76">
        <v>0</v>
      </c>
      <c r="I117" s="173">
        <v>0</v>
      </c>
      <c r="J117" s="173">
        <v>0</v>
      </c>
      <c r="K117" s="173">
        <v>1</v>
      </c>
      <c r="L117" s="76">
        <v>1</v>
      </c>
      <c r="M117" s="76">
        <v>0</v>
      </c>
      <c r="N117" s="92">
        <f t="shared" si="35"/>
        <v>2</v>
      </c>
      <c r="O117" s="91">
        <f t="shared" si="36"/>
        <v>0.16666666666666666</v>
      </c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" customHeight="1">
      <c r="A118" s="169" t="s">
        <v>67</v>
      </c>
      <c r="B118" s="76">
        <v>1</v>
      </c>
      <c r="C118" s="76">
        <v>0</v>
      </c>
      <c r="D118" s="76">
        <v>0</v>
      </c>
      <c r="E118" s="76">
        <v>0</v>
      </c>
      <c r="F118" s="173">
        <v>1</v>
      </c>
      <c r="G118" s="173">
        <v>0</v>
      </c>
      <c r="H118" s="76">
        <v>1</v>
      </c>
      <c r="I118" s="173">
        <v>1</v>
      </c>
      <c r="J118" s="173">
        <v>0</v>
      </c>
      <c r="K118" s="173">
        <v>4</v>
      </c>
      <c r="L118" s="76">
        <v>0</v>
      </c>
      <c r="M118" s="76">
        <v>0</v>
      </c>
      <c r="N118" s="92">
        <f t="shared" si="35"/>
        <v>8</v>
      </c>
      <c r="O118" s="91">
        <f t="shared" si="36"/>
        <v>0.66666666666666663</v>
      </c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" customHeight="1">
      <c r="A119" s="169" t="s">
        <v>532</v>
      </c>
      <c r="B119" s="76">
        <v>0</v>
      </c>
      <c r="C119" s="76">
        <v>0</v>
      </c>
      <c r="D119" s="76">
        <v>2</v>
      </c>
      <c r="E119" s="76">
        <v>1</v>
      </c>
      <c r="F119" s="173">
        <v>2</v>
      </c>
      <c r="G119" s="173">
        <v>1</v>
      </c>
      <c r="H119" s="76">
        <v>2</v>
      </c>
      <c r="I119" s="173">
        <v>0</v>
      </c>
      <c r="J119" s="173">
        <v>1</v>
      </c>
      <c r="K119" s="173">
        <v>0</v>
      </c>
      <c r="L119" s="76">
        <v>0</v>
      </c>
      <c r="M119" s="76">
        <v>2</v>
      </c>
      <c r="N119" s="92">
        <f t="shared" si="35"/>
        <v>11</v>
      </c>
      <c r="O119" s="91">
        <f t="shared" si="36"/>
        <v>0.91666666666666663</v>
      </c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s="189" customFormat="1" ht="15" customHeight="1">
      <c r="A120" s="169" t="s">
        <v>588</v>
      </c>
      <c r="B120" s="76">
        <v>0</v>
      </c>
      <c r="C120" s="76">
        <v>0</v>
      </c>
      <c r="D120" s="76">
        <v>0</v>
      </c>
      <c r="E120" s="76">
        <v>0</v>
      </c>
      <c r="F120" s="173">
        <v>0</v>
      </c>
      <c r="G120" s="173">
        <v>0</v>
      </c>
      <c r="H120" s="76">
        <v>0</v>
      </c>
      <c r="I120" s="173">
        <v>1</v>
      </c>
      <c r="J120" s="173">
        <v>0</v>
      </c>
      <c r="K120" s="173">
        <v>0</v>
      </c>
      <c r="L120" s="76">
        <v>1</v>
      </c>
      <c r="M120" s="76">
        <v>2</v>
      </c>
      <c r="N120" s="92">
        <f t="shared" si="35"/>
        <v>4</v>
      </c>
      <c r="O120" s="91">
        <f t="shared" si="36"/>
        <v>0.33333333333333331</v>
      </c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s="182" customFormat="1" ht="15" customHeight="1">
      <c r="A121" s="169" t="s">
        <v>569</v>
      </c>
      <c r="B121" s="76">
        <v>0</v>
      </c>
      <c r="C121" s="76">
        <v>0</v>
      </c>
      <c r="D121" s="76">
        <v>0</v>
      </c>
      <c r="E121" s="76">
        <v>0</v>
      </c>
      <c r="F121" s="173">
        <v>0</v>
      </c>
      <c r="G121" s="173">
        <v>1</v>
      </c>
      <c r="H121" s="76">
        <v>0</v>
      </c>
      <c r="I121" s="173">
        <v>0</v>
      </c>
      <c r="J121" s="173">
        <v>0</v>
      </c>
      <c r="K121" s="173">
        <v>1</v>
      </c>
      <c r="L121" s="76">
        <v>2</v>
      </c>
      <c r="M121" s="76">
        <v>0</v>
      </c>
      <c r="N121" s="92">
        <f t="shared" si="35"/>
        <v>4</v>
      </c>
      <c r="O121" s="91">
        <f t="shared" si="36"/>
        <v>0.33333333333333331</v>
      </c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" customHeight="1">
      <c r="A122" s="169" t="s">
        <v>549</v>
      </c>
      <c r="B122" s="76">
        <v>0</v>
      </c>
      <c r="C122" s="76">
        <v>0</v>
      </c>
      <c r="D122" s="76">
        <v>0</v>
      </c>
      <c r="E122" s="76">
        <v>1</v>
      </c>
      <c r="F122" s="173">
        <v>0</v>
      </c>
      <c r="G122" s="173">
        <v>1</v>
      </c>
      <c r="H122" s="76">
        <v>1</v>
      </c>
      <c r="I122" s="173">
        <v>0</v>
      </c>
      <c r="J122" s="173">
        <v>0</v>
      </c>
      <c r="K122" s="173">
        <v>0</v>
      </c>
      <c r="L122" s="76">
        <v>1</v>
      </c>
      <c r="M122" s="76">
        <v>0</v>
      </c>
      <c r="N122" s="92">
        <f t="shared" si="35"/>
        <v>4</v>
      </c>
      <c r="O122" s="91">
        <f t="shared" si="36"/>
        <v>0.33333333333333331</v>
      </c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" customHeight="1">
      <c r="A123" s="169" t="s">
        <v>521</v>
      </c>
      <c r="B123" s="76">
        <v>0</v>
      </c>
      <c r="C123" s="76">
        <v>1</v>
      </c>
      <c r="D123" s="76">
        <v>0</v>
      </c>
      <c r="E123" s="76">
        <v>0</v>
      </c>
      <c r="F123" s="173">
        <v>0</v>
      </c>
      <c r="G123" s="173">
        <v>1</v>
      </c>
      <c r="H123" s="76">
        <v>0</v>
      </c>
      <c r="I123" s="173">
        <v>0</v>
      </c>
      <c r="J123" s="173">
        <v>1</v>
      </c>
      <c r="K123" s="173">
        <v>0</v>
      </c>
      <c r="L123" s="76">
        <v>0</v>
      </c>
      <c r="M123" s="76">
        <v>0</v>
      </c>
      <c r="N123" s="92">
        <f t="shared" si="35"/>
        <v>3</v>
      </c>
      <c r="O123" s="91">
        <f t="shared" si="36"/>
        <v>0.25</v>
      </c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" customHeight="1">
      <c r="A124" s="169" t="s">
        <v>68</v>
      </c>
      <c r="B124" s="76">
        <v>2</v>
      </c>
      <c r="C124" s="76">
        <v>2</v>
      </c>
      <c r="D124" s="76">
        <v>1</v>
      </c>
      <c r="E124" s="76">
        <v>0</v>
      </c>
      <c r="F124" s="173">
        <v>1</v>
      </c>
      <c r="G124" s="173">
        <v>0</v>
      </c>
      <c r="H124" s="76">
        <v>0</v>
      </c>
      <c r="I124" s="173">
        <v>0</v>
      </c>
      <c r="J124" s="173">
        <v>3</v>
      </c>
      <c r="K124" s="173">
        <v>1</v>
      </c>
      <c r="L124" s="76">
        <v>0</v>
      </c>
      <c r="M124" s="76">
        <v>1</v>
      </c>
      <c r="N124" s="92">
        <f t="shared" si="35"/>
        <v>11</v>
      </c>
      <c r="O124" s="91">
        <f t="shared" si="36"/>
        <v>0.91666666666666663</v>
      </c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s="203" customFormat="1" ht="15" customHeight="1">
      <c r="A125" s="169" t="s">
        <v>631</v>
      </c>
      <c r="B125" s="76">
        <v>0</v>
      </c>
      <c r="C125" s="76">
        <v>0</v>
      </c>
      <c r="D125" s="76">
        <v>0</v>
      </c>
      <c r="E125" s="76">
        <v>0</v>
      </c>
      <c r="F125" s="173">
        <v>0</v>
      </c>
      <c r="G125" s="173">
        <v>0</v>
      </c>
      <c r="H125" s="76">
        <v>0</v>
      </c>
      <c r="I125" s="173">
        <v>0</v>
      </c>
      <c r="J125" s="173">
        <v>0</v>
      </c>
      <c r="K125" s="173">
        <v>0</v>
      </c>
      <c r="L125" s="76">
        <v>0</v>
      </c>
      <c r="M125" s="76">
        <v>1</v>
      </c>
      <c r="N125" s="92">
        <f t="shared" si="35"/>
        <v>1</v>
      </c>
      <c r="O125" s="91">
        <f t="shared" si="36"/>
        <v>8.3333333333333329E-2</v>
      </c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" customHeight="1">
      <c r="A126" s="169" t="s">
        <v>69</v>
      </c>
      <c r="B126" s="76">
        <v>1</v>
      </c>
      <c r="C126" s="76">
        <v>1</v>
      </c>
      <c r="D126" s="76">
        <v>1</v>
      </c>
      <c r="E126" s="76">
        <v>0</v>
      </c>
      <c r="F126" s="173">
        <v>2</v>
      </c>
      <c r="G126" s="173">
        <v>0</v>
      </c>
      <c r="H126" s="76">
        <v>3</v>
      </c>
      <c r="I126" s="173">
        <v>3</v>
      </c>
      <c r="J126" s="173">
        <v>2</v>
      </c>
      <c r="K126" s="173">
        <v>0</v>
      </c>
      <c r="L126" s="76">
        <v>5</v>
      </c>
      <c r="M126" s="76">
        <v>0</v>
      </c>
      <c r="N126" s="92">
        <f t="shared" si="35"/>
        <v>18</v>
      </c>
      <c r="O126" s="91">
        <f t="shared" si="36"/>
        <v>1.5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" customHeight="1">
      <c r="A127" s="169" t="s">
        <v>70</v>
      </c>
      <c r="B127" s="76">
        <v>1</v>
      </c>
      <c r="C127" s="76">
        <v>0</v>
      </c>
      <c r="D127" s="76">
        <v>2</v>
      </c>
      <c r="E127" s="76">
        <v>0</v>
      </c>
      <c r="F127" s="173">
        <v>1</v>
      </c>
      <c r="G127" s="173">
        <v>0</v>
      </c>
      <c r="H127" s="76">
        <v>0</v>
      </c>
      <c r="I127" s="173">
        <v>0</v>
      </c>
      <c r="J127" s="173">
        <v>0</v>
      </c>
      <c r="K127" s="173">
        <v>1</v>
      </c>
      <c r="L127" s="76">
        <v>0</v>
      </c>
      <c r="M127" s="76">
        <v>1</v>
      </c>
      <c r="N127" s="92">
        <f t="shared" si="35"/>
        <v>6</v>
      </c>
      <c r="O127" s="91">
        <f t="shared" si="36"/>
        <v>0.5</v>
      </c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" customHeight="1">
      <c r="A128" s="169" t="s">
        <v>522</v>
      </c>
      <c r="B128" s="76">
        <v>0</v>
      </c>
      <c r="C128" s="76">
        <v>1</v>
      </c>
      <c r="D128" s="76">
        <v>0</v>
      </c>
      <c r="E128" s="76">
        <v>0</v>
      </c>
      <c r="F128" s="173">
        <v>0</v>
      </c>
      <c r="G128" s="173">
        <v>0</v>
      </c>
      <c r="H128" s="76">
        <v>0</v>
      </c>
      <c r="I128" s="173">
        <v>2</v>
      </c>
      <c r="J128" s="173">
        <v>0</v>
      </c>
      <c r="K128" s="173">
        <v>0</v>
      </c>
      <c r="L128" s="76">
        <v>0</v>
      </c>
      <c r="M128" s="76">
        <v>0</v>
      </c>
      <c r="N128" s="92">
        <f t="shared" si="35"/>
        <v>3</v>
      </c>
      <c r="O128" s="91">
        <f t="shared" si="36"/>
        <v>0.25</v>
      </c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s="189" customFormat="1" ht="15" customHeight="1">
      <c r="A129" s="169" t="s">
        <v>589</v>
      </c>
      <c r="B129" s="76">
        <v>0</v>
      </c>
      <c r="C129" s="76">
        <v>0</v>
      </c>
      <c r="D129" s="76">
        <v>0</v>
      </c>
      <c r="E129" s="76">
        <v>0</v>
      </c>
      <c r="F129" s="173">
        <v>0</v>
      </c>
      <c r="G129" s="173">
        <v>0</v>
      </c>
      <c r="H129" s="76">
        <v>0</v>
      </c>
      <c r="I129" s="173">
        <v>1</v>
      </c>
      <c r="J129" s="173">
        <v>0</v>
      </c>
      <c r="K129" s="173">
        <v>0</v>
      </c>
      <c r="L129" s="76">
        <v>1</v>
      </c>
      <c r="M129" s="76">
        <v>0</v>
      </c>
      <c r="N129" s="92">
        <f t="shared" si="35"/>
        <v>2</v>
      </c>
      <c r="O129" s="91">
        <f t="shared" si="36"/>
        <v>0.16666666666666666</v>
      </c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" customHeight="1">
      <c r="A130" s="169" t="s">
        <v>71</v>
      </c>
      <c r="B130" s="76">
        <v>5</v>
      </c>
      <c r="C130" s="76">
        <v>1</v>
      </c>
      <c r="D130" s="76">
        <v>7</v>
      </c>
      <c r="E130" s="76">
        <v>5</v>
      </c>
      <c r="F130" s="173">
        <v>1</v>
      </c>
      <c r="G130" s="173">
        <v>3</v>
      </c>
      <c r="H130" s="76">
        <v>3</v>
      </c>
      <c r="I130" s="173">
        <v>1</v>
      </c>
      <c r="J130" s="173">
        <v>3</v>
      </c>
      <c r="K130" s="173">
        <v>5</v>
      </c>
      <c r="L130" s="76">
        <v>3</v>
      </c>
      <c r="M130" s="76">
        <v>5</v>
      </c>
      <c r="N130" s="92">
        <f t="shared" si="35"/>
        <v>42</v>
      </c>
      <c r="O130" s="91">
        <f t="shared" si="36"/>
        <v>3.5</v>
      </c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" customHeight="1">
      <c r="A131" s="169" t="s">
        <v>550</v>
      </c>
      <c r="B131" s="76">
        <v>0</v>
      </c>
      <c r="C131" s="76">
        <v>0</v>
      </c>
      <c r="D131" s="76">
        <v>0</v>
      </c>
      <c r="E131" s="76">
        <v>1</v>
      </c>
      <c r="F131" s="173">
        <v>0</v>
      </c>
      <c r="G131" s="173">
        <v>0</v>
      </c>
      <c r="H131" s="76">
        <v>1</v>
      </c>
      <c r="I131" s="173">
        <v>2</v>
      </c>
      <c r="J131" s="173">
        <v>0</v>
      </c>
      <c r="K131" s="173">
        <v>1</v>
      </c>
      <c r="L131" s="76">
        <v>0</v>
      </c>
      <c r="M131" s="76">
        <v>0</v>
      </c>
      <c r="N131" s="92">
        <f t="shared" si="35"/>
        <v>5</v>
      </c>
      <c r="O131" s="91">
        <f t="shared" si="36"/>
        <v>0.41666666666666669</v>
      </c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" customHeight="1">
      <c r="A132" s="169" t="s">
        <v>533</v>
      </c>
      <c r="B132" s="76">
        <v>0</v>
      </c>
      <c r="C132" s="76">
        <v>0</v>
      </c>
      <c r="D132" s="76">
        <v>1</v>
      </c>
      <c r="E132" s="76">
        <v>1</v>
      </c>
      <c r="F132" s="173">
        <v>0</v>
      </c>
      <c r="G132" s="173">
        <v>1</v>
      </c>
      <c r="H132" s="76">
        <v>1</v>
      </c>
      <c r="I132" s="173">
        <v>0</v>
      </c>
      <c r="J132" s="173">
        <v>0</v>
      </c>
      <c r="K132" s="173">
        <v>0</v>
      </c>
      <c r="L132" s="76">
        <v>0</v>
      </c>
      <c r="M132" s="76">
        <v>0</v>
      </c>
      <c r="N132" s="92">
        <f t="shared" si="35"/>
        <v>4</v>
      </c>
      <c r="O132" s="91">
        <f t="shared" si="36"/>
        <v>0.33333333333333331</v>
      </c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" customHeight="1">
      <c r="A133" s="169" t="s">
        <v>523</v>
      </c>
      <c r="B133" s="76">
        <v>0</v>
      </c>
      <c r="C133" s="76">
        <v>2</v>
      </c>
      <c r="D133" s="76">
        <v>0</v>
      </c>
      <c r="E133" s="76">
        <v>0</v>
      </c>
      <c r="F133" s="173">
        <v>3</v>
      </c>
      <c r="G133" s="173">
        <v>0</v>
      </c>
      <c r="H133" s="76">
        <v>1</v>
      </c>
      <c r="I133" s="173">
        <v>2</v>
      </c>
      <c r="J133" s="173">
        <v>2</v>
      </c>
      <c r="K133" s="173">
        <v>0</v>
      </c>
      <c r="L133" s="76">
        <v>2</v>
      </c>
      <c r="M133" s="76">
        <v>5</v>
      </c>
      <c r="N133" s="92">
        <f t="shared" si="35"/>
        <v>17</v>
      </c>
      <c r="O133" s="91">
        <f t="shared" si="36"/>
        <v>1.4166666666666667</v>
      </c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" customHeight="1">
      <c r="A134" s="169" t="s">
        <v>524</v>
      </c>
      <c r="B134" s="76">
        <v>0</v>
      </c>
      <c r="C134" s="76">
        <v>1</v>
      </c>
      <c r="D134" s="76">
        <v>3</v>
      </c>
      <c r="E134" s="76">
        <v>0</v>
      </c>
      <c r="F134" s="173">
        <v>0</v>
      </c>
      <c r="G134" s="173">
        <v>0</v>
      </c>
      <c r="H134" s="76">
        <v>1</v>
      </c>
      <c r="I134" s="173">
        <v>0</v>
      </c>
      <c r="J134" s="173">
        <v>0</v>
      </c>
      <c r="K134" s="173">
        <v>0</v>
      </c>
      <c r="L134" s="76">
        <v>0</v>
      </c>
      <c r="M134" s="76">
        <v>0</v>
      </c>
      <c r="N134" s="92">
        <f t="shared" si="35"/>
        <v>5</v>
      </c>
      <c r="O134" s="91">
        <f t="shared" si="36"/>
        <v>0.41666666666666669</v>
      </c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" customHeight="1">
      <c r="A135" s="169" t="s">
        <v>535</v>
      </c>
      <c r="B135" s="76">
        <v>0</v>
      </c>
      <c r="C135" s="76">
        <v>0</v>
      </c>
      <c r="D135" s="76">
        <v>1</v>
      </c>
      <c r="E135" s="76">
        <v>0</v>
      </c>
      <c r="F135" s="173">
        <v>0</v>
      </c>
      <c r="G135" s="173">
        <v>1</v>
      </c>
      <c r="H135" s="76">
        <v>0</v>
      </c>
      <c r="I135" s="173">
        <v>0</v>
      </c>
      <c r="J135" s="173">
        <v>0</v>
      </c>
      <c r="K135" s="173">
        <v>0</v>
      </c>
      <c r="L135" s="76">
        <v>0</v>
      </c>
      <c r="M135" s="76">
        <v>0</v>
      </c>
      <c r="N135" s="92">
        <f t="shared" si="35"/>
        <v>2</v>
      </c>
      <c r="O135" s="91">
        <f t="shared" si="36"/>
        <v>0.16666666666666666</v>
      </c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" customHeight="1">
      <c r="A136" s="169" t="s">
        <v>534</v>
      </c>
      <c r="B136" s="76">
        <v>0</v>
      </c>
      <c r="C136" s="76">
        <v>0</v>
      </c>
      <c r="D136" s="76">
        <v>1</v>
      </c>
      <c r="E136" s="76">
        <v>0</v>
      </c>
      <c r="F136" s="173">
        <v>0</v>
      </c>
      <c r="G136" s="173">
        <v>0</v>
      </c>
      <c r="H136" s="76">
        <v>0</v>
      </c>
      <c r="I136" s="173">
        <v>0</v>
      </c>
      <c r="J136" s="173">
        <v>0</v>
      </c>
      <c r="K136" s="173">
        <v>0</v>
      </c>
      <c r="L136" s="76">
        <v>0</v>
      </c>
      <c r="M136" s="76">
        <v>0</v>
      </c>
      <c r="N136" s="92">
        <f t="shared" si="35"/>
        <v>1</v>
      </c>
      <c r="O136" s="91">
        <f t="shared" si="36"/>
        <v>8.3333333333333329E-2</v>
      </c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" customHeight="1">
      <c r="A137" s="169" t="s">
        <v>551</v>
      </c>
      <c r="B137" s="76">
        <v>1</v>
      </c>
      <c r="C137" s="76">
        <v>0</v>
      </c>
      <c r="D137" s="76">
        <v>0</v>
      </c>
      <c r="E137" s="76">
        <v>1</v>
      </c>
      <c r="F137" s="173">
        <v>0</v>
      </c>
      <c r="G137" s="173">
        <v>0</v>
      </c>
      <c r="H137" s="76">
        <v>0</v>
      </c>
      <c r="I137" s="173">
        <v>0</v>
      </c>
      <c r="J137" s="173">
        <v>0</v>
      </c>
      <c r="K137" s="173">
        <v>0</v>
      </c>
      <c r="L137" s="76">
        <v>0</v>
      </c>
      <c r="M137" s="76">
        <v>0</v>
      </c>
      <c r="N137" s="92">
        <f t="shared" si="35"/>
        <v>2</v>
      </c>
      <c r="O137" s="91">
        <f t="shared" si="36"/>
        <v>0.16666666666666666</v>
      </c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s="201" customFormat="1" ht="15" customHeight="1">
      <c r="A138" s="169" t="s">
        <v>625</v>
      </c>
      <c r="B138" s="76">
        <v>0</v>
      </c>
      <c r="C138" s="76">
        <v>0</v>
      </c>
      <c r="D138" s="76">
        <v>0</v>
      </c>
      <c r="E138" s="76">
        <v>0</v>
      </c>
      <c r="F138" s="173">
        <v>0</v>
      </c>
      <c r="G138" s="173">
        <v>0</v>
      </c>
      <c r="H138" s="76">
        <v>0</v>
      </c>
      <c r="I138" s="173">
        <v>0</v>
      </c>
      <c r="J138" s="173">
        <v>0</v>
      </c>
      <c r="K138" s="173">
        <v>0</v>
      </c>
      <c r="L138" s="76">
        <v>1</v>
      </c>
      <c r="M138" s="76">
        <v>0</v>
      </c>
      <c r="N138" s="92">
        <f t="shared" si="35"/>
        <v>1</v>
      </c>
      <c r="O138" s="91">
        <f t="shared" si="36"/>
        <v>8.3333333333333329E-2</v>
      </c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s="172" customFormat="1" ht="15" customHeight="1">
      <c r="A139" s="169" t="s">
        <v>562</v>
      </c>
      <c r="B139" s="76">
        <v>0</v>
      </c>
      <c r="C139" s="76">
        <v>0</v>
      </c>
      <c r="D139" s="76">
        <v>0</v>
      </c>
      <c r="E139" s="76">
        <v>0</v>
      </c>
      <c r="F139" s="173">
        <v>1</v>
      </c>
      <c r="G139" s="173">
        <v>0</v>
      </c>
      <c r="H139" s="76">
        <v>0</v>
      </c>
      <c r="I139" s="173">
        <v>0</v>
      </c>
      <c r="J139" s="173">
        <v>1</v>
      </c>
      <c r="K139" s="173">
        <v>0</v>
      </c>
      <c r="L139" s="76">
        <v>0</v>
      </c>
      <c r="M139" s="76">
        <v>0</v>
      </c>
      <c r="N139" s="92">
        <f t="shared" si="35"/>
        <v>2</v>
      </c>
      <c r="O139" s="91">
        <f t="shared" si="36"/>
        <v>0.16666666666666666</v>
      </c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s="188" customFormat="1" ht="15" customHeight="1">
      <c r="A140" s="169" t="s">
        <v>582</v>
      </c>
      <c r="B140" s="76">
        <v>0</v>
      </c>
      <c r="C140" s="76">
        <v>0</v>
      </c>
      <c r="D140" s="76">
        <v>0</v>
      </c>
      <c r="E140" s="76">
        <v>0</v>
      </c>
      <c r="F140" s="173">
        <v>0</v>
      </c>
      <c r="G140" s="173">
        <v>0</v>
      </c>
      <c r="H140" s="76">
        <v>1</v>
      </c>
      <c r="I140" s="173">
        <v>0</v>
      </c>
      <c r="J140" s="173">
        <v>0</v>
      </c>
      <c r="K140" s="173">
        <v>0</v>
      </c>
      <c r="L140" s="76">
        <v>2</v>
      </c>
      <c r="M140" s="76">
        <v>1</v>
      </c>
      <c r="N140" s="92">
        <f t="shared" si="35"/>
        <v>4</v>
      </c>
      <c r="O140" s="91">
        <f t="shared" si="36"/>
        <v>0.33333333333333331</v>
      </c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s="191" customFormat="1" ht="15" customHeight="1">
      <c r="A141" s="169" t="s">
        <v>595</v>
      </c>
      <c r="B141" s="76">
        <v>0</v>
      </c>
      <c r="C141" s="76">
        <v>0</v>
      </c>
      <c r="D141" s="76">
        <v>0</v>
      </c>
      <c r="E141" s="76">
        <v>0</v>
      </c>
      <c r="F141" s="173">
        <v>0</v>
      </c>
      <c r="G141" s="173">
        <v>0</v>
      </c>
      <c r="H141" s="76">
        <v>0</v>
      </c>
      <c r="I141" s="173">
        <v>0</v>
      </c>
      <c r="J141" s="173">
        <v>1</v>
      </c>
      <c r="K141" s="173">
        <v>0</v>
      </c>
      <c r="L141" s="76">
        <v>0</v>
      </c>
      <c r="M141" s="76">
        <v>0</v>
      </c>
      <c r="N141" s="92">
        <f t="shared" ref="N141" si="41">SUM(B141:M141)</f>
        <v>1</v>
      </c>
      <c r="O141" s="91">
        <f t="shared" ref="O141" si="42">IF(N141=0,0,AVERAGE(B141:M141))</f>
        <v>8.3333333333333329E-2</v>
      </c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" customHeight="1">
      <c r="A142" s="169" t="s">
        <v>72</v>
      </c>
      <c r="B142" s="76">
        <v>3</v>
      </c>
      <c r="C142" s="76">
        <v>1</v>
      </c>
      <c r="D142" s="76">
        <v>1</v>
      </c>
      <c r="E142" s="76">
        <v>0</v>
      </c>
      <c r="F142" s="173">
        <v>2</v>
      </c>
      <c r="G142" s="173">
        <v>1</v>
      </c>
      <c r="H142" s="76">
        <v>0</v>
      </c>
      <c r="I142" s="173">
        <v>1</v>
      </c>
      <c r="J142" s="173">
        <v>1</v>
      </c>
      <c r="K142" s="173">
        <v>1</v>
      </c>
      <c r="L142" s="76">
        <v>4</v>
      </c>
      <c r="M142" s="76">
        <v>1</v>
      </c>
      <c r="N142" s="92">
        <f t="shared" si="35"/>
        <v>16</v>
      </c>
      <c r="O142" s="91">
        <f t="shared" si="36"/>
        <v>1.3333333333333333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" customHeight="1">
      <c r="A143" s="169" t="s">
        <v>525</v>
      </c>
      <c r="B143" s="76">
        <v>0</v>
      </c>
      <c r="C143" s="76">
        <v>1</v>
      </c>
      <c r="D143" s="76">
        <v>0</v>
      </c>
      <c r="E143" s="76">
        <v>0</v>
      </c>
      <c r="F143" s="173">
        <v>1</v>
      </c>
      <c r="G143" s="173">
        <v>0</v>
      </c>
      <c r="H143" s="76">
        <v>0</v>
      </c>
      <c r="I143" s="173">
        <v>0</v>
      </c>
      <c r="J143" s="173">
        <v>0</v>
      </c>
      <c r="K143" s="173">
        <v>0</v>
      </c>
      <c r="L143" s="76">
        <v>0</v>
      </c>
      <c r="M143" s="76">
        <v>0</v>
      </c>
      <c r="N143" s="92">
        <f t="shared" si="35"/>
        <v>2</v>
      </c>
      <c r="O143" s="91">
        <f t="shared" si="36"/>
        <v>0.16666666666666666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" customHeight="1">
      <c r="A144" s="169" t="s">
        <v>536</v>
      </c>
      <c r="B144" s="76">
        <v>0</v>
      </c>
      <c r="C144" s="76">
        <v>0</v>
      </c>
      <c r="D144" s="76">
        <v>1</v>
      </c>
      <c r="E144" s="76">
        <v>2</v>
      </c>
      <c r="F144" s="173">
        <v>1</v>
      </c>
      <c r="G144" s="173">
        <v>1</v>
      </c>
      <c r="H144" s="76">
        <v>1</v>
      </c>
      <c r="I144" s="173">
        <v>0</v>
      </c>
      <c r="J144" s="173">
        <v>0</v>
      </c>
      <c r="K144" s="173">
        <v>1</v>
      </c>
      <c r="L144" s="76">
        <v>2</v>
      </c>
      <c r="M144" s="76">
        <v>0</v>
      </c>
      <c r="N144" s="92">
        <f t="shared" si="35"/>
        <v>9</v>
      </c>
      <c r="O144" s="91">
        <f t="shared" si="36"/>
        <v>0.75</v>
      </c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" customHeight="1">
      <c r="A145" s="169" t="s">
        <v>552</v>
      </c>
      <c r="B145" s="76">
        <v>0</v>
      </c>
      <c r="C145" s="76">
        <v>0</v>
      </c>
      <c r="D145" s="76">
        <v>0</v>
      </c>
      <c r="E145" s="76">
        <v>1</v>
      </c>
      <c r="F145" s="173">
        <v>0</v>
      </c>
      <c r="G145" s="173">
        <v>0</v>
      </c>
      <c r="H145" s="76">
        <v>0</v>
      </c>
      <c r="I145" s="173">
        <v>0</v>
      </c>
      <c r="J145" s="173">
        <v>0</v>
      </c>
      <c r="K145" s="173">
        <v>0</v>
      </c>
      <c r="L145" s="76">
        <v>0</v>
      </c>
      <c r="M145" s="76">
        <v>0</v>
      </c>
      <c r="N145" s="92">
        <f t="shared" si="35"/>
        <v>1</v>
      </c>
      <c r="O145" s="91">
        <f t="shared" si="36"/>
        <v>8.3333333333333329E-2</v>
      </c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s="189" customFormat="1" ht="15" customHeight="1">
      <c r="A146" s="169" t="s">
        <v>590</v>
      </c>
      <c r="B146" s="76">
        <v>0</v>
      </c>
      <c r="C146" s="76">
        <v>0</v>
      </c>
      <c r="D146" s="76">
        <v>0</v>
      </c>
      <c r="E146" s="76">
        <v>0</v>
      </c>
      <c r="F146" s="173">
        <v>0</v>
      </c>
      <c r="G146" s="173">
        <v>0</v>
      </c>
      <c r="H146" s="76">
        <v>0</v>
      </c>
      <c r="I146" s="173">
        <v>1</v>
      </c>
      <c r="J146" s="173">
        <v>0</v>
      </c>
      <c r="K146" s="173">
        <v>0</v>
      </c>
      <c r="L146" s="76">
        <v>0</v>
      </c>
      <c r="M146" s="76">
        <v>0</v>
      </c>
      <c r="N146" s="92">
        <f t="shared" si="35"/>
        <v>1</v>
      </c>
      <c r="O146" s="91">
        <f t="shared" si="36"/>
        <v>8.3333333333333329E-2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" customHeight="1">
      <c r="A147" s="169" t="s">
        <v>526</v>
      </c>
      <c r="B147" s="76">
        <v>0</v>
      </c>
      <c r="C147" s="76">
        <v>2</v>
      </c>
      <c r="D147" s="76">
        <v>1</v>
      </c>
      <c r="E147" s="76">
        <v>0</v>
      </c>
      <c r="F147" s="173">
        <v>0</v>
      </c>
      <c r="G147" s="173">
        <v>0</v>
      </c>
      <c r="H147" s="76">
        <v>0</v>
      </c>
      <c r="I147" s="173">
        <v>0</v>
      </c>
      <c r="J147" s="173">
        <v>0</v>
      </c>
      <c r="K147" s="173">
        <v>0</v>
      </c>
      <c r="L147" s="76">
        <v>0</v>
      </c>
      <c r="M147" s="76">
        <v>0</v>
      </c>
      <c r="N147" s="92">
        <f t="shared" si="35"/>
        <v>3</v>
      </c>
      <c r="O147" s="91">
        <f t="shared" si="36"/>
        <v>0.25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s="182" customFormat="1" ht="15" customHeight="1">
      <c r="A148" s="169" t="s">
        <v>570</v>
      </c>
      <c r="B148" s="76">
        <v>0</v>
      </c>
      <c r="C148" s="76">
        <v>0</v>
      </c>
      <c r="D148" s="76">
        <v>0</v>
      </c>
      <c r="E148" s="76">
        <v>0</v>
      </c>
      <c r="F148" s="173">
        <v>0</v>
      </c>
      <c r="G148" s="173">
        <v>1</v>
      </c>
      <c r="H148" s="76">
        <v>0</v>
      </c>
      <c r="I148" s="173">
        <v>1</v>
      </c>
      <c r="J148" s="173">
        <v>0</v>
      </c>
      <c r="K148" s="173">
        <v>1</v>
      </c>
      <c r="L148" s="76">
        <v>1</v>
      </c>
      <c r="M148" s="76">
        <v>0</v>
      </c>
      <c r="N148" s="92">
        <f t="shared" si="35"/>
        <v>4</v>
      </c>
      <c r="O148" s="91">
        <f t="shared" si="36"/>
        <v>0.33333333333333331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s="172" customFormat="1" ht="15" customHeight="1">
      <c r="A149" s="169" t="s">
        <v>560</v>
      </c>
      <c r="B149" s="76">
        <v>0</v>
      </c>
      <c r="C149" s="76">
        <v>0</v>
      </c>
      <c r="D149" s="76">
        <v>0</v>
      </c>
      <c r="E149" s="76">
        <v>0</v>
      </c>
      <c r="F149" s="173">
        <v>1</v>
      </c>
      <c r="G149" s="173">
        <v>0</v>
      </c>
      <c r="H149" s="76">
        <v>0</v>
      </c>
      <c r="I149" s="173">
        <v>0</v>
      </c>
      <c r="J149" s="173">
        <v>0</v>
      </c>
      <c r="K149" s="173">
        <v>0</v>
      </c>
      <c r="L149" s="76">
        <v>0</v>
      </c>
      <c r="M149" s="76">
        <v>0</v>
      </c>
      <c r="N149" s="92">
        <f t="shared" si="35"/>
        <v>1</v>
      </c>
      <c r="O149" s="91">
        <f t="shared" si="36"/>
        <v>8.3333333333333329E-2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s="197" customFormat="1" ht="15" customHeight="1">
      <c r="A150" s="169" t="s">
        <v>624</v>
      </c>
      <c r="B150" s="76">
        <v>0</v>
      </c>
      <c r="C150" s="76">
        <v>0</v>
      </c>
      <c r="D150" s="76">
        <v>0</v>
      </c>
      <c r="E150" s="76">
        <v>0</v>
      </c>
      <c r="F150" s="173">
        <v>0</v>
      </c>
      <c r="G150" s="173">
        <v>0</v>
      </c>
      <c r="H150" s="76">
        <v>0</v>
      </c>
      <c r="I150" s="173">
        <v>0</v>
      </c>
      <c r="J150" s="173">
        <v>0</v>
      </c>
      <c r="K150" s="173">
        <v>1</v>
      </c>
      <c r="L150" s="76">
        <v>0</v>
      </c>
      <c r="M150" s="76">
        <v>0</v>
      </c>
      <c r="N150" s="92">
        <f t="shared" si="35"/>
        <v>1</v>
      </c>
      <c r="O150" s="91">
        <f t="shared" si="36"/>
        <v>8.3333333333333329E-2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" customHeight="1">
      <c r="A151" s="169" t="s">
        <v>537</v>
      </c>
      <c r="B151" s="76">
        <v>0</v>
      </c>
      <c r="C151" s="76">
        <v>0</v>
      </c>
      <c r="D151" s="76">
        <v>1</v>
      </c>
      <c r="E151" s="76">
        <v>1</v>
      </c>
      <c r="F151" s="173">
        <v>0</v>
      </c>
      <c r="G151" s="173">
        <v>0</v>
      </c>
      <c r="H151" s="76">
        <v>0</v>
      </c>
      <c r="I151" s="173">
        <v>0</v>
      </c>
      <c r="J151" s="173">
        <v>0</v>
      </c>
      <c r="K151" s="173">
        <v>0</v>
      </c>
      <c r="L151" s="76">
        <v>0</v>
      </c>
      <c r="M151" s="76">
        <v>0</v>
      </c>
      <c r="N151" s="92">
        <f t="shared" si="35"/>
        <v>2</v>
      </c>
      <c r="O151" s="91">
        <f t="shared" si="36"/>
        <v>0.16666666666666666</v>
      </c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" customHeight="1">
      <c r="A152" s="169" t="s">
        <v>538</v>
      </c>
      <c r="B152" s="76">
        <v>0</v>
      </c>
      <c r="C152" s="76">
        <v>0</v>
      </c>
      <c r="D152" s="76">
        <v>4</v>
      </c>
      <c r="E152" s="76">
        <v>4</v>
      </c>
      <c r="F152" s="173">
        <v>2</v>
      </c>
      <c r="G152" s="173">
        <v>0</v>
      </c>
      <c r="H152" s="76">
        <v>1</v>
      </c>
      <c r="I152" s="173">
        <v>2</v>
      </c>
      <c r="J152" s="173">
        <v>3</v>
      </c>
      <c r="K152" s="173">
        <v>1</v>
      </c>
      <c r="L152" s="76">
        <v>2</v>
      </c>
      <c r="M152" s="76">
        <v>1</v>
      </c>
      <c r="N152" s="92">
        <f t="shared" si="35"/>
        <v>20</v>
      </c>
      <c r="O152" s="91">
        <f t="shared" si="36"/>
        <v>1.6666666666666667</v>
      </c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" customHeight="1">
      <c r="A153" s="169" t="s">
        <v>539</v>
      </c>
      <c r="B153" s="76">
        <v>0</v>
      </c>
      <c r="C153" s="76">
        <v>0</v>
      </c>
      <c r="D153" s="76">
        <v>1</v>
      </c>
      <c r="E153" s="76">
        <v>0</v>
      </c>
      <c r="F153" s="173">
        <v>0</v>
      </c>
      <c r="G153" s="173">
        <v>0</v>
      </c>
      <c r="H153" s="76">
        <v>1</v>
      </c>
      <c r="I153" s="173">
        <v>0</v>
      </c>
      <c r="J153" s="173">
        <v>0</v>
      </c>
      <c r="K153" s="173">
        <v>0</v>
      </c>
      <c r="L153" s="76">
        <v>1</v>
      </c>
      <c r="M153" s="76">
        <v>1</v>
      </c>
      <c r="N153" s="92">
        <f t="shared" si="35"/>
        <v>4</v>
      </c>
      <c r="O153" s="91">
        <f t="shared" si="36"/>
        <v>0.33333333333333331</v>
      </c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s="201" customFormat="1" ht="15" customHeight="1">
      <c r="A154" s="169" t="s">
        <v>626</v>
      </c>
      <c r="B154" s="76">
        <v>0</v>
      </c>
      <c r="C154" s="76">
        <v>0</v>
      </c>
      <c r="D154" s="76">
        <v>0</v>
      </c>
      <c r="E154" s="76">
        <v>0</v>
      </c>
      <c r="F154" s="173">
        <v>0</v>
      </c>
      <c r="G154" s="173">
        <v>0</v>
      </c>
      <c r="H154" s="76">
        <v>0</v>
      </c>
      <c r="I154" s="173">
        <v>0</v>
      </c>
      <c r="J154" s="173">
        <v>0</v>
      </c>
      <c r="K154" s="173">
        <v>0</v>
      </c>
      <c r="L154" s="76">
        <v>2</v>
      </c>
      <c r="M154" s="76">
        <v>0</v>
      </c>
      <c r="N154" s="92">
        <f t="shared" ref="N154" si="43">SUM(B154:M154)</f>
        <v>2</v>
      </c>
      <c r="O154" s="91">
        <f t="shared" ref="O154" si="44">IF(N154=0,0,AVERAGE(B154:M154))</f>
        <v>0.16666666666666666</v>
      </c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" customHeight="1">
      <c r="A155" s="169" t="s">
        <v>565</v>
      </c>
      <c r="B155" s="76">
        <v>0</v>
      </c>
      <c r="C155" s="76">
        <v>0</v>
      </c>
      <c r="D155" s="76">
        <v>1</v>
      </c>
      <c r="E155" s="76">
        <v>0</v>
      </c>
      <c r="F155" s="173">
        <v>0</v>
      </c>
      <c r="G155" s="173">
        <v>1</v>
      </c>
      <c r="H155" s="76">
        <v>1</v>
      </c>
      <c r="I155" s="173">
        <v>0</v>
      </c>
      <c r="J155" s="173">
        <v>4</v>
      </c>
      <c r="K155" s="173">
        <v>1</v>
      </c>
      <c r="L155" s="76">
        <v>0</v>
      </c>
      <c r="M155" s="76">
        <v>1</v>
      </c>
      <c r="N155" s="92">
        <f>SUM(B155:M155)</f>
        <v>9</v>
      </c>
      <c r="O155" s="91">
        <f>IF(N155=0,0,AVERAGE(B155:M155))</f>
        <v>0.75</v>
      </c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s="191" customFormat="1" ht="15" customHeight="1">
      <c r="A156" s="169" t="s">
        <v>596</v>
      </c>
      <c r="B156" s="76">
        <v>0</v>
      </c>
      <c r="C156" s="76">
        <v>0</v>
      </c>
      <c r="D156" s="76">
        <v>0</v>
      </c>
      <c r="E156" s="76">
        <v>0</v>
      </c>
      <c r="F156" s="173">
        <v>0</v>
      </c>
      <c r="G156" s="173">
        <v>0</v>
      </c>
      <c r="H156" s="76">
        <v>0</v>
      </c>
      <c r="I156" s="173">
        <v>0</v>
      </c>
      <c r="J156" s="173">
        <v>1</v>
      </c>
      <c r="K156" s="173">
        <v>0</v>
      </c>
      <c r="L156" s="76">
        <v>0</v>
      </c>
      <c r="M156" s="76">
        <v>0</v>
      </c>
      <c r="N156" s="92">
        <f>SUM(B156:M156)</f>
        <v>1</v>
      </c>
      <c r="O156" s="91">
        <f>IF(N156=0,0,AVERAGE(B156:M156))</f>
        <v>8.3333333333333329E-2</v>
      </c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" customHeight="1">
      <c r="A157" s="169" t="s">
        <v>73</v>
      </c>
      <c r="B157" s="76">
        <v>2</v>
      </c>
      <c r="C157" s="76">
        <v>2</v>
      </c>
      <c r="D157" s="76">
        <v>2</v>
      </c>
      <c r="E157" s="76">
        <v>2</v>
      </c>
      <c r="F157" s="173">
        <v>2</v>
      </c>
      <c r="G157" s="173">
        <v>1</v>
      </c>
      <c r="H157" s="76">
        <v>1</v>
      </c>
      <c r="I157" s="173">
        <v>1</v>
      </c>
      <c r="J157" s="173">
        <v>1</v>
      </c>
      <c r="K157" s="173">
        <v>0</v>
      </c>
      <c r="L157" s="76">
        <v>0</v>
      </c>
      <c r="M157" s="76">
        <v>3</v>
      </c>
      <c r="N157" s="92">
        <f t="shared" si="35"/>
        <v>17</v>
      </c>
      <c r="O157" s="91">
        <f t="shared" ref="O157:O179" si="45">IF(N157=0,0,AVERAGE(B157:M157))</f>
        <v>1.4166666666666667</v>
      </c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s="172" customFormat="1" ht="15" customHeight="1">
      <c r="A158" s="169" t="s">
        <v>561</v>
      </c>
      <c r="B158" s="76">
        <v>0</v>
      </c>
      <c r="C158" s="76">
        <v>0</v>
      </c>
      <c r="D158" s="76">
        <v>0</v>
      </c>
      <c r="E158" s="76">
        <v>0</v>
      </c>
      <c r="F158" s="173">
        <v>2</v>
      </c>
      <c r="G158" s="173">
        <v>0</v>
      </c>
      <c r="H158" s="76">
        <v>0</v>
      </c>
      <c r="I158" s="173">
        <v>0</v>
      </c>
      <c r="J158" s="173">
        <v>0</v>
      </c>
      <c r="K158" s="173">
        <v>0</v>
      </c>
      <c r="L158" s="76">
        <v>0</v>
      </c>
      <c r="M158" s="76">
        <v>0</v>
      </c>
      <c r="N158" s="92">
        <f t="shared" si="35"/>
        <v>2</v>
      </c>
      <c r="O158" s="91">
        <f t="shared" si="45"/>
        <v>0.16666666666666666</v>
      </c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" customHeight="1">
      <c r="A159" s="169" t="s">
        <v>540</v>
      </c>
      <c r="B159" s="76">
        <v>0</v>
      </c>
      <c r="C159" s="76">
        <v>0</v>
      </c>
      <c r="D159" s="76">
        <v>1</v>
      </c>
      <c r="E159" s="76">
        <v>0</v>
      </c>
      <c r="F159" s="173">
        <v>0</v>
      </c>
      <c r="G159" s="173">
        <v>1</v>
      </c>
      <c r="H159" s="76">
        <v>1</v>
      </c>
      <c r="I159" s="173">
        <v>0</v>
      </c>
      <c r="J159" s="173">
        <v>0</v>
      </c>
      <c r="K159" s="173">
        <v>0</v>
      </c>
      <c r="L159" s="76">
        <v>0</v>
      </c>
      <c r="M159" s="76">
        <v>0</v>
      </c>
      <c r="N159" s="92">
        <f t="shared" si="35"/>
        <v>3</v>
      </c>
      <c r="O159" s="91">
        <f t="shared" si="45"/>
        <v>0.25</v>
      </c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s="172" customFormat="1" ht="15" customHeight="1">
      <c r="A160" s="169" t="s">
        <v>591</v>
      </c>
      <c r="B160" s="76">
        <v>0</v>
      </c>
      <c r="C160" s="76">
        <v>0</v>
      </c>
      <c r="D160" s="76">
        <v>0</v>
      </c>
      <c r="E160" s="76">
        <v>0</v>
      </c>
      <c r="F160" s="173">
        <v>1</v>
      </c>
      <c r="G160" s="173">
        <v>0</v>
      </c>
      <c r="H160" s="76">
        <v>0</v>
      </c>
      <c r="I160" s="173">
        <v>1</v>
      </c>
      <c r="J160" s="173">
        <v>0</v>
      </c>
      <c r="K160" s="173">
        <v>0</v>
      </c>
      <c r="L160" s="76">
        <v>1</v>
      </c>
      <c r="M160" s="76">
        <v>1</v>
      </c>
      <c r="N160" s="92">
        <f t="shared" si="35"/>
        <v>4</v>
      </c>
      <c r="O160" s="91">
        <f t="shared" si="45"/>
        <v>0.33333333333333331</v>
      </c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" customHeight="1">
      <c r="A161" s="169" t="s">
        <v>554</v>
      </c>
      <c r="B161" s="76">
        <v>0</v>
      </c>
      <c r="C161" s="76">
        <v>1</v>
      </c>
      <c r="D161" s="76">
        <v>0</v>
      </c>
      <c r="E161" s="76">
        <v>1</v>
      </c>
      <c r="F161" s="173">
        <v>0</v>
      </c>
      <c r="G161" s="173">
        <v>0</v>
      </c>
      <c r="H161" s="76">
        <v>0</v>
      </c>
      <c r="I161" s="173">
        <v>0</v>
      </c>
      <c r="J161" s="173">
        <v>0</v>
      </c>
      <c r="K161" s="173">
        <v>1</v>
      </c>
      <c r="L161" s="76">
        <v>0</v>
      </c>
      <c r="M161" s="76">
        <v>0</v>
      </c>
      <c r="N161" s="92">
        <f t="shared" si="35"/>
        <v>3</v>
      </c>
      <c r="O161" s="91">
        <f t="shared" si="45"/>
        <v>0.25</v>
      </c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" customHeight="1">
      <c r="A162" s="169" t="s">
        <v>74</v>
      </c>
      <c r="B162" s="76">
        <v>1</v>
      </c>
      <c r="C162" s="76">
        <v>0</v>
      </c>
      <c r="D162" s="76">
        <v>1</v>
      </c>
      <c r="E162" s="76">
        <v>0</v>
      </c>
      <c r="F162" s="173">
        <v>0</v>
      </c>
      <c r="G162" s="173">
        <v>0</v>
      </c>
      <c r="H162" s="76">
        <v>0</v>
      </c>
      <c r="I162" s="173">
        <v>0</v>
      </c>
      <c r="J162" s="173">
        <v>0</v>
      </c>
      <c r="K162" s="173">
        <v>0</v>
      </c>
      <c r="L162" s="76">
        <v>0</v>
      </c>
      <c r="M162" s="76">
        <v>0</v>
      </c>
      <c r="N162" s="92">
        <f t="shared" si="35"/>
        <v>2</v>
      </c>
      <c r="O162" s="91">
        <f t="shared" si="45"/>
        <v>0.16666666666666666</v>
      </c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" customHeight="1">
      <c r="A163" s="169" t="s">
        <v>75</v>
      </c>
      <c r="B163" s="76">
        <v>1</v>
      </c>
      <c r="C163" s="76">
        <v>2</v>
      </c>
      <c r="D163" s="76">
        <v>1</v>
      </c>
      <c r="E163" s="76">
        <v>1</v>
      </c>
      <c r="F163" s="173">
        <v>0</v>
      </c>
      <c r="G163" s="173">
        <v>1</v>
      </c>
      <c r="H163" s="76">
        <v>0</v>
      </c>
      <c r="I163" s="173">
        <v>0</v>
      </c>
      <c r="J163" s="173">
        <v>0</v>
      </c>
      <c r="K163" s="173">
        <v>1</v>
      </c>
      <c r="L163" s="76">
        <v>0</v>
      </c>
      <c r="M163" s="76">
        <v>2</v>
      </c>
      <c r="N163" s="92">
        <f t="shared" si="35"/>
        <v>9</v>
      </c>
      <c r="O163" s="91">
        <f t="shared" si="45"/>
        <v>0.75</v>
      </c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" customHeight="1">
      <c r="A164" s="169" t="s">
        <v>571</v>
      </c>
      <c r="B164" s="76">
        <v>0</v>
      </c>
      <c r="C164" s="76">
        <v>1</v>
      </c>
      <c r="D164" s="76">
        <v>0</v>
      </c>
      <c r="E164" s="76">
        <v>1</v>
      </c>
      <c r="F164" s="173">
        <v>0</v>
      </c>
      <c r="G164" s="173">
        <v>2</v>
      </c>
      <c r="H164" s="76">
        <v>0</v>
      </c>
      <c r="I164" s="173">
        <v>1</v>
      </c>
      <c r="J164" s="173">
        <v>0</v>
      </c>
      <c r="K164" s="173">
        <v>0</v>
      </c>
      <c r="L164" s="76">
        <v>0</v>
      </c>
      <c r="M164" s="76">
        <v>0</v>
      </c>
      <c r="N164" s="92">
        <f t="shared" si="35"/>
        <v>5</v>
      </c>
      <c r="O164" s="91">
        <f t="shared" si="45"/>
        <v>0.41666666666666669</v>
      </c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" customHeight="1">
      <c r="A165" s="169" t="s">
        <v>572</v>
      </c>
      <c r="B165" s="76">
        <v>0</v>
      </c>
      <c r="C165" s="76">
        <v>0</v>
      </c>
      <c r="D165" s="76">
        <v>1</v>
      </c>
      <c r="E165" s="76">
        <v>0</v>
      </c>
      <c r="F165" s="173">
        <v>0</v>
      </c>
      <c r="G165" s="173">
        <v>0</v>
      </c>
      <c r="H165" s="76">
        <v>1</v>
      </c>
      <c r="I165" s="173">
        <v>1</v>
      </c>
      <c r="J165" s="173">
        <v>0</v>
      </c>
      <c r="K165" s="173">
        <v>0</v>
      </c>
      <c r="L165" s="76">
        <v>0</v>
      </c>
      <c r="M165" s="76">
        <v>0</v>
      </c>
      <c r="N165" s="92">
        <f t="shared" si="35"/>
        <v>3</v>
      </c>
      <c r="O165" s="91">
        <f t="shared" si="45"/>
        <v>0.25</v>
      </c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" customHeight="1">
      <c r="A166" s="169" t="s">
        <v>76</v>
      </c>
      <c r="B166" s="76">
        <v>1</v>
      </c>
      <c r="C166" s="76">
        <v>0</v>
      </c>
      <c r="D166" s="76">
        <v>2</v>
      </c>
      <c r="E166" s="76">
        <v>1</v>
      </c>
      <c r="F166" s="173">
        <v>0</v>
      </c>
      <c r="G166" s="173">
        <v>1</v>
      </c>
      <c r="H166" s="76">
        <v>1</v>
      </c>
      <c r="I166" s="173">
        <v>1</v>
      </c>
      <c r="J166" s="173">
        <v>3</v>
      </c>
      <c r="K166" s="173">
        <v>0</v>
      </c>
      <c r="L166" s="76">
        <v>2</v>
      </c>
      <c r="M166" s="76">
        <v>0</v>
      </c>
      <c r="N166" s="92">
        <f t="shared" si="35"/>
        <v>12</v>
      </c>
      <c r="O166" s="91">
        <f t="shared" si="45"/>
        <v>1</v>
      </c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s="182" customFormat="1" ht="15" customHeight="1">
      <c r="A167" s="169" t="s">
        <v>573</v>
      </c>
      <c r="B167" s="76">
        <v>0</v>
      </c>
      <c r="C167" s="76">
        <v>0</v>
      </c>
      <c r="D167" s="76">
        <v>0</v>
      </c>
      <c r="E167" s="76">
        <v>0</v>
      </c>
      <c r="F167" s="173">
        <v>0</v>
      </c>
      <c r="G167" s="173">
        <v>1</v>
      </c>
      <c r="H167" s="76">
        <v>1</v>
      </c>
      <c r="I167" s="173">
        <v>0</v>
      </c>
      <c r="J167" s="173">
        <v>1</v>
      </c>
      <c r="K167" s="173">
        <v>0</v>
      </c>
      <c r="L167" s="76">
        <v>1</v>
      </c>
      <c r="M167" s="76">
        <v>0</v>
      </c>
      <c r="N167" s="92">
        <f t="shared" si="35"/>
        <v>4</v>
      </c>
      <c r="O167" s="91">
        <f t="shared" si="45"/>
        <v>0.33333333333333331</v>
      </c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" customHeight="1">
      <c r="A168" s="169" t="s">
        <v>77</v>
      </c>
      <c r="B168" s="76">
        <v>3</v>
      </c>
      <c r="C168" s="76">
        <v>0</v>
      </c>
      <c r="D168" s="76">
        <v>0</v>
      </c>
      <c r="E168" s="76">
        <v>1</v>
      </c>
      <c r="F168" s="173">
        <v>0</v>
      </c>
      <c r="G168" s="173">
        <v>3</v>
      </c>
      <c r="H168" s="76">
        <v>0</v>
      </c>
      <c r="I168" s="173">
        <v>1</v>
      </c>
      <c r="J168" s="173">
        <v>4</v>
      </c>
      <c r="K168" s="173">
        <v>0</v>
      </c>
      <c r="L168" s="76">
        <v>1</v>
      </c>
      <c r="M168" s="76">
        <v>1</v>
      </c>
      <c r="N168" s="92">
        <f t="shared" si="35"/>
        <v>14</v>
      </c>
      <c r="O168" s="91">
        <f t="shared" si="45"/>
        <v>1.1666666666666667</v>
      </c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" customHeight="1">
      <c r="A169" s="169" t="s">
        <v>527</v>
      </c>
      <c r="B169" s="76">
        <v>0</v>
      </c>
      <c r="C169" s="76">
        <v>2</v>
      </c>
      <c r="D169" s="76">
        <v>3</v>
      </c>
      <c r="E169" s="76">
        <v>0</v>
      </c>
      <c r="F169" s="173">
        <v>1</v>
      </c>
      <c r="G169" s="173">
        <v>2</v>
      </c>
      <c r="H169" s="76">
        <v>3</v>
      </c>
      <c r="I169" s="173">
        <v>1</v>
      </c>
      <c r="J169" s="173">
        <v>1</v>
      </c>
      <c r="K169" s="173">
        <v>0</v>
      </c>
      <c r="L169" s="173">
        <v>2</v>
      </c>
      <c r="M169" s="76">
        <v>1</v>
      </c>
      <c r="N169" s="92">
        <f t="shared" si="35"/>
        <v>16</v>
      </c>
      <c r="O169" s="91">
        <f t="shared" si="45"/>
        <v>1.3333333333333333</v>
      </c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" customHeight="1">
      <c r="A170" s="169" t="s">
        <v>541</v>
      </c>
      <c r="B170" s="76">
        <v>0</v>
      </c>
      <c r="C170" s="76">
        <v>0</v>
      </c>
      <c r="D170" s="76">
        <v>1</v>
      </c>
      <c r="E170" s="76">
        <v>0</v>
      </c>
      <c r="F170" s="173">
        <v>1</v>
      </c>
      <c r="G170" s="173">
        <v>0</v>
      </c>
      <c r="H170" s="76">
        <v>0</v>
      </c>
      <c r="I170" s="173">
        <v>0</v>
      </c>
      <c r="J170" s="173">
        <v>0</v>
      </c>
      <c r="K170" s="173">
        <v>0</v>
      </c>
      <c r="L170" s="173">
        <v>0</v>
      </c>
      <c r="M170" s="76">
        <v>0</v>
      </c>
      <c r="N170" s="92">
        <f t="shared" si="35"/>
        <v>2</v>
      </c>
      <c r="O170" s="91">
        <f t="shared" si="45"/>
        <v>0.16666666666666666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s="191" customFormat="1" ht="15" customHeight="1">
      <c r="A171" s="169" t="s">
        <v>597</v>
      </c>
      <c r="B171" s="76">
        <v>0</v>
      </c>
      <c r="C171" s="76">
        <v>0</v>
      </c>
      <c r="D171" s="76">
        <v>0</v>
      </c>
      <c r="E171" s="76">
        <v>0</v>
      </c>
      <c r="F171" s="173">
        <v>0</v>
      </c>
      <c r="G171" s="173">
        <v>0</v>
      </c>
      <c r="H171" s="76">
        <v>0</v>
      </c>
      <c r="I171" s="173">
        <v>0</v>
      </c>
      <c r="J171" s="173">
        <v>1</v>
      </c>
      <c r="K171" s="173">
        <v>0</v>
      </c>
      <c r="L171" s="173">
        <v>0</v>
      </c>
      <c r="M171" s="76">
        <v>0</v>
      </c>
      <c r="N171" s="92">
        <f t="shared" si="35"/>
        <v>1</v>
      </c>
      <c r="O171" s="91">
        <f t="shared" si="45"/>
        <v>8.3333333333333329E-2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s="197" customFormat="1" ht="15" customHeight="1">
      <c r="A172" s="169" t="s">
        <v>500</v>
      </c>
      <c r="B172" s="76">
        <v>1</v>
      </c>
      <c r="C172" s="76">
        <v>0</v>
      </c>
      <c r="D172" s="76">
        <v>0</v>
      </c>
      <c r="E172" s="76">
        <v>0</v>
      </c>
      <c r="F172" s="173">
        <v>0</v>
      </c>
      <c r="G172" s="173">
        <v>1</v>
      </c>
      <c r="H172" s="76">
        <v>0</v>
      </c>
      <c r="I172" s="173">
        <v>0</v>
      </c>
      <c r="J172" s="173">
        <v>0</v>
      </c>
      <c r="K172" s="173">
        <v>2</v>
      </c>
      <c r="L172" s="173">
        <v>0</v>
      </c>
      <c r="M172" s="76">
        <v>0</v>
      </c>
      <c r="N172" s="92">
        <f t="shared" ref="N172" si="46">SUM(B172:M172)</f>
        <v>4</v>
      </c>
      <c r="O172" s="91">
        <f t="shared" ref="O172" si="47">IF(N172=0,0,AVERAGE(B172:M172))</f>
        <v>0.33333333333333331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" customHeight="1">
      <c r="A173" s="169" t="s">
        <v>542</v>
      </c>
      <c r="B173" s="76">
        <v>0</v>
      </c>
      <c r="C173" s="76">
        <v>0</v>
      </c>
      <c r="D173" s="76">
        <v>1</v>
      </c>
      <c r="E173" s="76">
        <v>0</v>
      </c>
      <c r="F173" s="173">
        <v>0</v>
      </c>
      <c r="G173" s="173">
        <v>0</v>
      </c>
      <c r="H173" s="76">
        <v>0</v>
      </c>
      <c r="I173" s="173">
        <v>0</v>
      </c>
      <c r="J173" s="173">
        <v>0</v>
      </c>
      <c r="K173" s="173">
        <v>0</v>
      </c>
      <c r="L173" s="173">
        <v>1</v>
      </c>
      <c r="M173" s="76">
        <v>0</v>
      </c>
      <c r="N173" s="92">
        <f t="shared" si="35"/>
        <v>2</v>
      </c>
      <c r="O173" s="91">
        <f t="shared" si="45"/>
        <v>0.16666666666666666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" customHeight="1">
      <c r="A174" s="169" t="s">
        <v>553</v>
      </c>
      <c r="B174" s="76">
        <v>0</v>
      </c>
      <c r="C174" s="76">
        <v>0</v>
      </c>
      <c r="D174" s="76">
        <v>0</v>
      </c>
      <c r="E174" s="76">
        <v>1</v>
      </c>
      <c r="F174" s="173">
        <v>0</v>
      </c>
      <c r="G174" s="173">
        <v>0</v>
      </c>
      <c r="H174" s="76">
        <v>1</v>
      </c>
      <c r="I174" s="173">
        <v>1</v>
      </c>
      <c r="J174" s="173">
        <v>0</v>
      </c>
      <c r="K174" s="173">
        <v>0</v>
      </c>
      <c r="L174" s="173">
        <v>0</v>
      </c>
      <c r="M174" s="76">
        <v>0</v>
      </c>
      <c r="N174" s="92">
        <f t="shared" si="35"/>
        <v>3</v>
      </c>
      <c r="O174" s="91">
        <f t="shared" si="45"/>
        <v>0.25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s="189" customFormat="1" ht="15" customHeight="1">
      <c r="A175" s="169" t="s">
        <v>592</v>
      </c>
      <c r="B175" s="76">
        <v>0</v>
      </c>
      <c r="C175" s="76">
        <v>0</v>
      </c>
      <c r="D175" s="76">
        <v>0</v>
      </c>
      <c r="E175" s="76">
        <v>0</v>
      </c>
      <c r="F175" s="173">
        <v>0</v>
      </c>
      <c r="G175" s="173">
        <v>0</v>
      </c>
      <c r="H175" s="76">
        <v>0</v>
      </c>
      <c r="I175" s="173">
        <v>1</v>
      </c>
      <c r="J175" s="173">
        <v>0</v>
      </c>
      <c r="K175" s="173">
        <v>0</v>
      </c>
      <c r="L175" s="173">
        <v>0</v>
      </c>
      <c r="M175" s="76">
        <v>0</v>
      </c>
      <c r="N175" s="92">
        <f t="shared" si="35"/>
        <v>1</v>
      </c>
      <c r="O175" s="91">
        <f t="shared" si="45"/>
        <v>8.3333333333333329E-2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" customHeight="1">
      <c r="A176" s="34" t="s">
        <v>78</v>
      </c>
      <c r="B176" s="76">
        <v>1</v>
      </c>
      <c r="C176" s="76">
        <v>0</v>
      </c>
      <c r="D176" s="76">
        <v>1</v>
      </c>
      <c r="E176" s="76">
        <v>0</v>
      </c>
      <c r="F176" s="173">
        <v>2</v>
      </c>
      <c r="G176" s="173">
        <v>0</v>
      </c>
      <c r="H176" s="76">
        <v>0</v>
      </c>
      <c r="I176" s="173">
        <v>1</v>
      </c>
      <c r="J176" s="173">
        <v>0</v>
      </c>
      <c r="K176" s="173">
        <v>0</v>
      </c>
      <c r="L176" s="173">
        <v>0</v>
      </c>
      <c r="M176" s="76">
        <v>3</v>
      </c>
      <c r="N176" s="92">
        <f t="shared" si="35"/>
        <v>8</v>
      </c>
      <c r="O176" s="91">
        <f t="shared" si="45"/>
        <v>0.66666666666666663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" customHeight="1">
      <c r="A177" s="34" t="s">
        <v>79</v>
      </c>
      <c r="B177" s="76">
        <v>1</v>
      </c>
      <c r="C177" s="76">
        <v>1</v>
      </c>
      <c r="D177" s="76">
        <v>0</v>
      </c>
      <c r="E177" s="76">
        <v>0</v>
      </c>
      <c r="F177" s="173">
        <v>0</v>
      </c>
      <c r="G177" s="173">
        <v>0</v>
      </c>
      <c r="H177" s="76">
        <v>0</v>
      </c>
      <c r="I177" s="173">
        <v>1</v>
      </c>
      <c r="J177" s="173">
        <v>0</v>
      </c>
      <c r="K177" s="173">
        <v>1</v>
      </c>
      <c r="L177" s="173">
        <v>0</v>
      </c>
      <c r="M177" s="76">
        <v>1</v>
      </c>
      <c r="N177" s="92">
        <f t="shared" si="35"/>
        <v>5</v>
      </c>
      <c r="O177" s="91">
        <f t="shared" si="45"/>
        <v>0.41666666666666669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s="201" customFormat="1" ht="15" customHeight="1">
      <c r="A178" s="34" t="s">
        <v>627</v>
      </c>
      <c r="B178" s="76">
        <v>0</v>
      </c>
      <c r="C178" s="76">
        <v>0</v>
      </c>
      <c r="D178" s="76">
        <v>0</v>
      </c>
      <c r="E178" s="76">
        <v>0</v>
      </c>
      <c r="F178" s="173">
        <v>0</v>
      </c>
      <c r="G178" s="173">
        <v>0</v>
      </c>
      <c r="H178" s="76">
        <v>0</v>
      </c>
      <c r="I178" s="173">
        <v>0</v>
      </c>
      <c r="J178" s="173">
        <v>0</v>
      </c>
      <c r="K178" s="173">
        <v>0</v>
      </c>
      <c r="L178" s="173">
        <v>1</v>
      </c>
      <c r="M178" s="76">
        <v>0</v>
      </c>
      <c r="N178" s="92">
        <f t="shared" si="35"/>
        <v>1</v>
      </c>
      <c r="O178" s="91">
        <f t="shared" si="45"/>
        <v>8.3333333333333329E-2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" customHeight="1">
      <c r="A179" s="34" t="s">
        <v>23</v>
      </c>
      <c r="B179" s="76">
        <v>2</v>
      </c>
      <c r="C179" s="76">
        <v>1</v>
      </c>
      <c r="D179" s="76">
        <v>1</v>
      </c>
      <c r="E179" s="76">
        <v>1</v>
      </c>
      <c r="F179" s="173">
        <v>1</v>
      </c>
      <c r="G179" s="173">
        <v>0</v>
      </c>
      <c r="H179" s="76">
        <v>0</v>
      </c>
      <c r="I179" s="173">
        <v>0</v>
      </c>
      <c r="J179" s="173">
        <v>0</v>
      </c>
      <c r="K179" s="173">
        <v>1</v>
      </c>
      <c r="L179" s="173">
        <v>0</v>
      </c>
      <c r="M179" s="76">
        <v>0</v>
      </c>
      <c r="N179" s="92">
        <f t="shared" si="35"/>
        <v>7</v>
      </c>
      <c r="O179" s="91">
        <f t="shared" si="45"/>
        <v>0.58333333333333337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" customHeight="1">
      <c r="A180" s="125" t="s">
        <v>22</v>
      </c>
      <c r="B180" s="124">
        <f>IF(SUM(B80:B179)=0,"",SUM(B80:B179))</f>
        <v>172</v>
      </c>
      <c r="C180" s="124">
        <f>IF(SUM(C80:C179)=0,"",SUM(C80:C179))</f>
        <v>127</v>
      </c>
      <c r="D180" s="124">
        <f>IF(SUM(D80:D179)=0,"",SUM(D80:D179))</f>
        <v>192</v>
      </c>
      <c r="E180" s="124">
        <f>IF(SUM(E82:E179)=0,"",SUM(E80:E179))</f>
        <v>150</v>
      </c>
      <c r="F180" s="124">
        <f>IF(SUM(F82:F179)=0,"",SUM(F80:F179))</f>
        <v>158</v>
      </c>
      <c r="G180" s="124">
        <f>IF(SUM(G80:G177)=0,"",SUM(G80:G177))</f>
        <v>139</v>
      </c>
      <c r="H180" s="124">
        <f>IF(SUM(H80:H177)=0,"",SUM(H80:H177))</f>
        <v>147</v>
      </c>
      <c r="I180" s="174">
        <f>IF(SUM(I80:I179)=0,"",SUM(I80:I179))</f>
        <v>167</v>
      </c>
      <c r="J180" s="124">
        <f>IF(SUM(J80:J179)=0,"",SUM(J80:J179))</f>
        <v>134</v>
      </c>
      <c r="K180" s="124">
        <f>IF(SUM(K80:K179)=0,"",SUM(K80:K179))</f>
        <v>166</v>
      </c>
      <c r="L180" s="124">
        <f>IF(SUM(L80:L179)=0,"",SUM(L80:L179))</f>
        <v>182</v>
      </c>
      <c r="M180" s="124">
        <f>IF(SUM(M80:M179)=0,"",SUM(M80:M179))</f>
        <v>194</v>
      </c>
      <c r="N180" s="124">
        <f>SUM(N80:N179)</f>
        <v>1928</v>
      </c>
      <c r="O180" s="126">
        <f>SUM(O80:O179)</f>
        <v>160.66666666666666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7.25" customHeight="1">
      <c r="A181" s="10"/>
      <c r="B181" s="10"/>
      <c r="C181" s="10"/>
      <c r="D181" s="10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7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>
      <c r="A182" s="211" t="s">
        <v>80</v>
      </c>
      <c r="B182" s="212"/>
      <c r="C182" s="212"/>
      <c r="D182" s="212"/>
      <c r="E182" s="212"/>
      <c r="F182" s="212"/>
      <c r="G182" s="212"/>
      <c r="H182" s="212"/>
      <c r="I182" s="212"/>
      <c r="J182" s="212"/>
      <c r="K182" s="212"/>
      <c r="L182" s="212"/>
      <c r="M182" s="212"/>
      <c r="N182" s="212"/>
      <c r="O182" s="213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>
      <c r="A183" s="40" t="s">
        <v>593</v>
      </c>
      <c r="B183" s="76">
        <v>0</v>
      </c>
      <c r="C183" s="76">
        <v>0</v>
      </c>
      <c r="D183" s="76">
        <v>0</v>
      </c>
      <c r="E183" s="76">
        <v>0</v>
      </c>
      <c r="F183" s="76">
        <v>0</v>
      </c>
      <c r="G183" s="76">
        <v>0</v>
      </c>
      <c r="H183" s="190">
        <v>1</v>
      </c>
      <c r="I183" s="76">
        <v>0</v>
      </c>
      <c r="J183" s="76">
        <v>0</v>
      </c>
      <c r="K183" s="76">
        <v>0</v>
      </c>
      <c r="L183" s="76">
        <v>0</v>
      </c>
      <c r="M183" s="76">
        <v>0</v>
      </c>
      <c r="N183" s="92">
        <f t="shared" ref="N183:N190" si="48">SUM(B183:M183)</f>
        <v>1</v>
      </c>
      <c r="O183" s="91">
        <f t="shared" ref="O183:O190" si="49">IF(N183=0,0,AVERAGE(B183:M183))</f>
        <v>8.3333333333333329E-2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s="189" customFormat="1">
      <c r="A184" s="40" t="s">
        <v>81</v>
      </c>
      <c r="B184" s="76">
        <v>13</v>
      </c>
      <c r="C184" s="76">
        <v>12</v>
      </c>
      <c r="D184" s="76">
        <v>14</v>
      </c>
      <c r="E184" s="76">
        <v>8</v>
      </c>
      <c r="F184" s="76">
        <v>9</v>
      </c>
      <c r="G184" s="76">
        <v>17</v>
      </c>
      <c r="H184" s="190">
        <v>15</v>
      </c>
      <c r="I184" s="76">
        <v>13</v>
      </c>
      <c r="J184" s="76">
        <v>9</v>
      </c>
      <c r="K184" s="76">
        <v>14</v>
      </c>
      <c r="L184" s="76">
        <v>10</v>
      </c>
      <c r="M184" s="76">
        <v>11</v>
      </c>
      <c r="N184" s="92">
        <f t="shared" ref="N184" si="50">SUM(B184:M184)</f>
        <v>145</v>
      </c>
      <c r="O184" s="91">
        <f t="shared" ref="O184" si="51">IF(N184=0,0,AVERAGE(B184:M184))</f>
        <v>12.083333333333334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>
      <c r="A185" s="40" t="s">
        <v>82</v>
      </c>
      <c r="B185" s="76">
        <v>20</v>
      </c>
      <c r="C185" s="76">
        <v>23</v>
      </c>
      <c r="D185" s="76">
        <v>17</v>
      </c>
      <c r="E185" s="76">
        <v>22</v>
      </c>
      <c r="F185" s="76">
        <v>26</v>
      </c>
      <c r="G185" s="76">
        <v>16</v>
      </c>
      <c r="H185" s="134">
        <v>19</v>
      </c>
      <c r="I185" s="76">
        <v>27</v>
      </c>
      <c r="J185" s="76">
        <v>20</v>
      </c>
      <c r="K185" s="76">
        <v>19</v>
      </c>
      <c r="L185" s="76">
        <v>25</v>
      </c>
      <c r="M185" s="76">
        <v>31</v>
      </c>
      <c r="N185" s="92">
        <f t="shared" si="48"/>
        <v>265</v>
      </c>
      <c r="O185" s="91">
        <f t="shared" si="49"/>
        <v>22.083333333333332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>
      <c r="A186" s="40" t="s">
        <v>83</v>
      </c>
      <c r="B186" s="76">
        <v>37</v>
      </c>
      <c r="C186" s="76">
        <v>26</v>
      </c>
      <c r="D186" s="76">
        <v>31</v>
      </c>
      <c r="E186" s="76">
        <v>24</v>
      </c>
      <c r="F186" s="76">
        <v>27</v>
      </c>
      <c r="G186" s="76">
        <v>19</v>
      </c>
      <c r="H186" s="76">
        <v>31</v>
      </c>
      <c r="I186" s="76">
        <v>24</v>
      </c>
      <c r="J186" s="76">
        <v>27</v>
      </c>
      <c r="K186" s="76">
        <v>41</v>
      </c>
      <c r="L186" s="76">
        <v>37</v>
      </c>
      <c r="M186" s="76">
        <v>42</v>
      </c>
      <c r="N186" s="92">
        <f t="shared" si="48"/>
        <v>366</v>
      </c>
      <c r="O186" s="91">
        <f t="shared" si="49"/>
        <v>30.5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>
      <c r="A187" s="40" t="s">
        <v>84</v>
      </c>
      <c r="B187" s="76">
        <v>45</v>
      </c>
      <c r="C187" s="76">
        <v>30</v>
      </c>
      <c r="D187" s="76">
        <v>34</v>
      </c>
      <c r="E187" s="76">
        <v>35</v>
      </c>
      <c r="F187" s="76">
        <v>37</v>
      </c>
      <c r="G187" s="76">
        <v>27</v>
      </c>
      <c r="H187" s="76">
        <v>29</v>
      </c>
      <c r="I187" s="76">
        <v>36</v>
      </c>
      <c r="J187" s="76">
        <v>23</v>
      </c>
      <c r="K187" s="76">
        <v>39</v>
      </c>
      <c r="L187" s="76">
        <v>45</v>
      </c>
      <c r="M187" s="76">
        <v>41</v>
      </c>
      <c r="N187" s="92">
        <f t="shared" si="48"/>
        <v>421</v>
      </c>
      <c r="O187" s="91">
        <f t="shared" si="49"/>
        <v>35.083333333333336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>
      <c r="A188" s="40" t="s">
        <v>85</v>
      </c>
      <c r="B188" s="76">
        <v>29</v>
      </c>
      <c r="C188" s="76">
        <v>26</v>
      </c>
      <c r="D188" s="76">
        <v>45</v>
      </c>
      <c r="E188" s="76">
        <v>25</v>
      </c>
      <c r="F188" s="76">
        <v>32</v>
      </c>
      <c r="G188" s="76">
        <v>31</v>
      </c>
      <c r="H188" s="76">
        <v>26</v>
      </c>
      <c r="I188" s="76">
        <v>31</v>
      </c>
      <c r="J188" s="76">
        <v>25</v>
      </c>
      <c r="K188" s="76">
        <v>26</v>
      </c>
      <c r="L188" s="76">
        <v>33</v>
      </c>
      <c r="M188" s="76">
        <v>31</v>
      </c>
      <c r="N188" s="92">
        <f t="shared" si="48"/>
        <v>360</v>
      </c>
      <c r="O188" s="91">
        <f t="shared" si="49"/>
        <v>30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>
      <c r="A189" s="40" t="s">
        <v>86</v>
      </c>
      <c r="B189" s="76">
        <v>16</v>
      </c>
      <c r="C189" s="76">
        <v>6</v>
      </c>
      <c r="D189" s="76">
        <v>35</v>
      </c>
      <c r="E189" s="76">
        <v>20</v>
      </c>
      <c r="F189" s="76">
        <v>18</v>
      </c>
      <c r="G189" s="76">
        <v>18</v>
      </c>
      <c r="H189" s="76">
        <v>15</v>
      </c>
      <c r="I189" s="76">
        <v>18</v>
      </c>
      <c r="J189" s="76">
        <v>18</v>
      </c>
      <c r="K189" s="76">
        <v>17</v>
      </c>
      <c r="L189" s="76">
        <v>19</v>
      </c>
      <c r="M189" s="76">
        <v>29</v>
      </c>
      <c r="N189" s="92">
        <f t="shared" si="48"/>
        <v>229</v>
      </c>
      <c r="O189" s="91">
        <f t="shared" si="49"/>
        <v>19.083333333333332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>
      <c r="A190" s="40" t="s">
        <v>87</v>
      </c>
      <c r="B190" s="76">
        <v>12</v>
      </c>
      <c r="C190" s="76">
        <v>4</v>
      </c>
      <c r="D190" s="76">
        <v>16</v>
      </c>
      <c r="E190" s="76">
        <v>16</v>
      </c>
      <c r="F190" s="76">
        <v>9</v>
      </c>
      <c r="G190" s="76">
        <v>11</v>
      </c>
      <c r="H190" s="76">
        <v>11</v>
      </c>
      <c r="I190" s="76">
        <v>18</v>
      </c>
      <c r="J190" s="76">
        <v>12</v>
      </c>
      <c r="K190" s="76">
        <v>10</v>
      </c>
      <c r="L190" s="76">
        <v>13</v>
      </c>
      <c r="M190" s="76">
        <v>9</v>
      </c>
      <c r="N190" s="92">
        <f t="shared" si="48"/>
        <v>141</v>
      </c>
      <c r="O190" s="91">
        <f t="shared" si="49"/>
        <v>11.75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>
      <c r="A191" s="125" t="s">
        <v>22</v>
      </c>
      <c r="B191" s="124">
        <f t="shared" ref="B191:M191" si="52">IF(SUM(B183:B190)=0,"",SUM(B183:B190))</f>
        <v>172</v>
      </c>
      <c r="C191" s="124">
        <f t="shared" si="52"/>
        <v>127</v>
      </c>
      <c r="D191" s="124">
        <f t="shared" si="52"/>
        <v>192</v>
      </c>
      <c r="E191" s="124">
        <f t="shared" si="52"/>
        <v>150</v>
      </c>
      <c r="F191" s="124">
        <f t="shared" si="52"/>
        <v>158</v>
      </c>
      <c r="G191" s="124">
        <f t="shared" si="52"/>
        <v>139</v>
      </c>
      <c r="H191" s="124">
        <f t="shared" si="52"/>
        <v>147</v>
      </c>
      <c r="I191" s="124">
        <f t="shared" si="52"/>
        <v>167</v>
      </c>
      <c r="J191" s="124">
        <f t="shared" si="52"/>
        <v>134</v>
      </c>
      <c r="K191" s="124">
        <f t="shared" si="52"/>
        <v>166</v>
      </c>
      <c r="L191" s="124">
        <f t="shared" si="52"/>
        <v>182</v>
      </c>
      <c r="M191" s="124">
        <f t="shared" si="52"/>
        <v>194</v>
      </c>
      <c r="N191" s="124">
        <f t="shared" ref="N191:O191" si="53">SUM(N183:N190)</f>
        <v>1928</v>
      </c>
      <c r="O191" s="126">
        <f t="shared" si="53"/>
        <v>160.66666666666669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>
      <c r="A192" s="10"/>
      <c r="B192" s="10"/>
      <c r="C192" s="10"/>
      <c r="D192" s="10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7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>
      <c r="A193" s="211" t="s">
        <v>88</v>
      </c>
      <c r="B193" s="212"/>
      <c r="C193" s="212"/>
      <c r="D193" s="212"/>
      <c r="E193" s="212"/>
      <c r="F193" s="212"/>
      <c r="G193" s="212"/>
      <c r="H193" s="212"/>
      <c r="I193" s="212"/>
      <c r="J193" s="212"/>
      <c r="K193" s="212"/>
      <c r="L193" s="212"/>
      <c r="M193" s="212"/>
      <c r="N193" s="212"/>
      <c r="O193" s="213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>
      <c r="A194" s="40" t="s">
        <v>30</v>
      </c>
      <c r="B194" s="76"/>
      <c r="C194" s="76"/>
      <c r="D194" s="98"/>
      <c r="E194" s="76"/>
      <c r="F194" s="76"/>
      <c r="G194" s="76"/>
      <c r="H194" s="76"/>
      <c r="I194" s="76"/>
      <c r="J194" s="76"/>
      <c r="K194" s="76"/>
      <c r="L194" s="76"/>
      <c r="M194" s="76"/>
      <c r="N194" s="92">
        <f t="shared" ref="N194:N204" si="54">SUM(B194:M194)</f>
        <v>0</v>
      </c>
      <c r="O194" s="91">
        <f t="shared" ref="O194:O204" si="55">IF(N194=0,0,AVERAGE(B194:M194))</f>
        <v>0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>
      <c r="A195" s="53" t="s">
        <v>20</v>
      </c>
      <c r="B195" s="76"/>
      <c r="C195" s="76"/>
      <c r="D195" s="98"/>
      <c r="E195" s="76"/>
      <c r="F195" s="76"/>
      <c r="G195" s="76"/>
      <c r="H195" s="76"/>
      <c r="I195" s="76"/>
      <c r="J195" s="76"/>
      <c r="K195" s="76"/>
      <c r="L195" s="76"/>
      <c r="M195" s="76"/>
      <c r="N195" s="92">
        <f t="shared" ref="N195:N200" si="56">SUM(B195:M195)</f>
        <v>0</v>
      </c>
      <c r="O195" s="91">
        <f t="shared" si="55"/>
        <v>0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>
      <c r="A196" s="40" t="s">
        <v>501</v>
      </c>
      <c r="B196" s="76"/>
      <c r="C196" s="76"/>
      <c r="D196" s="98"/>
      <c r="E196" s="76"/>
      <c r="F196" s="76"/>
      <c r="G196" s="76"/>
      <c r="H196" s="76"/>
      <c r="I196" s="76"/>
      <c r="J196" s="76"/>
      <c r="K196" s="76"/>
      <c r="L196" s="76"/>
      <c r="M196" s="76"/>
      <c r="N196" s="92">
        <f t="shared" si="56"/>
        <v>0</v>
      </c>
      <c r="O196" s="91">
        <f t="shared" si="55"/>
        <v>0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>
      <c r="A197" s="40" t="s">
        <v>26</v>
      </c>
      <c r="B197" s="76"/>
      <c r="C197" s="76"/>
      <c r="D197" s="98"/>
      <c r="E197" s="76"/>
      <c r="F197" s="76"/>
      <c r="G197" s="76"/>
      <c r="H197" s="76"/>
      <c r="I197" s="76"/>
      <c r="J197" s="76"/>
      <c r="K197" s="76"/>
      <c r="L197" s="76"/>
      <c r="M197" s="76"/>
      <c r="N197" s="92">
        <f t="shared" si="56"/>
        <v>0</v>
      </c>
      <c r="O197" s="91">
        <f t="shared" si="55"/>
        <v>0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>
      <c r="A198" s="40" t="s">
        <v>29</v>
      </c>
      <c r="B198" s="76"/>
      <c r="C198" s="76"/>
      <c r="D198" s="98"/>
      <c r="E198" s="76"/>
      <c r="F198" s="76"/>
      <c r="G198" s="76"/>
      <c r="H198" s="76"/>
      <c r="I198" s="76"/>
      <c r="J198" s="76"/>
      <c r="K198" s="76"/>
      <c r="L198" s="76"/>
      <c r="M198" s="76"/>
      <c r="N198" s="92"/>
      <c r="O198" s="91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>
      <c r="A199" s="40" t="s">
        <v>34</v>
      </c>
      <c r="B199" s="76"/>
      <c r="C199" s="76"/>
      <c r="D199" s="98"/>
      <c r="E199" s="76"/>
      <c r="F199" s="76"/>
      <c r="G199" s="76"/>
      <c r="H199" s="76"/>
      <c r="I199" s="76"/>
      <c r="J199" s="76"/>
      <c r="K199" s="76"/>
      <c r="L199" s="76"/>
      <c r="M199" s="76"/>
      <c r="N199" s="92">
        <f t="shared" si="56"/>
        <v>0</v>
      </c>
      <c r="O199" s="91">
        <f t="shared" si="55"/>
        <v>0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>
      <c r="A200" s="40" t="s">
        <v>178</v>
      </c>
      <c r="B200" s="76"/>
      <c r="C200" s="76"/>
      <c r="D200" s="98"/>
      <c r="E200" s="76"/>
      <c r="F200" s="76"/>
      <c r="G200" s="76"/>
      <c r="H200" s="76"/>
      <c r="I200" s="76"/>
      <c r="J200" s="76"/>
      <c r="K200" s="76"/>
      <c r="L200" s="76"/>
      <c r="M200" s="76"/>
      <c r="N200" s="92">
        <f t="shared" si="56"/>
        <v>0</v>
      </c>
      <c r="O200" s="91">
        <f t="shared" si="55"/>
        <v>0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>
      <c r="A201" s="40" t="s">
        <v>35</v>
      </c>
      <c r="B201" s="76"/>
      <c r="C201" s="76"/>
      <c r="D201" s="98"/>
      <c r="E201" s="76"/>
      <c r="F201" s="76"/>
      <c r="G201" s="76"/>
      <c r="H201" s="76"/>
      <c r="I201" s="76"/>
      <c r="J201" s="76"/>
      <c r="K201" s="76"/>
      <c r="L201" s="76"/>
      <c r="M201" s="76"/>
      <c r="N201" s="92">
        <f t="shared" si="54"/>
        <v>0</v>
      </c>
      <c r="O201" s="91">
        <f t="shared" si="55"/>
        <v>0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>
      <c r="A202" s="40" t="s">
        <v>36</v>
      </c>
      <c r="B202" s="76"/>
      <c r="C202" s="76"/>
      <c r="D202" s="98"/>
      <c r="E202" s="76"/>
      <c r="F202" s="76"/>
      <c r="G202" s="76"/>
      <c r="H202" s="76"/>
      <c r="I202" s="76"/>
      <c r="J202" s="76"/>
      <c r="K202" s="76"/>
      <c r="L202" s="76"/>
      <c r="M202" s="76"/>
      <c r="N202" s="92">
        <f t="shared" si="54"/>
        <v>0</v>
      </c>
      <c r="O202" s="91">
        <f t="shared" si="55"/>
        <v>0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>
      <c r="A203" s="40" t="s">
        <v>37</v>
      </c>
      <c r="B203" s="76"/>
      <c r="C203" s="76"/>
      <c r="D203" s="98"/>
      <c r="E203" s="76"/>
      <c r="F203" s="76"/>
      <c r="G203" s="76"/>
      <c r="H203" s="76"/>
      <c r="I203" s="76"/>
      <c r="J203" s="76"/>
      <c r="K203" s="76"/>
      <c r="L203" s="76"/>
      <c r="M203" s="76"/>
      <c r="N203" s="92">
        <f t="shared" si="54"/>
        <v>0</v>
      </c>
      <c r="O203" s="91">
        <f t="shared" si="55"/>
        <v>0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>
      <c r="A204" s="40" t="s">
        <v>38</v>
      </c>
      <c r="B204" s="76"/>
      <c r="C204" s="76"/>
      <c r="D204" s="98"/>
      <c r="E204" s="76"/>
      <c r="F204" s="76"/>
      <c r="G204" s="76"/>
      <c r="H204" s="76"/>
      <c r="I204" s="76"/>
      <c r="J204" s="76"/>
      <c r="K204" s="76"/>
      <c r="L204" s="76"/>
      <c r="M204" s="76"/>
      <c r="N204" s="92">
        <f t="shared" si="54"/>
        <v>0</v>
      </c>
      <c r="O204" s="91">
        <f t="shared" si="55"/>
        <v>0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>
      <c r="A205" s="125" t="s">
        <v>22</v>
      </c>
      <c r="B205" s="124" t="str">
        <f t="shared" ref="B205:M205" si="57">IF(SUM(B194:B204)=0,"",SUM(B194:B204))</f>
        <v/>
      </c>
      <c r="C205" s="124" t="str">
        <f t="shared" si="57"/>
        <v/>
      </c>
      <c r="D205" s="124" t="str">
        <f t="shared" si="57"/>
        <v/>
      </c>
      <c r="E205" s="124" t="str">
        <f t="shared" si="57"/>
        <v/>
      </c>
      <c r="F205" s="124" t="str">
        <f t="shared" si="57"/>
        <v/>
      </c>
      <c r="G205" s="124" t="str">
        <f t="shared" si="57"/>
        <v/>
      </c>
      <c r="H205" s="124" t="str">
        <f t="shared" si="57"/>
        <v/>
      </c>
      <c r="I205" s="124" t="str">
        <f t="shared" si="57"/>
        <v/>
      </c>
      <c r="J205" s="124" t="str">
        <f t="shared" si="57"/>
        <v/>
      </c>
      <c r="K205" s="124" t="str">
        <f t="shared" si="57"/>
        <v/>
      </c>
      <c r="L205" s="124" t="str">
        <f t="shared" si="57"/>
        <v/>
      </c>
      <c r="M205" s="124" t="str">
        <f t="shared" si="57"/>
        <v/>
      </c>
      <c r="N205" s="124">
        <f>SUM(N194:N204)</f>
        <v>0</v>
      </c>
      <c r="O205" s="126">
        <f>SUM(O194:O204)</f>
        <v>0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4.25" customHeight="1">
      <c r="A206" s="10"/>
      <c r="B206" s="10"/>
      <c r="C206" s="10"/>
      <c r="D206" s="10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7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>
      <c r="A207" s="211" t="s">
        <v>546</v>
      </c>
      <c r="B207" s="212"/>
      <c r="C207" s="212"/>
      <c r="D207" s="212"/>
      <c r="E207" s="212"/>
      <c r="F207" s="212"/>
      <c r="G207" s="212"/>
      <c r="H207" s="212"/>
      <c r="I207" s="212"/>
      <c r="J207" s="212"/>
      <c r="K207" s="212"/>
      <c r="L207" s="212"/>
      <c r="M207" s="212"/>
      <c r="N207" s="212"/>
      <c r="O207" s="213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>
      <c r="A208" s="53" t="s">
        <v>19</v>
      </c>
      <c r="B208" s="76">
        <v>93</v>
      </c>
      <c r="C208" s="76">
        <v>81</v>
      </c>
      <c r="D208" s="100">
        <v>89</v>
      </c>
      <c r="E208" s="100">
        <v>85</v>
      </c>
      <c r="F208" s="76">
        <v>80</v>
      </c>
      <c r="G208" s="100">
        <v>75</v>
      </c>
      <c r="H208" s="100">
        <v>87</v>
      </c>
      <c r="I208" s="100">
        <v>97</v>
      </c>
      <c r="J208" s="100">
        <v>84</v>
      </c>
      <c r="K208" s="100">
        <v>96</v>
      </c>
      <c r="L208" s="100">
        <v>113</v>
      </c>
      <c r="M208" s="208">
        <v>125</v>
      </c>
      <c r="N208" s="92">
        <f>SUM(B208:M208)</f>
        <v>1105</v>
      </c>
      <c r="O208" s="91">
        <f>IF(N208=0,0,AVERAGE(B208:M208))</f>
        <v>92.083333333333329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>
      <c r="A209" s="53" t="s">
        <v>20</v>
      </c>
      <c r="B209" s="76">
        <v>37</v>
      </c>
      <c r="C209" s="76">
        <v>38</v>
      </c>
      <c r="D209" s="76">
        <v>61</v>
      </c>
      <c r="E209" s="100">
        <v>50</v>
      </c>
      <c r="F209" s="76">
        <v>51</v>
      </c>
      <c r="G209" s="100">
        <v>49</v>
      </c>
      <c r="H209" s="76">
        <v>40</v>
      </c>
      <c r="I209" s="100">
        <v>48</v>
      </c>
      <c r="J209" s="76">
        <v>39</v>
      </c>
      <c r="K209" s="100">
        <v>47</v>
      </c>
      <c r="L209" s="76">
        <v>45</v>
      </c>
      <c r="M209" s="208">
        <v>62</v>
      </c>
      <c r="N209" s="92">
        <f t="shared" ref="N209:N210" si="58">SUM(B209:M209)</f>
        <v>567</v>
      </c>
      <c r="O209" s="91">
        <f>IF(N209=0,0,AVERAGE(B209:M209))</f>
        <v>47.25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>
      <c r="A210" s="53" t="s">
        <v>21</v>
      </c>
      <c r="B210" s="76">
        <v>1</v>
      </c>
      <c r="C210" s="76">
        <v>0</v>
      </c>
      <c r="D210" s="100">
        <v>0</v>
      </c>
      <c r="E210" s="100">
        <v>0</v>
      </c>
      <c r="F210" s="76">
        <v>0</v>
      </c>
      <c r="G210" s="100">
        <v>0</v>
      </c>
      <c r="H210" s="100">
        <v>0</v>
      </c>
      <c r="I210" s="100">
        <v>0</v>
      </c>
      <c r="J210" s="100">
        <v>0</v>
      </c>
      <c r="K210" s="100">
        <v>0</v>
      </c>
      <c r="L210" s="100">
        <v>0</v>
      </c>
      <c r="M210" s="208">
        <v>0</v>
      </c>
      <c r="N210" s="92">
        <f t="shared" si="58"/>
        <v>1</v>
      </c>
      <c r="O210" s="91">
        <f>IF(N210=0,0,AVERAGE(B210:M210))</f>
        <v>8.3333333333333329E-2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>
      <c r="A211" s="125" t="s">
        <v>22</v>
      </c>
      <c r="B211" s="124">
        <f t="shared" ref="B211:M211" si="59">IF(SUM(B208:B210)=0,"",SUM(B208:B210))</f>
        <v>131</v>
      </c>
      <c r="C211" s="124">
        <f t="shared" si="59"/>
        <v>119</v>
      </c>
      <c r="D211" s="124">
        <f t="shared" si="59"/>
        <v>150</v>
      </c>
      <c r="E211" s="124">
        <f t="shared" si="59"/>
        <v>135</v>
      </c>
      <c r="F211" s="124">
        <f t="shared" si="59"/>
        <v>131</v>
      </c>
      <c r="G211" s="124">
        <f t="shared" si="59"/>
        <v>124</v>
      </c>
      <c r="H211" s="124">
        <f t="shared" si="59"/>
        <v>127</v>
      </c>
      <c r="I211" s="124">
        <f t="shared" si="59"/>
        <v>145</v>
      </c>
      <c r="J211" s="124">
        <f t="shared" si="59"/>
        <v>123</v>
      </c>
      <c r="K211" s="124">
        <f t="shared" si="59"/>
        <v>143</v>
      </c>
      <c r="L211" s="124">
        <f t="shared" si="59"/>
        <v>158</v>
      </c>
      <c r="M211" s="124">
        <f t="shared" si="59"/>
        <v>187</v>
      </c>
      <c r="N211" s="124">
        <f t="shared" ref="N211" si="60">SUM(N208:N210)</f>
        <v>1673</v>
      </c>
      <c r="O211" s="126">
        <f>SUM(O208:O210)</f>
        <v>139.41666666666666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4.25" customHeight="1">
      <c r="A212" s="10"/>
      <c r="B212" s="10" t="s">
        <v>89</v>
      </c>
      <c r="C212" s="10"/>
      <c r="D212" s="10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7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>
      <c r="A213" s="211" t="s">
        <v>90</v>
      </c>
      <c r="B213" s="226"/>
      <c r="C213" s="226"/>
      <c r="D213" s="226"/>
      <c r="E213" s="226"/>
      <c r="F213" s="226"/>
      <c r="G213" s="226"/>
      <c r="H213" s="226"/>
      <c r="I213" s="226"/>
      <c r="J213" s="226"/>
      <c r="K213" s="226"/>
      <c r="L213" s="226"/>
      <c r="M213" s="226"/>
      <c r="N213" s="226"/>
      <c r="O213" s="227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>
      <c r="A214" s="40" t="s">
        <v>30</v>
      </c>
      <c r="B214" s="76">
        <v>0</v>
      </c>
      <c r="C214" s="76">
        <v>0</v>
      </c>
      <c r="D214" s="76">
        <v>0</v>
      </c>
      <c r="E214" s="76">
        <v>0</v>
      </c>
      <c r="F214" s="76">
        <v>0</v>
      </c>
      <c r="G214" s="173">
        <v>0</v>
      </c>
      <c r="H214" s="76">
        <v>0</v>
      </c>
      <c r="I214" s="173">
        <v>0</v>
      </c>
      <c r="J214" s="173">
        <v>0</v>
      </c>
      <c r="K214" s="173">
        <v>0</v>
      </c>
      <c r="L214" s="173">
        <v>0</v>
      </c>
      <c r="M214" s="76">
        <v>0</v>
      </c>
      <c r="N214" s="92">
        <f t="shared" ref="N214:N225" si="61">SUM(B214:M214)</f>
        <v>0</v>
      </c>
      <c r="O214" s="91">
        <f t="shared" ref="O214:O225" si="62">IF(N214=0,0,AVERAGE(B214:M214))</f>
        <v>0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>
      <c r="A215" s="53" t="s">
        <v>20</v>
      </c>
      <c r="B215" s="76">
        <v>3</v>
      </c>
      <c r="C215" s="76">
        <v>5</v>
      </c>
      <c r="D215" s="76">
        <v>5</v>
      </c>
      <c r="E215" s="76">
        <v>6</v>
      </c>
      <c r="F215" s="76">
        <v>20</v>
      </c>
      <c r="G215" s="173">
        <v>4</v>
      </c>
      <c r="H215" s="76">
        <v>2</v>
      </c>
      <c r="I215" s="173">
        <v>7</v>
      </c>
      <c r="J215" s="173">
        <v>5</v>
      </c>
      <c r="K215" s="173">
        <v>6</v>
      </c>
      <c r="L215" s="173">
        <v>2</v>
      </c>
      <c r="M215" s="76">
        <v>4</v>
      </c>
      <c r="N215" s="92">
        <f t="shared" ref="N215:N216" si="63">SUM(B215:M215)</f>
        <v>69</v>
      </c>
      <c r="O215" s="91">
        <f t="shared" si="62"/>
        <v>5.75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>
      <c r="A216" s="40" t="s">
        <v>27</v>
      </c>
      <c r="B216" s="76">
        <v>0</v>
      </c>
      <c r="C216" s="76">
        <v>0</v>
      </c>
      <c r="D216" s="76">
        <v>0</v>
      </c>
      <c r="E216" s="76">
        <v>0</v>
      </c>
      <c r="F216" s="76">
        <v>0</v>
      </c>
      <c r="G216" s="173">
        <v>0</v>
      </c>
      <c r="H216" s="76">
        <v>0</v>
      </c>
      <c r="I216" s="173">
        <v>0</v>
      </c>
      <c r="J216" s="173">
        <v>1</v>
      </c>
      <c r="K216" s="173">
        <v>0</v>
      </c>
      <c r="L216" s="173">
        <v>0</v>
      </c>
      <c r="M216" s="76">
        <v>0</v>
      </c>
      <c r="N216" s="92">
        <f t="shared" si="63"/>
        <v>1</v>
      </c>
      <c r="O216" s="91">
        <f t="shared" si="62"/>
        <v>8.3333333333333329E-2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>
      <c r="A217" s="40" t="s">
        <v>26</v>
      </c>
      <c r="B217" s="76">
        <v>0</v>
      </c>
      <c r="C217" s="76">
        <v>0</v>
      </c>
      <c r="D217" s="76">
        <v>0</v>
      </c>
      <c r="E217" s="76">
        <v>2</v>
      </c>
      <c r="F217" s="76">
        <v>1</v>
      </c>
      <c r="G217" s="173">
        <v>0</v>
      </c>
      <c r="H217" s="76">
        <v>1</v>
      </c>
      <c r="I217" s="173">
        <v>0</v>
      </c>
      <c r="J217" s="173">
        <v>0</v>
      </c>
      <c r="K217" s="173">
        <v>0</v>
      </c>
      <c r="L217" s="173">
        <v>1</v>
      </c>
      <c r="M217" s="76">
        <v>0</v>
      </c>
      <c r="N217" s="92">
        <f t="shared" si="61"/>
        <v>5</v>
      </c>
      <c r="O217" s="91">
        <f t="shared" si="62"/>
        <v>0.41666666666666669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s="188" customFormat="1">
      <c r="A218" s="40" t="s">
        <v>578</v>
      </c>
      <c r="B218" s="76">
        <v>0</v>
      </c>
      <c r="C218" s="76">
        <v>0</v>
      </c>
      <c r="D218" s="76">
        <v>0</v>
      </c>
      <c r="E218" s="76">
        <v>0</v>
      </c>
      <c r="F218" s="76">
        <v>0</v>
      </c>
      <c r="G218" s="173">
        <v>0</v>
      </c>
      <c r="H218" s="76">
        <v>1</v>
      </c>
      <c r="I218" s="173">
        <v>0</v>
      </c>
      <c r="J218" s="173">
        <v>0</v>
      </c>
      <c r="K218" s="173">
        <v>0</v>
      </c>
      <c r="L218" s="173">
        <v>0</v>
      </c>
      <c r="M218" s="76">
        <v>0</v>
      </c>
      <c r="N218" s="92">
        <f t="shared" si="61"/>
        <v>1</v>
      </c>
      <c r="O218" s="91">
        <f t="shared" si="62"/>
        <v>8.3333333333333329E-2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>
      <c r="A219" s="40" t="s">
        <v>29</v>
      </c>
      <c r="B219" s="76">
        <v>0</v>
      </c>
      <c r="C219" s="76">
        <v>1</v>
      </c>
      <c r="D219" s="76">
        <v>0</v>
      </c>
      <c r="E219" s="76">
        <v>0</v>
      </c>
      <c r="F219" s="76">
        <v>0</v>
      </c>
      <c r="G219" s="173">
        <v>1</v>
      </c>
      <c r="H219" s="76">
        <v>0</v>
      </c>
      <c r="I219" s="173">
        <v>0</v>
      </c>
      <c r="J219" s="173">
        <v>0</v>
      </c>
      <c r="K219" s="173">
        <v>0</v>
      </c>
      <c r="L219" s="173">
        <v>0</v>
      </c>
      <c r="M219" s="76">
        <v>1</v>
      </c>
      <c r="N219" s="92">
        <f t="shared" ref="N219" si="64">SUM(B219:M219)</f>
        <v>3</v>
      </c>
      <c r="O219" s="91">
        <f t="shared" si="62"/>
        <v>0.25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>
      <c r="A220" s="40" t="s">
        <v>34</v>
      </c>
      <c r="B220" s="76">
        <v>1</v>
      </c>
      <c r="C220" s="76">
        <v>1</v>
      </c>
      <c r="D220" s="76">
        <v>0</v>
      </c>
      <c r="E220" s="76">
        <v>0</v>
      </c>
      <c r="F220" s="76">
        <v>0</v>
      </c>
      <c r="G220" s="173">
        <v>1</v>
      </c>
      <c r="H220" s="76">
        <v>2</v>
      </c>
      <c r="I220" s="173">
        <v>0</v>
      </c>
      <c r="J220" s="173">
        <v>0</v>
      </c>
      <c r="K220" s="173">
        <v>0</v>
      </c>
      <c r="L220" s="173">
        <v>1</v>
      </c>
      <c r="M220" s="76">
        <v>1</v>
      </c>
      <c r="N220" s="92">
        <f t="shared" si="61"/>
        <v>7</v>
      </c>
      <c r="O220" s="91">
        <f t="shared" si="62"/>
        <v>0.58333333333333337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>
      <c r="A221" s="40" t="s">
        <v>178</v>
      </c>
      <c r="B221" s="76">
        <v>0</v>
      </c>
      <c r="C221" s="76">
        <v>1</v>
      </c>
      <c r="D221" s="76">
        <v>1</v>
      </c>
      <c r="E221" s="76">
        <v>0</v>
      </c>
      <c r="F221" s="76">
        <v>0</v>
      </c>
      <c r="G221" s="173">
        <v>0</v>
      </c>
      <c r="H221" s="76">
        <v>2</v>
      </c>
      <c r="I221" s="173">
        <v>1</v>
      </c>
      <c r="J221" s="173">
        <v>1</v>
      </c>
      <c r="K221" s="173">
        <v>1</v>
      </c>
      <c r="L221" s="173">
        <v>0</v>
      </c>
      <c r="M221" s="76">
        <v>1</v>
      </c>
      <c r="N221" s="92">
        <f t="shared" ref="N221" si="65">SUM(B221:M221)</f>
        <v>8</v>
      </c>
      <c r="O221" s="91">
        <f t="shared" si="62"/>
        <v>0.66666666666666663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>
      <c r="A222" s="40" t="s">
        <v>35</v>
      </c>
      <c r="B222" s="76">
        <v>6</v>
      </c>
      <c r="C222" s="76">
        <v>7</v>
      </c>
      <c r="D222" s="76">
        <v>8</v>
      </c>
      <c r="E222" s="76">
        <v>7</v>
      </c>
      <c r="F222" s="76">
        <v>0</v>
      </c>
      <c r="G222" s="173">
        <v>7</v>
      </c>
      <c r="H222" s="76">
        <v>5</v>
      </c>
      <c r="I222" s="173">
        <v>4</v>
      </c>
      <c r="J222" s="173">
        <v>12</v>
      </c>
      <c r="K222" s="173">
        <v>11</v>
      </c>
      <c r="L222" s="173">
        <v>13</v>
      </c>
      <c r="M222" s="76">
        <v>9</v>
      </c>
      <c r="N222" s="92">
        <f t="shared" si="61"/>
        <v>89</v>
      </c>
      <c r="O222" s="91">
        <f t="shared" si="62"/>
        <v>7.416666666666667</v>
      </c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>
      <c r="A223" s="40" t="s">
        <v>36</v>
      </c>
      <c r="B223" s="76">
        <v>2</v>
      </c>
      <c r="C223" s="76">
        <v>0</v>
      </c>
      <c r="D223" s="76">
        <v>0</v>
      </c>
      <c r="E223" s="76">
        <v>0</v>
      </c>
      <c r="F223" s="76">
        <v>0</v>
      </c>
      <c r="G223" s="173">
        <v>0</v>
      </c>
      <c r="H223" s="76">
        <v>0</v>
      </c>
      <c r="I223" s="173">
        <v>0</v>
      </c>
      <c r="J223" s="173">
        <v>1</v>
      </c>
      <c r="K223" s="173">
        <v>1</v>
      </c>
      <c r="L223" s="173">
        <v>0</v>
      </c>
      <c r="M223" s="76">
        <v>0</v>
      </c>
      <c r="N223" s="92">
        <f t="shared" ref="N223" si="66">SUM(B223:M223)</f>
        <v>4</v>
      </c>
      <c r="O223" s="91">
        <f t="shared" si="62"/>
        <v>0.33333333333333331</v>
      </c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>
      <c r="A224" s="40" t="s">
        <v>37</v>
      </c>
      <c r="B224" s="76">
        <v>1</v>
      </c>
      <c r="C224" s="76">
        <v>1</v>
      </c>
      <c r="D224" s="76">
        <v>0</v>
      </c>
      <c r="E224" s="76">
        <v>2</v>
      </c>
      <c r="F224" s="76">
        <v>0</v>
      </c>
      <c r="G224" s="173">
        <v>0</v>
      </c>
      <c r="H224" s="76">
        <v>0</v>
      </c>
      <c r="I224" s="173">
        <v>1</v>
      </c>
      <c r="J224" s="173">
        <v>0</v>
      </c>
      <c r="K224" s="173">
        <v>0</v>
      </c>
      <c r="L224" s="173">
        <v>1</v>
      </c>
      <c r="M224" s="76">
        <v>0</v>
      </c>
      <c r="N224" s="92">
        <f t="shared" si="61"/>
        <v>6</v>
      </c>
      <c r="O224" s="91">
        <f t="shared" si="62"/>
        <v>0.5</v>
      </c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>
      <c r="A225" s="40" t="s">
        <v>38</v>
      </c>
      <c r="B225" s="76">
        <v>5</v>
      </c>
      <c r="C225" s="76">
        <v>3</v>
      </c>
      <c r="D225" s="76">
        <v>4</v>
      </c>
      <c r="E225" s="76">
        <v>3</v>
      </c>
      <c r="F225" s="76">
        <v>0</v>
      </c>
      <c r="G225" s="173">
        <v>7</v>
      </c>
      <c r="H225" s="76">
        <v>3</v>
      </c>
      <c r="I225" s="173">
        <v>3</v>
      </c>
      <c r="J225" s="173">
        <v>1</v>
      </c>
      <c r="K225" s="173">
        <v>1</v>
      </c>
      <c r="L225" s="173">
        <v>1</v>
      </c>
      <c r="M225" s="76">
        <v>0</v>
      </c>
      <c r="N225" s="92">
        <f t="shared" si="61"/>
        <v>31</v>
      </c>
      <c r="O225" s="91">
        <f t="shared" si="62"/>
        <v>2.5833333333333335</v>
      </c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>
      <c r="A226" s="125" t="s">
        <v>22</v>
      </c>
      <c r="B226" s="124">
        <f t="shared" ref="B226:M226" si="67">IF(SUM(B214:B225)=0,0,SUM(B214:B225))</f>
        <v>18</v>
      </c>
      <c r="C226" s="124">
        <f t="shared" si="67"/>
        <v>19</v>
      </c>
      <c r="D226" s="124">
        <f t="shared" si="67"/>
        <v>18</v>
      </c>
      <c r="E226" s="124">
        <f t="shared" si="67"/>
        <v>20</v>
      </c>
      <c r="F226" s="124">
        <f t="shared" si="67"/>
        <v>21</v>
      </c>
      <c r="G226" s="124">
        <f t="shared" si="67"/>
        <v>20</v>
      </c>
      <c r="H226" s="124">
        <f t="shared" si="67"/>
        <v>16</v>
      </c>
      <c r="I226" s="124">
        <f t="shared" si="67"/>
        <v>16</v>
      </c>
      <c r="J226" s="124">
        <f t="shared" si="67"/>
        <v>21</v>
      </c>
      <c r="K226" s="124">
        <f t="shared" ref="K226" si="68">IF(SUM(K214:K225)=0,0,SUM(K214:K225))</f>
        <v>20</v>
      </c>
      <c r="L226" s="124">
        <f t="shared" si="67"/>
        <v>19</v>
      </c>
      <c r="M226" s="124">
        <f t="shared" si="67"/>
        <v>16</v>
      </c>
      <c r="N226" s="124">
        <f>SUM(N214:N225)</f>
        <v>224</v>
      </c>
      <c r="O226" s="126">
        <f>SUM(O214:O225)</f>
        <v>18.666666666666668</v>
      </c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4.25" customHeight="1">
      <c r="A227" s="10"/>
      <c r="B227" s="10"/>
      <c r="C227" s="10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7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>
      <c r="A228" s="211" t="s">
        <v>91</v>
      </c>
      <c r="B228" s="212"/>
      <c r="C228" s="212"/>
      <c r="D228" s="212"/>
      <c r="E228" s="212"/>
      <c r="F228" s="212"/>
      <c r="G228" s="212"/>
      <c r="H228" s="212"/>
      <c r="I228" s="212"/>
      <c r="J228" s="212"/>
      <c r="K228" s="212"/>
      <c r="L228" s="212"/>
      <c r="M228" s="212"/>
      <c r="N228" s="212"/>
      <c r="O228" s="213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>
      <c r="A229" s="53" t="s">
        <v>19</v>
      </c>
      <c r="B229" s="76">
        <v>0</v>
      </c>
      <c r="C229" s="76">
        <v>0</v>
      </c>
      <c r="D229" s="76">
        <v>0</v>
      </c>
      <c r="E229" s="76">
        <v>0</v>
      </c>
      <c r="F229" s="76">
        <v>0</v>
      </c>
      <c r="G229" s="173">
        <v>1</v>
      </c>
      <c r="H229" s="173">
        <v>0</v>
      </c>
      <c r="I229" s="173">
        <v>0</v>
      </c>
      <c r="J229" s="173">
        <v>1</v>
      </c>
      <c r="K229" s="173">
        <v>0</v>
      </c>
      <c r="L229" s="173">
        <v>1</v>
      </c>
      <c r="M229" s="76">
        <v>0</v>
      </c>
      <c r="N229" s="92">
        <f t="shared" ref="N229:N231" si="69">SUM(B229:M229)</f>
        <v>3</v>
      </c>
      <c r="O229" s="91">
        <f t="shared" ref="O229:O231" si="70">IF(N229=0,0,AVERAGE(B229:M229))</f>
        <v>0.25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>
      <c r="A230" s="53" t="s">
        <v>20</v>
      </c>
      <c r="B230" s="76">
        <v>4</v>
      </c>
      <c r="C230" s="76">
        <v>4</v>
      </c>
      <c r="D230" s="76">
        <v>7</v>
      </c>
      <c r="E230" s="76">
        <v>2</v>
      </c>
      <c r="F230" s="76">
        <v>4</v>
      </c>
      <c r="G230" s="76">
        <v>5</v>
      </c>
      <c r="H230" s="76">
        <v>3</v>
      </c>
      <c r="I230" s="173">
        <v>7</v>
      </c>
      <c r="J230" s="173">
        <v>8</v>
      </c>
      <c r="K230" s="173">
        <v>9</v>
      </c>
      <c r="L230" s="173">
        <v>3</v>
      </c>
      <c r="M230" s="76">
        <v>7</v>
      </c>
      <c r="N230" s="92">
        <f t="shared" si="69"/>
        <v>63</v>
      </c>
      <c r="O230" s="91">
        <f t="shared" si="70"/>
        <v>5.25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>
      <c r="A231" s="53" t="s">
        <v>21</v>
      </c>
      <c r="B231" s="76">
        <v>14</v>
      </c>
      <c r="C231" s="76">
        <v>15</v>
      </c>
      <c r="D231" s="76">
        <v>11</v>
      </c>
      <c r="E231" s="76">
        <v>18</v>
      </c>
      <c r="F231" s="76">
        <v>17</v>
      </c>
      <c r="G231" s="76">
        <v>14</v>
      </c>
      <c r="H231" s="76">
        <v>13</v>
      </c>
      <c r="I231" s="173">
        <v>9</v>
      </c>
      <c r="J231" s="173">
        <v>12</v>
      </c>
      <c r="K231" s="173">
        <v>11</v>
      </c>
      <c r="L231" s="173">
        <v>15</v>
      </c>
      <c r="M231" s="76">
        <v>9</v>
      </c>
      <c r="N231" s="92">
        <f t="shared" si="69"/>
        <v>158</v>
      </c>
      <c r="O231" s="91">
        <f t="shared" si="70"/>
        <v>13.166666666666666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>
      <c r="A232" s="125" t="s">
        <v>22</v>
      </c>
      <c r="B232" s="124">
        <f t="shared" ref="B232:M232" si="71">IF(SUM(B229:B231)=0,0,SUM(B229:B231))</f>
        <v>18</v>
      </c>
      <c r="C232" s="124">
        <f t="shared" si="71"/>
        <v>19</v>
      </c>
      <c r="D232" s="124">
        <f t="shared" si="71"/>
        <v>18</v>
      </c>
      <c r="E232" s="124">
        <f t="shared" si="71"/>
        <v>20</v>
      </c>
      <c r="F232" s="124">
        <f t="shared" si="71"/>
        <v>21</v>
      </c>
      <c r="G232" s="124">
        <f t="shared" si="71"/>
        <v>20</v>
      </c>
      <c r="H232" s="124">
        <f t="shared" si="71"/>
        <v>16</v>
      </c>
      <c r="I232" s="124">
        <f t="shared" si="71"/>
        <v>16</v>
      </c>
      <c r="J232" s="124">
        <f t="shared" si="71"/>
        <v>21</v>
      </c>
      <c r="K232" s="124">
        <f t="shared" si="71"/>
        <v>20</v>
      </c>
      <c r="L232" s="124">
        <f t="shared" si="71"/>
        <v>19</v>
      </c>
      <c r="M232" s="124">
        <f t="shared" si="71"/>
        <v>16</v>
      </c>
      <c r="N232" s="124">
        <f t="shared" ref="N232:O232" si="72">SUM(N229:N231)</f>
        <v>224</v>
      </c>
      <c r="O232" s="126">
        <f t="shared" si="72"/>
        <v>18.666666666666664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>
      <c r="A233" s="10"/>
      <c r="B233" s="101"/>
      <c r="C233" s="101"/>
      <c r="D233" s="101"/>
      <c r="E233" s="102"/>
      <c r="F233" s="102"/>
      <c r="G233" s="102"/>
      <c r="H233" s="102"/>
      <c r="I233" s="102"/>
      <c r="J233" s="102"/>
      <c r="K233" s="102"/>
      <c r="L233" s="102"/>
      <c r="M233" s="102"/>
      <c r="N233" s="102"/>
      <c r="O233" s="83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>
      <c r="A234" s="211" t="s">
        <v>92</v>
      </c>
      <c r="B234" s="212"/>
      <c r="C234" s="212"/>
      <c r="D234" s="212"/>
      <c r="E234" s="212"/>
      <c r="F234" s="212"/>
      <c r="G234" s="212"/>
      <c r="H234" s="212"/>
      <c r="I234" s="212"/>
      <c r="J234" s="212"/>
      <c r="K234" s="212"/>
      <c r="L234" s="212"/>
      <c r="M234" s="212"/>
      <c r="N234" s="212"/>
      <c r="O234" s="213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>
      <c r="A235" s="40" t="s">
        <v>30</v>
      </c>
      <c r="B235" s="76">
        <v>0</v>
      </c>
      <c r="C235" s="76">
        <v>0</v>
      </c>
      <c r="D235" s="76">
        <v>0</v>
      </c>
      <c r="E235" s="76">
        <v>0</v>
      </c>
      <c r="F235" s="76">
        <v>0</v>
      </c>
      <c r="G235" s="76">
        <v>0</v>
      </c>
      <c r="H235" s="76">
        <v>0</v>
      </c>
      <c r="I235" s="76">
        <v>0</v>
      </c>
      <c r="J235" s="76">
        <v>0</v>
      </c>
      <c r="K235" s="173">
        <v>0</v>
      </c>
      <c r="L235" s="76">
        <v>0</v>
      </c>
      <c r="M235" s="76">
        <v>0</v>
      </c>
      <c r="N235" s="92">
        <f t="shared" ref="N235:N246" si="73">SUM(B235:M235)</f>
        <v>0</v>
      </c>
      <c r="O235" s="91">
        <f t="shared" ref="O235:O246" si="74">IF(N235=0,0,AVERAGE(B235:M235))</f>
        <v>0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>
      <c r="A236" s="40" t="s">
        <v>20</v>
      </c>
      <c r="B236" s="76">
        <v>0</v>
      </c>
      <c r="C236" s="76">
        <v>0</v>
      </c>
      <c r="D236" s="76">
        <v>0</v>
      </c>
      <c r="E236" s="76">
        <v>0</v>
      </c>
      <c r="F236" s="76">
        <v>0</v>
      </c>
      <c r="G236" s="76">
        <v>0</v>
      </c>
      <c r="H236" s="76">
        <v>0</v>
      </c>
      <c r="I236" s="76">
        <v>0</v>
      </c>
      <c r="J236" s="76">
        <v>0</v>
      </c>
      <c r="K236" s="173">
        <v>0</v>
      </c>
      <c r="L236" s="76">
        <v>0</v>
      </c>
      <c r="M236" s="76">
        <v>0</v>
      </c>
      <c r="N236" s="92">
        <f t="shared" ref="N236:N243" si="75">SUM(B236:M236)</f>
        <v>0</v>
      </c>
      <c r="O236" s="91">
        <f t="shared" si="74"/>
        <v>0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>
      <c r="A237" s="40" t="s">
        <v>501</v>
      </c>
      <c r="B237" s="76">
        <v>0</v>
      </c>
      <c r="C237" s="76">
        <v>0</v>
      </c>
      <c r="D237" s="76">
        <v>0</v>
      </c>
      <c r="E237" s="76">
        <v>0</v>
      </c>
      <c r="F237" s="76">
        <v>0</v>
      </c>
      <c r="G237" s="76">
        <v>0</v>
      </c>
      <c r="H237" s="76">
        <v>0</v>
      </c>
      <c r="I237" s="76">
        <v>0</v>
      </c>
      <c r="J237" s="76">
        <v>0</v>
      </c>
      <c r="K237" s="173">
        <v>0</v>
      </c>
      <c r="L237" s="76">
        <v>0</v>
      </c>
      <c r="M237" s="76">
        <v>0</v>
      </c>
      <c r="N237" s="92">
        <f t="shared" si="75"/>
        <v>0</v>
      </c>
      <c r="O237" s="91">
        <f t="shared" si="74"/>
        <v>0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>
      <c r="A238" s="40" t="s">
        <v>26</v>
      </c>
      <c r="B238" s="76">
        <v>0</v>
      </c>
      <c r="C238" s="76">
        <v>0</v>
      </c>
      <c r="D238" s="76">
        <v>0</v>
      </c>
      <c r="E238" s="76">
        <v>0</v>
      </c>
      <c r="F238" s="76">
        <v>0</v>
      </c>
      <c r="G238" s="76">
        <v>0</v>
      </c>
      <c r="H238" s="76">
        <v>0</v>
      </c>
      <c r="I238" s="76">
        <v>0</v>
      </c>
      <c r="J238" s="76">
        <v>0</v>
      </c>
      <c r="K238" s="173">
        <v>0</v>
      </c>
      <c r="L238" s="76">
        <v>0</v>
      </c>
      <c r="M238" s="76">
        <v>0</v>
      </c>
      <c r="N238" s="92">
        <f t="shared" si="75"/>
        <v>0</v>
      </c>
      <c r="O238" s="91">
        <f t="shared" si="74"/>
        <v>0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s="188" customFormat="1">
      <c r="A239" s="40" t="s">
        <v>578</v>
      </c>
      <c r="B239" s="76">
        <v>0</v>
      </c>
      <c r="C239" s="76">
        <v>0</v>
      </c>
      <c r="D239" s="76">
        <v>0</v>
      </c>
      <c r="E239" s="76">
        <v>0</v>
      </c>
      <c r="F239" s="76">
        <v>0</v>
      </c>
      <c r="G239" s="76">
        <v>0</v>
      </c>
      <c r="H239" s="76">
        <v>0</v>
      </c>
      <c r="I239" s="76">
        <v>0</v>
      </c>
      <c r="J239" s="76">
        <v>0</v>
      </c>
      <c r="K239" s="173">
        <v>0</v>
      </c>
      <c r="L239" s="76">
        <v>0</v>
      </c>
      <c r="M239" s="76">
        <v>0</v>
      </c>
      <c r="N239" s="92"/>
      <c r="O239" s="91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>
      <c r="A240" s="40" t="s">
        <v>29</v>
      </c>
      <c r="B240" s="76">
        <v>0</v>
      </c>
      <c r="C240" s="76">
        <v>0</v>
      </c>
      <c r="D240" s="76">
        <v>0</v>
      </c>
      <c r="E240" s="76">
        <v>0</v>
      </c>
      <c r="F240" s="76">
        <v>0</v>
      </c>
      <c r="G240" s="76">
        <v>0</v>
      </c>
      <c r="H240" s="76">
        <v>0</v>
      </c>
      <c r="I240" s="76">
        <v>0</v>
      </c>
      <c r="J240" s="76">
        <v>0</v>
      </c>
      <c r="K240" s="173">
        <v>0</v>
      </c>
      <c r="L240" s="76">
        <v>0</v>
      </c>
      <c r="M240" s="76">
        <v>0</v>
      </c>
      <c r="N240" s="92">
        <f t="shared" si="75"/>
        <v>0</v>
      </c>
      <c r="O240" s="91">
        <f t="shared" si="74"/>
        <v>0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>
      <c r="A241" s="40" t="s">
        <v>34</v>
      </c>
      <c r="B241" s="76">
        <v>0</v>
      </c>
      <c r="C241" s="76">
        <v>0</v>
      </c>
      <c r="D241" s="76">
        <v>0</v>
      </c>
      <c r="E241" s="76">
        <v>0</v>
      </c>
      <c r="F241" s="76">
        <v>0</v>
      </c>
      <c r="G241" s="76">
        <v>0</v>
      </c>
      <c r="H241" s="76">
        <v>0</v>
      </c>
      <c r="I241" s="76">
        <v>0</v>
      </c>
      <c r="J241" s="76">
        <v>0</v>
      </c>
      <c r="K241" s="173">
        <v>0</v>
      </c>
      <c r="L241" s="76">
        <v>0</v>
      </c>
      <c r="M241" s="76">
        <v>0</v>
      </c>
      <c r="N241" s="92">
        <f t="shared" si="75"/>
        <v>0</v>
      </c>
      <c r="O241" s="91">
        <f t="shared" si="74"/>
        <v>0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>
      <c r="A242" s="40" t="s">
        <v>178</v>
      </c>
      <c r="B242" s="76">
        <v>0</v>
      </c>
      <c r="C242" s="76">
        <v>0</v>
      </c>
      <c r="D242" s="76">
        <v>0</v>
      </c>
      <c r="E242" s="76">
        <v>0</v>
      </c>
      <c r="F242" s="76">
        <v>0</v>
      </c>
      <c r="G242" s="76">
        <v>0</v>
      </c>
      <c r="H242" s="76">
        <v>0</v>
      </c>
      <c r="I242" s="76">
        <v>0</v>
      </c>
      <c r="J242" s="76">
        <v>0</v>
      </c>
      <c r="K242" s="173">
        <v>0</v>
      </c>
      <c r="L242" s="76">
        <v>0</v>
      </c>
      <c r="M242" s="76">
        <v>0</v>
      </c>
      <c r="N242" s="92">
        <f t="shared" si="75"/>
        <v>0</v>
      </c>
      <c r="O242" s="91">
        <f t="shared" si="74"/>
        <v>0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>
      <c r="A243" s="40" t="s">
        <v>35</v>
      </c>
      <c r="B243" s="76">
        <v>0</v>
      </c>
      <c r="C243" s="76">
        <v>2</v>
      </c>
      <c r="D243" s="76">
        <v>2</v>
      </c>
      <c r="E243" s="76">
        <v>0</v>
      </c>
      <c r="F243" s="76">
        <v>1</v>
      </c>
      <c r="G243" s="76">
        <v>2</v>
      </c>
      <c r="H243" s="76">
        <v>0</v>
      </c>
      <c r="I243" s="76">
        <v>0</v>
      </c>
      <c r="J243" s="76">
        <v>1</v>
      </c>
      <c r="K243" s="173">
        <v>0</v>
      </c>
      <c r="L243" s="76">
        <v>0</v>
      </c>
      <c r="M243" s="76">
        <v>0</v>
      </c>
      <c r="N243" s="92">
        <f t="shared" si="75"/>
        <v>8</v>
      </c>
      <c r="O243" s="91">
        <f t="shared" si="74"/>
        <v>0.66666666666666663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>
      <c r="A244" s="40" t="s">
        <v>36</v>
      </c>
      <c r="B244" s="76">
        <v>0</v>
      </c>
      <c r="C244" s="76">
        <v>0</v>
      </c>
      <c r="D244" s="76">
        <v>0</v>
      </c>
      <c r="E244" s="76">
        <v>0</v>
      </c>
      <c r="F244" s="76">
        <v>0</v>
      </c>
      <c r="G244" s="76">
        <v>0</v>
      </c>
      <c r="H244" s="76">
        <v>0</v>
      </c>
      <c r="I244" s="76">
        <v>0</v>
      </c>
      <c r="J244" s="76">
        <v>0</v>
      </c>
      <c r="K244" s="173">
        <v>1</v>
      </c>
      <c r="L244" s="76">
        <v>0</v>
      </c>
      <c r="M244" s="76">
        <v>0</v>
      </c>
      <c r="N244" s="92">
        <f t="shared" si="73"/>
        <v>1</v>
      </c>
      <c r="O244" s="91">
        <f t="shared" si="74"/>
        <v>8.3333333333333329E-2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>
      <c r="A245" s="40" t="s">
        <v>37</v>
      </c>
      <c r="B245" s="76">
        <v>0</v>
      </c>
      <c r="C245" s="76">
        <v>0</v>
      </c>
      <c r="D245" s="76">
        <v>0</v>
      </c>
      <c r="E245" s="76">
        <v>0</v>
      </c>
      <c r="F245" s="76">
        <v>0</v>
      </c>
      <c r="G245" s="76">
        <v>0</v>
      </c>
      <c r="H245" s="76">
        <v>0</v>
      </c>
      <c r="I245" s="76">
        <v>0</v>
      </c>
      <c r="J245" s="76">
        <v>0</v>
      </c>
      <c r="K245" s="173">
        <v>0</v>
      </c>
      <c r="L245" s="76">
        <v>1</v>
      </c>
      <c r="M245" s="76">
        <v>0</v>
      </c>
      <c r="N245" s="92">
        <f t="shared" si="73"/>
        <v>1</v>
      </c>
      <c r="O245" s="91">
        <f t="shared" si="74"/>
        <v>8.3333333333333329E-2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>
      <c r="A246" s="40" t="s">
        <v>38</v>
      </c>
      <c r="B246" s="76">
        <v>0</v>
      </c>
      <c r="C246" s="76">
        <v>0</v>
      </c>
      <c r="D246" s="76">
        <v>0</v>
      </c>
      <c r="E246" s="76">
        <v>0</v>
      </c>
      <c r="F246" s="76">
        <v>0</v>
      </c>
      <c r="G246" s="76">
        <v>0</v>
      </c>
      <c r="H246" s="76">
        <v>0</v>
      </c>
      <c r="I246" s="76">
        <v>0</v>
      </c>
      <c r="J246" s="76">
        <v>0</v>
      </c>
      <c r="K246" s="173">
        <v>0</v>
      </c>
      <c r="L246" s="76">
        <v>0</v>
      </c>
      <c r="M246" s="76">
        <v>0</v>
      </c>
      <c r="N246" s="92">
        <f t="shared" si="73"/>
        <v>0</v>
      </c>
      <c r="O246" s="91">
        <f t="shared" si="74"/>
        <v>0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>
      <c r="A247" s="125" t="s">
        <v>22</v>
      </c>
      <c r="B247" s="124">
        <f>IF(SUM(B235:B246)=0,0,SUM(B235:B246))</f>
        <v>0</v>
      </c>
      <c r="C247" s="124">
        <f>IF(SUM(C235:C246)=0,0,SUM(C235:C246))</f>
        <v>2</v>
      </c>
      <c r="D247" s="124">
        <f t="shared" ref="D247:M247" si="76">IF(SUM(D235:D246)=0,0,SUM(D235:D246))</f>
        <v>2</v>
      </c>
      <c r="E247" s="124">
        <f t="shared" si="76"/>
        <v>0</v>
      </c>
      <c r="F247" s="124">
        <f t="shared" si="76"/>
        <v>1</v>
      </c>
      <c r="G247" s="124">
        <f t="shared" si="76"/>
        <v>2</v>
      </c>
      <c r="H247" s="124">
        <f t="shared" si="76"/>
        <v>0</v>
      </c>
      <c r="I247" s="124">
        <f t="shared" si="76"/>
        <v>0</v>
      </c>
      <c r="J247" s="124">
        <f t="shared" si="76"/>
        <v>1</v>
      </c>
      <c r="K247" s="124">
        <f t="shared" si="76"/>
        <v>1</v>
      </c>
      <c r="L247" s="124">
        <f t="shared" si="76"/>
        <v>1</v>
      </c>
      <c r="M247" s="124">
        <f t="shared" si="76"/>
        <v>0</v>
      </c>
      <c r="N247" s="124">
        <f>SUM(N235:N246)</f>
        <v>10</v>
      </c>
      <c r="O247" s="126">
        <f>SUM(O235:O246)</f>
        <v>0.83333333333333337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4.25" customHeight="1">
      <c r="A248" s="12"/>
      <c r="B248" s="12"/>
      <c r="C248" s="12"/>
      <c r="D248" s="12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7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>
      <c r="A249" s="211" t="s">
        <v>93</v>
      </c>
      <c r="B249" s="212"/>
      <c r="C249" s="212"/>
      <c r="D249" s="212"/>
      <c r="E249" s="212"/>
      <c r="F249" s="212"/>
      <c r="G249" s="212"/>
      <c r="H249" s="212"/>
      <c r="I249" s="212"/>
      <c r="J249" s="212"/>
      <c r="K249" s="212"/>
      <c r="L249" s="212"/>
      <c r="M249" s="212"/>
      <c r="N249" s="212"/>
      <c r="O249" s="213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>
      <c r="A250" s="40" t="s">
        <v>30</v>
      </c>
      <c r="B250" s="76">
        <v>0</v>
      </c>
      <c r="C250" s="76">
        <v>0</v>
      </c>
      <c r="D250" s="76">
        <v>0</v>
      </c>
      <c r="E250" s="76">
        <v>0</v>
      </c>
      <c r="F250" s="76">
        <v>1</v>
      </c>
      <c r="G250" s="173">
        <v>0</v>
      </c>
      <c r="H250" s="173">
        <v>0</v>
      </c>
      <c r="I250" s="173">
        <v>0</v>
      </c>
      <c r="J250" s="173">
        <v>0</v>
      </c>
      <c r="K250" s="173">
        <v>0</v>
      </c>
      <c r="L250" s="173">
        <v>0</v>
      </c>
      <c r="M250" s="76">
        <v>0</v>
      </c>
      <c r="N250" s="92">
        <f t="shared" ref="N250:N261" si="77">SUM(B250:M250)</f>
        <v>1</v>
      </c>
      <c r="O250" s="91">
        <f t="shared" ref="O250:O261" si="78">IF(N250=0,0,AVERAGE(B250:M250))</f>
        <v>8.3333333333333329E-2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>
      <c r="A251" s="40" t="s">
        <v>20</v>
      </c>
      <c r="B251" s="76">
        <v>3</v>
      </c>
      <c r="C251" s="76">
        <v>5</v>
      </c>
      <c r="D251" s="76">
        <v>5</v>
      </c>
      <c r="E251" s="76">
        <v>6</v>
      </c>
      <c r="F251" s="76">
        <v>2</v>
      </c>
      <c r="G251" s="173">
        <v>4</v>
      </c>
      <c r="H251" s="173">
        <v>2</v>
      </c>
      <c r="I251" s="173">
        <v>7</v>
      </c>
      <c r="J251" s="173">
        <v>5</v>
      </c>
      <c r="K251" s="173">
        <v>6</v>
      </c>
      <c r="L251" s="173">
        <v>2</v>
      </c>
      <c r="M251" s="76">
        <v>4</v>
      </c>
      <c r="N251" s="92">
        <f t="shared" si="77"/>
        <v>51</v>
      </c>
      <c r="O251" s="91">
        <f>IF(N251=0,0,AVERAGE(B251:M251))</f>
        <v>4.25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>
      <c r="A252" s="40" t="s">
        <v>501</v>
      </c>
      <c r="B252" s="76">
        <v>0</v>
      </c>
      <c r="C252" s="76">
        <v>0</v>
      </c>
      <c r="D252" s="76">
        <v>0</v>
      </c>
      <c r="E252" s="76">
        <v>0</v>
      </c>
      <c r="F252" s="76">
        <v>0</v>
      </c>
      <c r="G252" s="173">
        <v>0</v>
      </c>
      <c r="H252" s="173">
        <v>0</v>
      </c>
      <c r="I252" s="173">
        <v>0</v>
      </c>
      <c r="J252" s="173">
        <v>1</v>
      </c>
      <c r="K252" s="173">
        <v>0</v>
      </c>
      <c r="L252" s="173">
        <v>0</v>
      </c>
      <c r="M252" s="76">
        <v>0</v>
      </c>
      <c r="N252" s="92">
        <f t="shared" ref="N252" si="79">SUM(B252:M252)</f>
        <v>1</v>
      </c>
      <c r="O252" s="91">
        <f t="shared" ref="O252" si="80">IF(N252=0,0,AVERAGE(B252:M252))</f>
        <v>8.3333333333333329E-2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>
      <c r="A253" s="40" t="s">
        <v>26</v>
      </c>
      <c r="B253" s="76">
        <v>0</v>
      </c>
      <c r="C253" s="76">
        <v>0</v>
      </c>
      <c r="D253" s="76">
        <v>0</v>
      </c>
      <c r="E253" s="76">
        <v>2</v>
      </c>
      <c r="F253" s="76">
        <v>0</v>
      </c>
      <c r="G253" s="173">
        <v>0</v>
      </c>
      <c r="H253" s="173">
        <v>1</v>
      </c>
      <c r="I253" s="173">
        <v>0</v>
      </c>
      <c r="J253" s="173">
        <v>0</v>
      </c>
      <c r="K253" s="173">
        <v>0</v>
      </c>
      <c r="L253" s="173">
        <v>1</v>
      </c>
      <c r="M253" s="76">
        <v>0</v>
      </c>
      <c r="N253" s="92">
        <f t="shared" si="77"/>
        <v>4</v>
      </c>
      <c r="O253" s="91">
        <f t="shared" si="78"/>
        <v>0.33333333333333331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s="188" customFormat="1">
      <c r="A254" s="40" t="s">
        <v>578</v>
      </c>
      <c r="B254" s="76">
        <v>0</v>
      </c>
      <c r="C254" s="76">
        <v>0</v>
      </c>
      <c r="D254" s="76">
        <v>0</v>
      </c>
      <c r="E254" s="76">
        <v>0</v>
      </c>
      <c r="F254" s="76">
        <v>0</v>
      </c>
      <c r="G254" s="173">
        <v>0</v>
      </c>
      <c r="H254" s="173">
        <v>1</v>
      </c>
      <c r="I254" s="173">
        <v>0</v>
      </c>
      <c r="J254" s="173">
        <v>0</v>
      </c>
      <c r="K254" s="173">
        <v>0</v>
      </c>
      <c r="L254" s="173">
        <v>0</v>
      </c>
      <c r="M254" s="76">
        <v>0</v>
      </c>
      <c r="N254" s="92">
        <f t="shared" ref="N254" si="81">SUM(B254:M254)</f>
        <v>1</v>
      </c>
      <c r="O254" s="91">
        <f t="shared" ref="O254" si="82">IF(N254=0,0,AVERAGE(B254:M254))</f>
        <v>8.3333333333333329E-2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>
      <c r="A255" s="40" t="s">
        <v>29</v>
      </c>
      <c r="B255" s="76">
        <v>0</v>
      </c>
      <c r="C255" s="76">
        <v>1</v>
      </c>
      <c r="D255" s="76">
        <v>0</v>
      </c>
      <c r="E255" s="76">
        <v>0</v>
      </c>
      <c r="F255" s="76">
        <v>0</v>
      </c>
      <c r="G255" s="173">
        <v>1</v>
      </c>
      <c r="H255" s="173">
        <v>0</v>
      </c>
      <c r="I255" s="173">
        <v>0</v>
      </c>
      <c r="J255" s="173">
        <v>0</v>
      </c>
      <c r="K255" s="173">
        <v>0</v>
      </c>
      <c r="L255" s="173">
        <v>0</v>
      </c>
      <c r="M255" s="76">
        <v>1</v>
      </c>
      <c r="N255" s="92">
        <f t="shared" ref="N255:N257" si="83">SUM(B255:M255)</f>
        <v>3</v>
      </c>
      <c r="O255" s="91">
        <f t="shared" si="78"/>
        <v>0.25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>
      <c r="A256" s="40" t="s">
        <v>34</v>
      </c>
      <c r="B256" s="76">
        <v>1</v>
      </c>
      <c r="C256" s="76">
        <v>1</v>
      </c>
      <c r="D256" s="76">
        <v>0</v>
      </c>
      <c r="E256" s="76">
        <v>0</v>
      </c>
      <c r="F256" s="76">
        <v>0</v>
      </c>
      <c r="G256" s="173">
        <v>1</v>
      </c>
      <c r="H256" s="173">
        <v>2</v>
      </c>
      <c r="I256" s="173">
        <v>0</v>
      </c>
      <c r="J256" s="173">
        <v>0</v>
      </c>
      <c r="K256" s="173">
        <v>0</v>
      </c>
      <c r="L256" s="173">
        <v>1</v>
      </c>
      <c r="M256" s="76">
        <v>1</v>
      </c>
      <c r="N256" s="92">
        <f t="shared" si="83"/>
        <v>7</v>
      </c>
      <c r="O256" s="91">
        <f t="shared" si="78"/>
        <v>0.58333333333333337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>
      <c r="A257" s="40" t="s">
        <v>178</v>
      </c>
      <c r="B257" s="76">
        <v>0</v>
      </c>
      <c r="C257" s="76">
        <v>1</v>
      </c>
      <c r="D257" s="76">
        <v>1</v>
      </c>
      <c r="E257" s="76">
        <v>0</v>
      </c>
      <c r="F257" s="76">
        <v>1</v>
      </c>
      <c r="G257" s="173">
        <v>0</v>
      </c>
      <c r="H257" s="173">
        <v>2</v>
      </c>
      <c r="I257" s="173">
        <v>1</v>
      </c>
      <c r="J257" s="173">
        <v>1</v>
      </c>
      <c r="K257" s="173">
        <v>1</v>
      </c>
      <c r="L257" s="173">
        <v>0</v>
      </c>
      <c r="M257" s="76">
        <v>1</v>
      </c>
      <c r="N257" s="92">
        <f t="shared" si="83"/>
        <v>9</v>
      </c>
      <c r="O257" s="91">
        <f t="shared" si="78"/>
        <v>0.75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>
      <c r="A258" s="40" t="s">
        <v>35</v>
      </c>
      <c r="B258" s="76">
        <v>6</v>
      </c>
      <c r="C258" s="76">
        <v>5</v>
      </c>
      <c r="D258" s="76">
        <v>6</v>
      </c>
      <c r="E258" s="76">
        <v>7</v>
      </c>
      <c r="F258" s="76">
        <v>16</v>
      </c>
      <c r="G258" s="173">
        <v>5</v>
      </c>
      <c r="H258" s="173">
        <v>5</v>
      </c>
      <c r="I258" s="173">
        <v>4</v>
      </c>
      <c r="J258" s="173">
        <v>11</v>
      </c>
      <c r="K258" s="173">
        <v>11</v>
      </c>
      <c r="L258" s="173">
        <v>13</v>
      </c>
      <c r="M258" s="76">
        <v>9</v>
      </c>
      <c r="N258" s="92">
        <f t="shared" si="77"/>
        <v>98</v>
      </c>
      <c r="O258" s="91">
        <f t="shared" si="78"/>
        <v>8.1666666666666661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>
      <c r="A259" s="40" t="s">
        <v>36</v>
      </c>
      <c r="B259" s="76">
        <v>2</v>
      </c>
      <c r="C259" s="76">
        <v>0</v>
      </c>
      <c r="D259" s="76">
        <v>0</v>
      </c>
      <c r="E259" s="76">
        <v>0</v>
      </c>
      <c r="F259" s="76">
        <v>0</v>
      </c>
      <c r="G259" s="173">
        <v>0</v>
      </c>
      <c r="H259" s="173">
        <v>0</v>
      </c>
      <c r="I259" s="173">
        <v>0</v>
      </c>
      <c r="J259" s="173">
        <v>1</v>
      </c>
      <c r="K259" s="173">
        <v>0</v>
      </c>
      <c r="L259" s="173">
        <v>0</v>
      </c>
      <c r="M259" s="76">
        <v>0</v>
      </c>
      <c r="N259" s="92">
        <f t="shared" si="77"/>
        <v>3</v>
      </c>
      <c r="O259" s="91">
        <f t="shared" si="78"/>
        <v>0.25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>
      <c r="A260" s="40" t="s">
        <v>37</v>
      </c>
      <c r="B260" s="76">
        <v>1</v>
      </c>
      <c r="C260" s="76">
        <v>1</v>
      </c>
      <c r="D260" s="76">
        <v>0</v>
      </c>
      <c r="E260" s="76">
        <v>2</v>
      </c>
      <c r="F260" s="76">
        <v>0</v>
      </c>
      <c r="G260" s="173">
        <v>0</v>
      </c>
      <c r="H260" s="173">
        <v>0</v>
      </c>
      <c r="I260" s="173">
        <v>1</v>
      </c>
      <c r="J260" s="173">
        <v>0</v>
      </c>
      <c r="K260" s="173">
        <v>0</v>
      </c>
      <c r="L260" s="173">
        <v>0</v>
      </c>
      <c r="M260" s="76">
        <v>0</v>
      </c>
      <c r="N260" s="92">
        <f t="shared" si="77"/>
        <v>5</v>
      </c>
      <c r="O260" s="91">
        <f t="shared" si="78"/>
        <v>0.41666666666666669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>
      <c r="A261" s="40" t="s">
        <v>38</v>
      </c>
      <c r="B261" s="76">
        <v>5</v>
      </c>
      <c r="C261" s="76">
        <v>3</v>
      </c>
      <c r="D261" s="76">
        <v>4</v>
      </c>
      <c r="E261" s="76">
        <v>3</v>
      </c>
      <c r="F261" s="76">
        <v>0</v>
      </c>
      <c r="G261" s="173">
        <v>7</v>
      </c>
      <c r="H261" s="173">
        <v>3</v>
      </c>
      <c r="I261" s="173">
        <v>3</v>
      </c>
      <c r="J261" s="173">
        <v>1</v>
      </c>
      <c r="K261" s="173">
        <v>1</v>
      </c>
      <c r="L261" s="173">
        <v>1</v>
      </c>
      <c r="M261" s="76">
        <v>0</v>
      </c>
      <c r="N261" s="92">
        <f t="shared" si="77"/>
        <v>31</v>
      </c>
      <c r="O261" s="91">
        <f t="shared" si="78"/>
        <v>2.5833333333333335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>
      <c r="A262" s="125" t="s">
        <v>22</v>
      </c>
      <c r="B262" s="124">
        <f>IF(SUM(B250:B261)=0,0,SUM(B250:B261))</f>
        <v>18</v>
      </c>
      <c r="C262" s="124">
        <f>IF(SUM(C250:C261)=0,0,SUM(C250:C261))</f>
        <v>17</v>
      </c>
      <c r="D262" s="124">
        <f t="shared" ref="D262:M262" si="84">IF(SUM(D250:D261)=0,0,SUM(D250:D261))</f>
        <v>16</v>
      </c>
      <c r="E262" s="124">
        <f t="shared" si="84"/>
        <v>20</v>
      </c>
      <c r="F262" s="124">
        <f t="shared" si="84"/>
        <v>20</v>
      </c>
      <c r="G262" s="124">
        <f t="shared" si="84"/>
        <v>18</v>
      </c>
      <c r="H262" s="124">
        <f t="shared" si="84"/>
        <v>16</v>
      </c>
      <c r="I262" s="124">
        <f t="shared" si="84"/>
        <v>16</v>
      </c>
      <c r="J262" s="124">
        <f t="shared" si="84"/>
        <v>20</v>
      </c>
      <c r="K262" s="124">
        <f t="shared" si="84"/>
        <v>19</v>
      </c>
      <c r="L262" s="124">
        <f t="shared" si="84"/>
        <v>18</v>
      </c>
      <c r="M262" s="124">
        <f t="shared" si="84"/>
        <v>16</v>
      </c>
      <c r="N262" s="124">
        <f>SUM(N250:N261)</f>
        <v>214</v>
      </c>
      <c r="O262" s="126">
        <f>SUM(O250:O261)</f>
        <v>17.833333333333332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4.25" customHeight="1">
      <c r="A263" s="10"/>
      <c r="B263" s="10"/>
      <c r="C263" s="10"/>
      <c r="D263" s="10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7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>
      <c r="A264" s="211" t="s">
        <v>94</v>
      </c>
      <c r="B264" s="212"/>
      <c r="C264" s="212"/>
      <c r="D264" s="212"/>
      <c r="E264" s="212"/>
      <c r="F264" s="212"/>
      <c r="G264" s="212"/>
      <c r="H264" s="212"/>
      <c r="I264" s="212"/>
      <c r="J264" s="212"/>
      <c r="K264" s="212"/>
      <c r="L264" s="212"/>
      <c r="M264" s="212"/>
      <c r="N264" s="212"/>
      <c r="O264" s="213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>
      <c r="A265" s="40" t="s">
        <v>81</v>
      </c>
      <c r="B265" s="76">
        <v>0</v>
      </c>
      <c r="C265" s="76">
        <v>1</v>
      </c>
      <c r="D265" s="76">
        <v>0</v>
      </c>
      <c r="E265" s="76">
        <v>0</v>
      </c>
      <c r="F265" s="76">
        <v>0</v>
      </c>
      <c r="G265" s="173">
        <v>2</v>
      </c>
      <c r="H265" s="76">
        <v>1</v>
      </c>
      <c r="I265" s="76">
        <v>1</v>
      </c>
      <c r="J265" s="76">
        <v>1</v>
      </c>
      <c r="K265" s="76">
        <v>1</v>
      </c>
      <c r="L265" s="76">
        <v>0</v>
      </c>
      <c r="M265" s="76">
        <v>1</v>
      </c>
      <c r="N265" s="92">
        <f t="shared" ref="N265:N271" si="85">SUM(B265:M265)</f>
        <v>8</v>
      </c>
      <c r="O265" s="91">
        <f t="shared" ref="O265:O271" si="86">IF(N265=0,0,AVERAGE(B265:M265))</f>
        <v>0.66666666666666663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>
      <c r="A266" s="40" t="s">
        <v>82</v>
      </c>
      <c r="B266" s="76">
        <v>0</v>
      </c>
      <c r="C266" s="76">
        <v>1</v>
      </c>
      <c r="D266" s="76">
        <v>0</v>
      </c>
      <c r="E266" s="76">
        <v>0</v>
      </c>
      <c r="F266" s="76">
        <v>0</v>
      </c>
      <c r="G266" s="173">
        <v>2</v>
      </c>
      <c r="H266" s="76">
        <v>0</v>
      </c>
      <c r="I266" s="76">
        <v>0</v>
      </c>
      <c r="J266" s="76">
        <v>1</v>
      </c>
      <c r="K266" s="76">
        <v>0</v>
      </c>
      <c r="L266" s="76">
        <v>1</v>
      </c>
      <c r="M266" s="76">
        <v>0</v>
      </c>
      <c r="N266" s="92">
        <f t="shared" si="85"/>
        <v>5</v>
      </c>
      <c r="O266" s="91">
        <f t="shared" si="86"/>
        <v>0.41666666666666669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>
      <c r="A267" s="40" t="s">
        <v>83</v>
      </c>
      <c r="B267" s="76">
        <v>1</v>
      </c>
      <c r="C267" s="76">
        <v>1</v>
      </c>
      <c r="D267" s="76">
        <v>1</v>
      </c>
      <c r="E267" s="76">
        <v>0</v>
      </c>
      <c r="F267" s="76">
        <v>1</v>
      </c>
      <c r="G267" s="173">
        <v>3</v>
      </c>
      <c r="H267" s="76">
        <v>0</v>
      </c>
      <c r="I267" s="76">
        <v>2</v>
      </c>
      <c r="J267" s="76">
        <v>1</v>
      </c>
      <c r="K267" s="76">
        <v>1</v>
      </c>
      <c r="L267" s="76">
        <v>4</v>
      </c>
      <c r="M267" s="76">
        <v>1</v>
      </c>
      <c r="N267" s="92">
        <f t="shared" si="85"/>
        <v>16</v>
      </c>
      <c r="O267" s="91">
        <f t="shared" si="86"/>
        <v>1.3333333333333333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>
      <c r="A268" s="40" t="s">
        <v>84</v>
      </c>
      <c r="B268" s="76">
        <v>4</v>
      </c>
      <c r="C268" s="76">
        <v>5</v>
      </c>
      <c r="D268" s="76">
        <v>1</v>
      </c>
      <c r="E268" s="76">
        <v>1</v>
      </c>
      <c r="F268" s="76">
        <v>1</v>
      </c>
      <c r="G268" s="173">
        <v>1</v>
      </c>
      <c r="H268" s="76">
        <v>0</v>
      </c>
      <c r="I268" s="76">
        <v>0</v>
      </c>
      <c r="J268" s="76">
        <v>5</v>
      </c>
      <c r="K268" s="76">
        <v>2</v>
      </c>
      <c r="L268" s="76">
        <v>2</v>
      </c>
      <c r="M268" s="76">
        <v>2</v>
      </c>
      <c r="N268" s="92">
        <f t="shared" si="85"/>
        <v>24</v>
      </c>
      <c r="O268" s="91">
        <f t="shared" si="86"/>
        <v>2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>
      <c r="A269" s="40" t="s">
        <v>85</v>
      </c>
      <c r="B269" s="76">
        <v>3</v>
      </c>
      <c r="C269" s="76">
        <v>3</v>
      </c>
      <c r="D269" s="76">
        <v>5</v>
      </c>
      <c r="E269" s="76">
        <v>7</v>
      </c>
      <c r="F269" s="76">
        <v>6</v>
      </c>
      <c r="G269" s="173">
        <v>3</v>
      </c>
      <c r="H269" s="76">
        <v>8</v>
      </c>
      <c r="I269" s="76">
        <v>5</v>
      </c>
      <c r="J269" s="76">
        <v>3</v>
      </c>
      <c r="K269" s="76">
        <v>5</v>
      </c>
      <c r="L269" s="76">
        <v>2</v>
      </c>
      <c r="M269" s="76">
        <v>3</v>
      </c>
      <c r="N269" s="92">
        <f t="shared" si="85"/>
        <v>53</v>
      </c>
      <c r="O269" s="91">
        <f t="shared" si="86"/>
        <v>4.416666666666667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>
      <c r="A270" s="40" t="s">
        <v>86</v>
      </c>
      <c r="B270" s="76">
        <v>3</v>
      </c>
      <c r="C270" s="76">
        <v>2</v>
      </c>
      <c r="D270" s="76">
        <v>5</v>
      </c>
      <c r="E270" s="76">
        <v>8</v>
      </c>
      <c r="F270" s="76">
        <v>7</v>
      </c>
      <c r="G270" s="173">
        <v>3</v>
      </c>
      <c r="H270" s="76">
        <v>4</v>
      </c>
      <c r="I270" s="76">
        <v>3</v>
      </c>
      <c r="J270" s="76">
        <v>6</v>
      </c>
      <c r="K270" s="76">
        <v>4</v>
      </c>
      <c r="L270" s="76">
        <v>4</v>
      </c>
      <c r="M270" s="76">
        <v>5</v>
      </c>
      <c r="N270" s="92">
        <f t="shared" si="85"/>
        <v>54</v>
      </c>
      <c r="O270" s="91">
        <f t="shared" si="86"/>
        <v>4.5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>
      <c r="A271" s="40" t="s">
        <v>87</v>
      </c>
      <c r="B271" s="76">
        <v>7</v>
      </c>
      <c r="C271" s="76">
        <v>6</v>
      </c>
      <c r="D271" s="76">
        <v>6</v>
      </c>
      <c r="E271" s="76">
        <v>4</v>
      </c>
      <c r="F271" s="76">
        <v>6</v>
      </c>
      <c r="G271" s="173">
        <v>6</v>
      </c>
      <c r="H271" s="76">
        <v>3</v>
      </c>
      <c r="I271" s="76">
        <v>5</v>
      </c>
      <c r="J271" s="76">
        <v>4</v>
      </c>
      <c r="K271" s="76">
        <v>7</v>
      </c>
      <c r="L271" s="76">
        <v>6</v>
      </c>
      <c r="M271" s="76">
        <v>4</v>
      </c>
      <c r="N271" s="92">
        <f t="shared" si="85"/>
        <v>64</v>
      </c>
      <c r="O271" s="91">
        <f t="shared" si="86"/>
        <v>5.333333333333333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>
      <c r="A272" s="125" t="s">
        <v>22</v>
      </c>
      <c r="B272" s="124">
        <f t="shared" ref="B272:M272" si="87">IF(SUM(B265:B271)=0,0,SUM(B265:B271))</f>
        <v>18</v>
      </c>
      <c r="C272" s="124">
        <f t="shared" si="87"/>
        <v>19</v>
      </c>
      <c r="D272" s="124">
        <f t="shared" si="87"/>
        <v>18</v>
      </c>
      <c r="E272" s="124">
        <f t="shared" si="87"/>
        <v>20</v>
      </c>
      <c r="F272" s="124">
        <f t="shared" si="87"/>
        <v>21</v>
      </c>
      <c r="G272" s="124">
        <f t="shared" si="87"/>
        <v>20</v>
      </c>
      <c r="H272" s="124">
        <f t="shared" si="87"/>
        <v>16</v>
      </c>
      <c r="I272" s="124">
        <f t="shared" si="87"/>
        <v>16</v>
      </c>
      <c r="J272" s="124">
        <f t="shared" si="87"/>
        <v>21</v>
      </c>
      <c r="K272" s="124">
        <f t="shared" si="87"/>
        <v>20</v>
      </c>
      <c r="L272" s="124">
        <f t="shared" si="87"/>
        <v>19</v>
      </c>
      <c r="M272" s="124">
        <f t="shared" si="87"/>
        <v>16</v>
      </c>
      <c r="N272" s="124">
        <f t="shared" ref="N272:O272" si="88">SUM(N265:N271)</f>
        <v>224</v>
      </c>
      <c r="O272" s="126">
        <f t="shared" si="88"/>
        <v>18.666666666666664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>
      <c r="A273" s="10"/>
      <c r="B273" s="10"/>
      <c r="C273" s="10"/>
      <c r="D273" s="10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>
      <c r="A274" s="211" t="s">
        <v>95</v>
      </c>
      <c r="B274" s="212"/>
      <c r="C274" s="212"/>
      <c r="D274" s="212"/>
      <c r="E274" s="212"/>
      <c r="F274" s="212"/>
      <c r="G274" s="212"/>
      <c r="H274" s="212"/>
      <c r="I274" s="212"/>
      <c r="J274" s="212"/>
      <c r="K274" s="212"/>
      <c r="L274" s="212"/>
      <c r="M274" s="212"/>
      <c r="N274" s="212"/>
      <c r="O274" s="213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>
      <c r="A275" s="53" t="s">
        <v>19</v>
      </c>
      <c r="B275" s="103">
        <v>13</v>
      </c>
      <c r="C275" s="104">
        <v>7</v>
      </c>
      <c r="D275" s="104">
        <v>6</v>
      </c>
      <c r="E275" s="76">
        <v>14</v>
      </c>
      <c r="F275" s="76">
        <v>13</v>
      </c>
      <c r="G275" s="76">
        <v>16</v>
      </c>
      <c r="H275" s="76">
        <v>14</v>
      </c>
      <c r="I275" s="76">
        <v>15</v>
      </c>
      <c r="J275" s="76">
        <v>13</v>
      </c>
      <c r="K275" s="76">
        <v>15</v>
      </c>
      <c r="L275" s="76">
        <v>11</v>
      </c>
      <c r="M275" s="76">
        <v>18</v>
      </c>
      <c r="N275" s="92">
        <f t="shared" ref="N275:N277" si="89">SUM(B275:M275)</f>
        <v>155</v>
      </c>
      <c r="O275" s="91">
        <f t="shared" ref="O275:O277" si="90">IF(N275=0,0,AVERAGE(B275:M275))</f>
        <v>12.916666666666666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>
      <c r="A276" s="53" t="s">
        <v>20</v>
      </c>
      <c r="B276" s="103">
        <v>10</v>
      </c>
      <c r="C276" s="104">
        <v>16</v>
      </c>
      <c r="D276" s="104">
        <v>9</v>
      </c>
      <c r="E276" s="76">
        <v>13</v>
      </c>
      <c r="F276" s="76">
        <v>17</v>
      </c>
      <c r="G276" s="76">
        <v>14</v>
      </c>
      <c r="H276" s="76">
        <v>12</v>
      </c>
      <c r="I276" s="76">
        <v>11</v>
      </c>
      <c r="J276" s="76">
        <v>13</v>
      </c>
      <c r="K276" s="76">
        <v>14</v>
      </c>
      <c r="L276" s="76">
        <v>13</v>
      </c>
      <c r="M276" s="76">
        <v>19</v>
      </c>
      <c r="N276" s="92">
        <f t="shared" si="89"/>
        <v>161</v>
      </c>
      <c r="O276" s="91">
        <f t="shared" si="90"/>
        <v>13.416666666666666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>
      <c r="A277" s="53" t="s">
        <v>21</v>
      </c>
      <c r="B277" s="103">
        <v>20</v>
      </c>
      <c r="C277" s="104">
        <v>15</v>
      </c>
      <c r="D277" s="104">
        <v>17</v>
      </c>
      <c r="E277" s="76">
        <v>29</v>
      </c>
      <c r="F277" s="76">
        <v>24</v>
      </c>
      <c r="G277" s="76">
        <v>32</v>
      </c>
      <c r="H277" s="76">
        <v>20</v>
      </c>
      <c r="I277" s="76">
        <v>24</v>
      </c>
      <c r="J277" s="76">
        <v>23</v>
      </c>
      <c r="K277" s="76">
        <v>23</v>
      </c>
      <c r="L277" s="76">
        <v>20</v>
      </c>
      <c r="M277" s="76">
        <v>40</v>
      </c>
      <c r="N277" s="92">
        <f t="shared" si="89"/>
        <v>287</v>
      </c>
      <c r="O277" s="91">
        <f t="shared" si="90"/>
        <v>23.916666666666668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>
      <c r="A278" s="125" t="s">
        <v>22</v>
      </c>
      <c r="B278" s="124">
        <f t="shared" ref="B278:M278" si="91">IF(SUM(B275:B277)=0,0,SUM(B275:B277))</f>
        <v>43</v>
      </c>
      <c r="C278" s="124">
        <f t="shared" si="91"/>
        <v>38</v>
      </c>
      <c r="D278" s="124">
        <f t="shared" si="91"/>
        <v>32</v>
      </c>
      <c r="E278" s="124">
        <f t="shared" si="91"/>
        <v>56</v>
      </c>
      <c r="F278" s="124">
        <f t="shared" si="91"/>
        <v>54</v>
      </c>
      <c r="G278" s="124">
        <f t="shared" si="91"/>
        <v>62</v>
      </c>
      <c r="H278" s="124">
        <f t="shared" si="91"/>
        <v>46</v>
      </c>
      <c r="I278" s="124">
        <f t="shared" si="91"/>
        <v>50</v>
      </c>
      <c r="J278" s="124">
        <f t="shared" si="91"/>
        <v>49</v>
      </c>
      <c r="K278" s="124">
        <f t="shared" si="91"/>
        <v>52</v>
      </c>
      <c r="L278" s="124">
        <f t="shared" si="91"/>
        <v>44</v>
      </c>
      <c r="M278" s="124">
        <f t="shared" si="91"/>
        <v>77</v>
      </c>
      <c r="N278" s="124">
        <f t="shared" ref="N278:O278" si="92">SUM(N275:N277)</f>
        <v>603</v>
      </c>
      <c r="O278" s="126">
        <f t="shared" si="92"/>
        <v>50.25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4.25" customHeight="1">
      <c r="A279" s="10"/>
      <c r="B279" s="10"/>
      <c r="C279" s="10"/>
      <c r="D279" s="10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7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>
      <c r="A280" s="211" t="s">
        <v>632</v>
      </c>
      <c r="B280" s="212"/>
      <c r="C280" s="212"/>
      <c r="D280" s="212"/>
      <c r="E280" s="212"/>
      <c r="F280" s="212"/>
      <c r="G280" s="212"/>
      <c r="H280" s="212"/>
      <c r="I280" s="212"/>
      <c r="J280" s="212"/>
      <c r="K280" s="212"/>
      <c r="L280" s="212"/>
      <c r="M280" s="212"/>
      <c r="N280" s="212"/>
      <c r="O280" s="213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>
      <c r="A281" s="53" t="s">
        <v>19</v>
      </c>
      <c r="B281" s="103">
        <v>0</v>
      </c>
      <c r="C281" s="104">
        <v>0</v>
      </c>
      <c r="D281" s="104">
        <v>0</v>
      </c>
      <c r="E281" s="76">
        <v>0</v>
      </c>
      <c r="F281" s="76">
        <v>0</v>
      </c>
      <c r="G281" s="173">
        <v>0</v>
      </c>
      <c r="H281" s="76">
        <v>0</v>
      </c>
      <c r="I281" s="76">
        <v>0</v>
      </c>
      <c r="J281" s="76">
        <v>0</v>
      </c>
      <c r="K281" s="76">
        <v>0</v>
      </c>
      <c r="L281" s="76">
        <v>0</v>
      </c>
      <c r="M281" s="76">
        <v>0</v>
      </c>
      <c r="N281" s="92">
        <f t="shared" ref="N281:N283" si="93">SUM(B281:M281)</f>
        <v>0</v>
      </c>
      <c r="O281" s="91">
        <f t="shared" ref="O281:O283" si="94">IF(N281=0,0,AVERAGE(B281:M281))</f>
        <v>0</v>
      </c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>
      <c r="A282" s="53" t="s">
        <v>20</v>
      </c>
      <c r="B282" s="103">
        <v>3</v>
      </c>
      <c r="C282" s="104">
        <v>1</v>
      </c>
      <c r="D282" s="104">
        <v>3</v>
      </c>
      <c r="E282" s="76">
        <v>1</v>
      </c>
      <c r="F282" s="76">
        <v>2</v>
      </c>
      <c r="G282" s="173">
        <v>2</v>
      </c>
      <c r="H282" s="76">
        <v>0</v>
      </c>
      <c r="I282" s="76">
        <v>1</v>
      </c>
      <c r="J282" s="76">
        <v>0</v>
      </c>
      <c r="K282" s="76">
        <v>2</v>
      </c>
      <c r="L282" s="76">
        <v>4</v>
      </c>
      <c r="M282" s="76">
        <v>2</v>
      </c>
      <c r="N282" s="92">
        <f t="shared" si="93"/>
        <v>21</v>
      </c>
      <c r="O282" s="91">
        <f t="shared" si="94"/>
        <v>1.75</v>
      </c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>
      <c r="A283" s="53" t="s">
        <v>21</v>
      </c>
      <c r="B283" s="103">
        <v>0</v>
      </c>
      <c r="C283" s="104">
        <v>1</v>
      </c>
      <c r="D283" s="104">
        <v>0</v>
      </c>
      <c r="E283" s="76">
        <v>1</v>
      </c>
      <c r="F283" s="76">
        <v>1</v>
      </c>
      <c r="G283" s="173">
        <v>0</v>
      </c>
      <c r="H283" s="76">
        <v>0</v>
      </c>
      <c r="I283" s="76">
        <v>0</v>
      </c>
      <c r="J283" s="76">
        <v>0</v>
      </c>
      <c r="K283" s="76">
        <v>0</v>
      </c>
      <c r="L283" s="76">
        <v>1</v>
      </c>
      <c r="M283" s="76">
        <v>0</v>
      </c>
      <c r="N283" s="92">
        <f t="shared" si="93"/>
        <v>4</v>
      </c>
      <c r="O283" s="91">
        <f t="shared" si="94"/>
        <v>0.33333333333333331</v>
      </c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>
      <c r="A284" s="125" t="s">
        <v>22</v>
      </c>
      <c r="B284" s="124">
        <f t="shared" ref="B284:M284" si="95">IF(SUM(B281:B283)=0,0,SUM(B281:B283))</f>
        <v>3</v>
      </c>
      <c r="C284" s="124">
        <f t="shared" si="95"/>
        <v>2</v>
      </c>
      <c r="D284" s="124">
        <f t="shared" si="95"/>
        <v>3</v>
      </c>
      <c r="E284" s="124">
        <f t="shared" si="95"/>
        <v>2</v>
      </c>
      <c r="F284" s="124">
        <f t="shared" si="95"/>
        <v>3</v>
      </c>
      <c r="G284" s="124">
        <f t="shared" si="95"/>
        <v>2</v>
      </c>
      <c r="H284" s="124">
        <f t="shared" si="95"/>
        <v>0</v>
      </c>
      <c r="I284" s="124">
        <f t="shared" si="95"/>
        <v>1</v>
      </c>
      <c r="J284" s="124">
        <f t="shared" si="95"/>
        <v>0</v>
      </c>
      <c r="K284" s="124">
        <f t="shared" si="95"/>
        <v>2</v>
      </c>
      <c r="L284" s="124">
        <f t="shared" si="95"/>
        <v>5</v>
      </c>
      <c r="M284" s="124">
        <f t="shared" si="95"/>
        <v>2</v>
      </c>
      <c r="N284" s="124">
        <f t="shared" ref="N284:O284" si="96">SUM(N281:N283)</f>
        <v>25</v>
      </c>
      <c r="O284" s="126">
        <f t="shared" si="96"/>
        <v>2.0833333333333335</v>
      </c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4.25" customHeight="1">
      <c r="A285" s="10"/>
      <c r="B285" s="10"/>
      <c r="C285" s="10"/>
      <c r="D285" s="10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7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>
      <c r="A286" s="236" t="s">
        <v>96</v>
      </c>
      <c r="B286" s="237"/>
      <c r="C286" s="237"/>
      <c r="D286" s="237"/>
      <c r="E286" s="237"/>
      <c r="F286" s="237"/>
      <c r="G286" s="237"/>
      <c r="H286" s="237"/>
      <c r="I286" s="237"/>
      <c r="J286" s="237"/>
      <c r="K286" s="237"/>
      <c r="L286" s="237"/>
      <c r="M286" s="237"/>
      <c r="N286" s="237"/>
      <c r="O286" s="238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>
      <c r="A287" s="40" t="s">
        <v>30</v>
      </c>
      <c r="B287" s="173">
        <f t="shared" ref="B287:G290" si="97">B194+B214</f>
        <v>0</v>
      </c>
      <c r="C287" s="173">
        <f t="shared" si="97"/>
        <v>0</v>
      </c>
      <c r="D287" s="173">
        <f t="shared" si="97"/>
        <v>0</v>
      </c>
      <c r="E287" s="173">
        <f t="shared" si="97"/>
        <v>0</v>
      </c>
      <c r="F287" s="173">
        <f t="shared" si="97"/>
        <v>0</v>
      </c>
      <c r="G287" s="173">
        <f t="shared" si="97"/>
        <v>0</v>
      </c>
      <c r="H287" s="173">
        <f t="shared" ref="H287:I298" si="98">H193+H214</f>
        <v>0</v>
      </c>
      <c r="I287" s="173">
        <f t="shared" si="98"/>
        <v>0</v>
      </c>
      <c r="J287" s="173">
        <f t="shared" ref="J287:L290" si="99">J194+J214</f>
        <v>0</v>
      </c>
      <c r="K287" s="173">
        <f t="shared" si="99"/>
        <v>0</v>
      </c>
      <c r="L287" s="173">
        <f t="shared" si="99"/>
        <v>0</v>
      </c>
      <c r="M287" s="76">
        <f>M194+M214</f>
        <v>0</v>
      </c>
      <c r="N287" s="92">
        <f t="shared" ref="N287:N298" si="100">SUM(B287:M287)</f>
        <v>0</v>
      </c>
      <c r="O287" s="91">
        <f t="shared" ref="O287:O292" si="101">O194+O214</f>
        <v>0</v>
      </c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>
      <c r="A288" s="53" t="s">
        <v>20</v>
      </c>
      <c r="B288" s="173">
        <f t="shared" si="97"/>
        <v>3</v>
      </c>
      <c r="C288" s="173">
        <f t="shared" si="97"/>
        <v>5</v>
      </c>
      <c r="D288" s="173">
        <f t="shared" si="97"/>
        <v>5</v>
      </c>
      <c r="E288" s="173">
        <f t="shared" si="97"/>
        <v>6</v>
      </c>
      <c r="F288" s="173">
        <f t="shared" si="97"/>
        <v>20</v>
      </c>
      <c r="G288" s="173">
        <f t="shared" si="97"/>
        <v>4</v>
      </c>
      <c r="H288" s="173">
        <f t="shared" si="98"/>
        <v>2</v>
      </c>
      <c r="I288" s="173">
        <f t="shared" si="98"/>
        <v>7</v>
      </c>
      <c r="J288" s="173">
        <f t="shared" si="99"/>
        <v>5</v>
      </c>
      <c r="K288" s="173">
        <f t="shared" si="99"/>
        <v>6</v>
      </c>
      <c r="L288" s="173">
        <f t="shared" si="99"/>
        <v>2</v>
      </c>
      <c r="M288" s="173">
        <f t="shared" ref="M288" si="102">M195+M215</f>
        <v>4</v>
      </c>
      <c r="N288" s="92">
        <f t="shared" si="100"/>
        <v>69</v>
      </c>
      <c r="O288" s="91">
        <f t="shared" si="101"/>
        <v>5.75</v>
      </c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>
      <c r="A289" s="40" t="s">
        <v>501</v>
      </c>
      <c r="B289" s="173">
        <f t="shared" si="97"/>
        <v>0</v>
      </c>
      <c r="C289" s="173">
        <f t="shared" si="97"/>
        <v>0</v>
      </c>
      <c r="D289" s="173">
        <f t="shared" si="97"/>
        <v>0</v>
      </c>
      <c r="E289" s="173">
        <f t="shared" si="97"/>
        <v>0</v>
      </c>
      <c r="F289" s="173">
        <f t="shared" si="97"/>
        <v>0</v>
      </c>
      <c r="G289" s="173">
        <f t="shared" si="97"/>
        <v>0</v>
      </c>
      <c r="H289" s="173">
        <f t="shared" si="98"/>
        <v>0</v>
      </c>
      <c r="I289" s="173">
        <f t="shared" si="98"/>
        <v>0</v>
      </c>
      <c r="J289" s="173">
        <f t="shared" si="99"/>
        <v>1</v>
      </c>
      <c r="K289" s="173">
        <f t="shared" si="99"/>
        <v>0</v>
      </c>
      <c r="L289" s="173">
        <f t="shared" si="99"/>
        <v>0</v>
      </c>
      <c r="M289" s="173">
        <f t="shared" ref="M289" si="103">M196+M216</f>
        <v>0</v>
      </c>
      <c r="N289" s="92">
        <f t="shared" si="100"/>
        <v>1</v>
      </c>
      <c r="O289" s="91">
        <f t="shared" si="101"/>
        <v>8.3333333333333329E-2</v>
      </c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>
      <c r="A290" s="40" t="s">
        <v>26</v>
      </c>
      <c r="B290" s="173">
        <f t="shared" si="97"/>
        <v>0</v>
      </c>
      <c r="C290" s="173">
        <f t="shared" si="97"/>
        <v>0</v>
      </c>
      <c r="D290" s="173">
        <f t="shared" si="97"/>
        <v>0</v>
      </c>
      <c r="E290" s="173">
        <f t="shared" si="97"/>
        <v>2</v>
      </c>
      <c r="F290" s="173">
        <f t="shared" si="97"/>
        <v>1</v>
      </c>
      <c r="G290" s="173">
        <f t="shared" si="97"/>
        <v>0</v>
      </c>
      <c r="H290" s="173">
        <f t="shared" si="98"/>
        <v>1</v>
      </c>
      <c r="I290" s="173">
        <f t="shared" si="98"/>
        <v>0</v>
      </c>
      <c r="J290" s="173">
        <f t="shared" si="99"/>
        <v>0</v>
      </c>
      <c r="K290" s="173">
        <f t="shared" si="99"/>
        <v>0</v>
      </c>
      <c r="L290" s="173">
        <f t="shared" si="99"/>
        <v>1</v>
      </c>
      <c r="M290" s="173">
        <f t="shared" ref="M290" si="104">M197+M217</f>
        <v>0</v>
      </c>
      <c r="N290" s="92">
        <f t="shared" si="100"/>
        <v>5</v>
      </c>
      <c r="O290" s="91">
        <f t="shared" si="101"/>
        <v>0.41666666666666669</v>
      </c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s="188" customFormat="1">
      <c r="A291" s="40" t="s">
        <v>578</v>
      </c>
      <c r="B291" s="173">
        <v>0</v>
      </c>
      <c r="C291" s="173">
        <v>0</v>
      </c>
      <c r="D291" s="173">
        <v>0</v>
      </c>
      <c r="E291" s="173">
        <v>0</v>
      </c>
      <c r="F291" s="173">
        <v>0</v>
      </c>
      <c r="G291" s="173">
        <v>0</v>
      </c>
      <c r="H291" s="173">
        <f t="shared" si="98"/>
        <v>1</v>
      </c>
      <c r="I291" s="173">
        <f t="shared" si="98"/>
        <v>0</v>
      </c>
      <c r="J291" s="173">
        <v>0</v>
      </c>
      <c r="K291" s="173">
        <v>0</v>
      </c>
      <c r="L291" s="173">
        <v>0</v>
      </c>
      <c r="M291" s="173">
        <v>0</v>
      </c>
      <c r="N291" s="92">
        <f t="shared" ref="N291" si="105">SUM(B291:M291)</f>
        <v>1</v>
      </c>
      <c r="O291" s="91">
        <f t="shared" si="101"/>
        <v>8.3333333333333329E-2</v>
      </c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>
      <c r="A292" s="40" t="s">
        <v>29</v>
      </c>
      <c r="B292" s="173">
        <v>0</v>
      </c>
      <c r="C292" s="173">
        <f t="shared" ref="C292:G298" si="106">C198+C219</f>
        <v>1</v>
      </c>
      <c r="D292" s="173">
        <f t="shared" si="106"/>
        <v>0</v>
      </c>
      <c r="E292" s="173">
        <f t="shared" si="106"/>
        <v>0</v>
      </c>
      <c r="F292" s="173">
        <f t="shared" si="106"/>
        <v>0</v>
      </c>
      <c r="G292" s="173">
        <f t="shared" si="106"/>
        <v>1</v>
      </c>
      <c r="H292" s="173">
        <f t="shared" si="98"/>
        <v>0</v>
      </c>
      <c r="I292" s="173">
        <f t="shared" si="98"/>
        <v>0</v>
      </c>
      <c r="J292" s="173">
        <f t="shared" ref="J292:L298" si="107">J198+J219</f>
        <v>0</v>
      </c>
      <c r="K292" s="173">
        <f t="shared" si="107"/>
        <v>0</v>
      </c>
      <c r="L292" s="173">
        <f t="shared" si="107"/>
        <v>0</v>
      </c>
      <c r="M292" s="173">
        <f t="shared" ref="M292" si="108">M198+M219</f>
        <v>1</v>
      </c>
      <c r="N292" s="92">
        <f t="shared" si="100"/>
        <v>3</v>
      </c>
      <c r="O292" s="91">
        <f t="shared" si="101"/>
        <v>0.25</v>
      </c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>
      <c r="A293" s="40" t="s">
        <v>34</v>
      </c>
      <c r="B293" s="173">
        <f t="shared" ref="B293:B298" si="109">B199+B220</f>
        <v>1</v>
      </c>
      <c r="C293" s="173">
        <f t="shared" si="106"/>
        <v>1</v>
      </c>
      <c r="D293" s="173">
        <f t="shared" si="106"/>
        <v>0</v>
      </c>
      <c r="E293" s="173">
        <f t="shared" si="106"/>
        <v>0</v>
      </c>
      <c r="F293" s="173">
        <f t="shared" si="106"/>
        <v>0</v>
      </c>
      <c r="G293" s="173">
        <f t="shared" si="106"/>
        <v>1</v>
      </c>
      <c r="H293" s="173">
        <f t="shared" si="98"/>
        <v>2</v>
      </c>
      <c r="I293" s="173">
        <f t="shared" si="98"/>
        <v>0</v>
      </c>
      <c r="J293" s="173">
        <f t="shared" si="107"/>
        <v>0</v>
      </c>
      <c r="K293" s="173">
        <f t="shared" si="107"/>
        <v>0</v>
      </c>
      <c r="L293" s="173">
        <f t="shared" si="107"/>
        <v>1</v>
      </c>
      <c r="M293" s="173">
        <f t="shared" ref="M293" si="110">M199+M220</f>
        <v>1</v>
      </c>
      <c r="N293" s="92">
        <f>SUM(B293:M293)</f>
        <v>7</v>
      </c>
      <c r="O293" s="91">
        <f t="shared" ref="O293:O298" si="111">O199+O220</f>
        <v>0.58333333333333337</v>
      </c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>
      <c r="A294" s="40" t="s">
        <v>178</v>
      </c>
      <c r="B294" s="173">
        <f t="shared" si="109"/>
        <v>0</v>
      </c>
      <c r="C294" s="173">
        <f t="shared" si="106"/>
        <v>1</v>
      </c>
      <c r="D294" s="173">
        <f t="shared" si="106"/>
        <v>1</v>
      </c>
      <c r="E294" s="173">
        <f t="shared" si="106"/>
        <v>0</v>
      </c>
      <c r="F294" s="173">
        <f t="shared" si="106"/>
        <v>0</v>
      </c>
      <c r="G294" s="173">
        <f t="shared" si="106"/>
        <v>0</v>
      </c>
      <c r="H294" s="173">
        <f t="shared" si="98"/>
        <v>2</v>
      </c>
      <c r="I294" s="173">
        <f t="shared" si="98"/>
        <v>1</v>
      </c>
      <c r="J294" s="173">
        <f t="shared" si="107"/>
        <v>1</v>
      </c>
      <c r="K294" s="173">
        <f t="shared" si="107"/>
        <v>1</v>
      </c>
      <c r="L294" s="173">
        <f t="shared" si="107"/>
        <v>0</v>
      </c>
      <c r="M294" s="173">
        <f t="shared" ref="M294" si="112">M200+M221</f>
        <v>1</v>
      </c>
      <c r="N294" s="92">
        <f t="shared" si="100"/>
        <v>8</v>
      </c>
      <c r="O294" s="91">
        <f t="shared" si="111"/>
        <v>0.66666666666666663</v>
      </c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>
      <c r="A295" s="40" t="s">
        <v>35</v>
      </c>
      <c r="B295" s="173">
        <f t="shared" si="109"/>
        <v>6</v>
      </c>
      <c r="C295" s="173">
        <f t="shared" si="106"/>
        <v>7</v>
      </c>
      <c r="D295" s="173">
        <f t="shared" si="106"/>
        <v>8</v>
      </c>
      <c r="E295" s="173">
        <f t="shared" si="106"/>
        <v>7</v>
      </c>
      <c r="F295" s="173">
        <f t="shared" si="106"/>
        <v>0</v>
      </c>
      <c r="G295" s="173">
        <f t="shared" si="106"/>
        <v>7</v>
      </c>
      <c r="H295" s="173">
        <f t="shared" si="98"/>
        <v>5</v>
      </c>
      <c r="I295" s="173">
        <f t="shared" si="98"/>
        <v>4</v>
      </c>
      <c r="J295" s="173">
        <f t="shared" si="107"/>
        <v>12</v>
      </c>
      <c r="K295" s="173">
        <f t="shared" si="107"/>
        <v>11</v>
      </c>
      <c r="L295" s="173">
        <f t="shared" si="107"/>
        <v>13</v>
      </c>
      <c r="M295" s="173">
        <f t="shared" ref="M295" si="113">M201+M222</f>
        <v>9</v>
      </c>
      <c r="N295" s="92">
        <f t="shared" si="100"/>
        <v>89</v>
      </c>
      <c r="O295" s="91">
        <f t="shared" si="111"/>
        <v>7.416666666666667</v>
      </c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>
      <c r="A296" s="40" t="s">
        <v>36</v>
      </c>
      <c r="B296" s="173">
        <f t="shared" si="109"/>
        <v>2</v>
      </c>
      <c r="C296" s="173">
        <f t="shared" si="106"/>
        <v>0</v>
      </c>
      <c r="D296" s="173">
        <f t="shared" si="106"/>
        <v>0</v>
      </c>
      <c r="E296" s="173">
        <f t="shared" si="106"/>
        <v>0</v>
      </c>
      <c r="F296" s="173">
        <f t="shared" si="106"/>
        <v>0</v>
      </c>
      <c r="G296" s="173">
        <f t="shared" si="106"/>
        <v>0</v>
      </c>
      <c r="H296" s="173">
        <f t="shared" si="98"/>
        <v>0</v>
      </c>
      <c r="I296" s="173">
        <f t="shared" si="98"/>
        <v>0</v>
      </c>
      <c r="J296" s="173">
        <f t="shared" si="107"/>
        <v>1</v>
      </c>
      <c r="K296" s="173">
        <f t="shared" si="107"/>
        <v>1</v>
      </c>
      <c r="L296" s="173">
        <f t="shared" si="107"/>
        <v>0</v>
      </c>
      <c r="M296" s="173">
        <f t="shared" ref="M296" si="114">M202+M223</f>
        <v>0</v>
      </c>
      <c r="N296" s="92">
        <f t="shared" si="100"/>
        <v>4</v>
      </c>
      <c r="O296" s="91">
        <f t="shared" si="111"/>
        <v>0.33333333333333331</v>
      </c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>
      <c r="A297" s="40" t="s">
        <v>37</v>
      </c>
      <c r="B297" s="173">
        <f t="shared" si="109"/>
        <v>1</v>
      </c>
      <c r="C297" s="173">
        <f t="shared" si="106"/>
        <v>1</v>
      </c>
      <c r="D297" s="173">
        <f t="shared" si="106"/>
        <v>0</v>
      </c>
      <c r="E297" s="173">
        <f t="shared" si="106"/>
        <v>2</v>
      </c>
      <c r="F297" s="173">
        <f t="shared" si="106"/>
        <v>0</v>
      </c>
      <c r="G297" s="173">
        <f t="shared" si="106"/>
        <v>0</v>
      </c>
      <c r="H297" s="173">
        <f t="shared" si="98"/>
        <v>0</v>
      </c>
      <c r="I297" s="173">
        <f t="shared" si="98"/>
        <v>1</v>
      </c>
      <c r="J297" s="173">
        <f t="shared" si="107"/>
        <v>0</v>
      </c>
      <c r="K297" s="173">
        <f t="shared" si="107"/>
        <v>0</v>
      </c>
      <c r="L297" s="173">
        <f t="shared" si="107"/>
        <v>1</v>
      </c>
      <c r="M297" s="173">
        <f t="shared" ref="M297" si="115">M203+M224</f>
        <v>0</v>
      </c>
      <c r="N297" s="92">
        <f t="shared" si="100"/>
        <v>6</v>
      </c>
      <c r="O297" s="91">
        <f t="shared" si="111"/>
        <v>0.5</v>
      </c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>
      <c r="A298" s="40" t="s">
        <v>38</v>
      </c>
      <c r="B298" s="173">
        <f t="shared" si="109"/>
        <v>5</v>
      </c>
      <c r="C298" s="173">
        <f t="shared" si="106"/>
        <v>3</v>
      </c>
      <c r="D298" s="173">
        <f t="shared" si="106"/>
        <v>4</v>
      </c>
      <c r="E298" s="173">
        <f t="shared" si="106"/>
        <v>3</v>
      </c>
      <c r="F298" s="173">
        <f t="shared" si="106"/>
        <v>0</v>
      </c>
      <c r="G298" s="173">
        <f t="shared" si="106"/>
        <v>7</v>
      </c>
      <c r="H298" s="173">
        <f t="shared" si="98"/>
        <v>3</v>
      </c>
      <c r="I298" s="173">
        <f t="shared" si="98"/>
        <v>3</v>
      </c>
      <c r="J298" s="173">
        <f t="shared" si="107"/>
        <v>1</v>
      </c>
      <c r="K298" s="173">
        <f t="shared" si="107"/>
        <v>1</v>
      </c>
      <c r="L298" s="173">
        <f t="shared" si="107"/>
        <v>1</v>
      </c>
      <c r="M298" s="173">
        <f t="shared" ref="M298" si="116">M204+M225</f>
        <v>0</v>
      </c>
      <c r="N298" s="92">
        <f t="shared" si="100"/>
        <v>31</v>
      </c>
      <c r="O298" s="91">
        <f t="shared" si="111"/>
        <v>2.5833333333333335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>
      <c r="A299" s="125" t="s">
        <v>22</v>
      </c>
      <c r="B299" s="174">
        <f t="shared" ref="B299:M299" si="117">IF(SUM(B287:B298)=0,"",SUM(B287:B298))</f>
        <v>18</v>
      </c>
      <c r="C299" s="174">
        <f t="shared" si="117"/>
        <v>19</v>
      </c>
      <c r="D299" s="174">
        <f t="shared" si="117"/>
        <v>18</v>
      </c>
      <c r="E299" s="174">
        <f t="shared" si="117"/>
        <v>20</v>
      </c>
      <c r="F299" s="174">
        <f t="shared" si="117"/>
        <v>21</v>
      </c>
      <c r="G299" s="174">
        <f t="shared" si="117"/>
        <v>20</v>
      </c>
      <c r="H299" s="174">
        <f t="shared" si="117"/>
        <v>16</v>
      </c>
      <c r="I299" s="174">
        <f t="shared" si="117"/>
        <v>16</v>
      </c>
      <c r="J299" s="124">
        <f t="shared" si="117"/>
        <v>21</v>
      </c>
      <c r="K299" s="124">
        <f t="shared" si="117"/>
        <v>20</v>
      </c>
      <c r="L299" s="124">
        <f t="shared" si="117"/>
        <v>19</v>
      </c>
      <c r="M299" s="124">
        <f t="shared" si="117"/>
        <v>16</v>
      </c>
      <c r="N299" s="124">
        <f>SUM(N287:N298)</f>
        <v>224</v>
      </c>
      <c r="O299" s="126">
        <f>SUM(O287:O298)</f>
        <v>18.666666666666668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4.25" customHeight="1">
      <c r="A300" s="10"/>
      <c r="B300" s="10"/>
      <c r="C300" s="10"/>
      <c r="D300" s="10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7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>
      <c r="A301" s="211" t="s">
        <v>97</v>
      </c>
      <c r="B301" s="212"/>
      <c r="C301" s="212"/>
      <c r="D301" s="212"/>
      <c r="E301" s="212"/>
      <c r="F301" s="212"/>
      <c r="G301" s="212"/>
      <c r="H301" s="212"/>
      <c r="I301" s="212"/>
      <c r="J301" s="212"/>
      <c r="K301" s="212"/>
      <c r="L301" s="212"/>
      <c r="M301" s="212"/>
      <c r="N301" s="212"/>
      <c r="O301" s="213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>
      <c r="A302" s="53" t="s">
        <v>19</v>
      </c>
      <c r="B302" s="76">
        <f t="shared" ref="B302:H302" si="118">SUM(B229,B208,B281)</f>
        <v>93</v>
      </c>
      <c r="C302" s="76">
        <f t="shared" si="118"/>
        <v>81</v>
      </c>
      <c r="D302" s="76">
        <f t="shared" si="118"/>
        <v>89</v>
      </c>
      <c r="E302" s="76">
        <f t="shared" si="118"/>
        <v>85</v>
      </c>
      <c r="F302" s="76">
        <f t="shared" si="118"/>
        <v>80</v>
      </c>
      <c r="G302" s="76">
        <f t="shared" si="118"/>
        <v>76</v>
      </c>
      <c r="H302" s="76">
        <f t="shared" si="118"/>
        <v>87</v>
      </c>
      <c r="I302" s="76">
        <f t="shared" ref="I302:J302" si="119">SUM(I229,I208,I281)</f>
        <v>97</v>
      </c>
      <c r="J302" s="76">
        <f t="shared" si="119"/>
        <v>85</v>
      </c>
      <c r="K302" s="76">
        <f t="shared" ref="K302:L302" si="120">SUM(K229,K208,K281)</f>
        <v>96</v>
      </c>
      <c r="L302" s="76">
        <f t="shared" si="120"/>
        <v>114</v>
      </c>
      <c r="M302" s="76">
        <f>SUM(M229,M208,M281)</f>
        <v>125</v>
      </c>
      <c r="N302" s="92">
        <f t="shared" ref="N302:N304" si="121">SUM(B302:M302)</f>
        <v>1108</v>
      </c>
      <c r="O302" s="91">
        <f>O208+O229</f>
        <v>92.333333333333329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>
      <c r="A303" s="53" t="s">
        <v>20</v>
      </c>
      <c r="B303" s="76">
        <f>SUM(B230,B209,B282)</f>
        <v>44</v>
      </c>
      <c r="C303" s="76">
        <f>SUM(C230,C209,C282)</f>
        <v>43</v>
      </c>
      <c r="D303" s="76">
        <v>71</v>
      </c>
      <c r="E303" s="76">
        <f t="shared" ref="E303:H304" si="122">SUM(E230,E209,E282)</f>
        <v>53</v>
      </c>
      <c r="F303" s="76">
        <f t="shared" si="122"/>
        <v>57</v>
      </c>
      <c r="G303" s="76">
        <f t="shared" si="122"/>
        <v>56</v>
      </c>
      <c r="H303" s="76">
        <f t="shared" si="122"/>
        <v>43</v>
      </c>
      <c r="I303" s="76">
        <f t="shared" ref="I303:J303" si="123">SUM(I230,I209,I282)</f>
        <v>56</v>
      </c>
      <c r="J303" s="76">
        <f t="shared" si="123"/>
        <v>47</v>
      </c>
      <c r="K303" s="76">
        <f t="shared" ref="K303:L303" si="124">SUM(K230,K209,K282)</f>
        <v>58</v>
      </c>
      <c r="L303" s="76">
        <f t="shared" si="124"/>
        <v>52</v>
      </c>
      <c r="M303" s="76">
        <f t="shared" ref="M303" si="125">SUM(M230,M209,M282)</f>
        <v>71</v>
      </c>
      <c r="N303" s="92">
        <f t="shared" si="121"/>
        <v>651</v>
      </c>
      <c r="O303" s="91">
        <f>O209+O230</f>
        <v>52.5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>
      <c r="A304" s="53" t="s">
        <v>21</v>
      </c>
      <c r="B304" s="76">
        <f>SUM(B231,B210,B283)</f>
        <v>15</v>
      </c>
      <c r="C304" s="76">
        <f>SUM(C231,C210,C283)</f>
        <v>16</v>
      </c>
      <c r="D304" s="76">
        <f>SUM(D231,D210,D283)</f>
        <v>11</v>
      </c>
      <c r="E304" s="76">
        <f t="shared" si="122"/>
        <v>19</v>
      </c>
      <c r="F304" s="76">
        <f t="shared" si="122"/>
        <v>18</v>
      </c>
      <c r="G304" s="76">
        <f t="shared" si="122"/>
        <v>14</v>
      </c>
      <c r="H304" s="76">
        <f t="shared" si="122"/>
        <v>13</v>
      </c>
      <c r="I304" s="76">
        <f t="shared" ref="I304:J304" si="126">SUM(I231,I210,I283)</f>
        <v>9</v>
      </c>
      <c r="J304" s="76">
        <f t="shared" si="126"/>
        <v>12</v>
      </c>
      <c r="K304" s="76">
        <f t="shared" ref="K304:L304" si="127">SUM(K231,K210,K283)</f>
        <v>11</v>
      </c>
      <c r="L304" s="76">
        <f t="shared" si="127"/>
        <v>16</v>
      </c>
      <c r="M304" s="76">
        <f t="shared" ref="M304" si="128">SUM(M231,M210,M283)</f>
        <v>9</v>
      </c>
      <c r="N304" s="92">
        <f t="shared" si="121"/>
        <v>163</v>
      </c>
      <c r="O304" s="91">
        <f>O210+O231</f>
        <v>13.25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>
      <c r="A305" s="125" t="s">
        <v>22</v>
      </c>
      <c r="B305" s="124">
        <f t="shared" ref="B305:J305" si="129">IF(SUM(B302:B304)=0,"",SUM(B302:B304))</f>
        <v>152</v>
      </c>
      <c r="C305" s="124">
        <f t="shared" ref="C305:E305" si="130">IF(SUM(C302:C304)=0,"",SUM(C302:C304))</f>
        <v>140</v>
      </c>
      <c r="D305" s="124">
        <f t="shared" si="130"/>
        <v>171</v>
      </c>
      <c r="E305" s="124">
        <f t="shared" si="130"/>
        <v>157</v>
      </c>
      <c r="F305" s="124">
        <f t="shared" si="129"/>
        <v>155</v>
      </c>
      <c r="G305" s="124">
        <f t="shared" ref="G305" si="131">IF(SUM(G302:G304)=0,"",SUM(G302:G304))</f>
        <v>146</v>
      </c>
      <c r="H305" s="124">
        <f t="shared" si="129"/>
        <v>143</v>
      </c>
      <c r="I305" s="124">
        <f t="shared" ref="I305" si="132">IF(SUM(I302:I304)=0,"",SUM(I302:I304))</f>
        <v>162</v>
      </c>
      <c r="J305" s="124">
        <f t="shared" si="129"/>
        <v>144</v>
      </c>
      <c r="K305" s="124">
        <f t="shared" ref="K305:L305" si="133">IF(SUM(K302:K304)=0,"",SUM(K302:K304))</f>
        <v>165</v>
      </c>
      <c r="L305" s="124">
        <f t="shared" si="133"/>
        <v>182</v>
      </c>
      <c r="M305" s="124">
        <f t="shared" ref="M305" si="134">IF(SUM(M302:M304)=0,"",SUM(M302:M304))</f>
        <v>205</v>
      </c>
      <c r="N305" s="124">
        <f t="shared" ref="N305:O305" si="135">SUM(N302:N304)</f>
        <v>1922</v>
      </c>
      <c r="O305" s="126">
        <f t="shared" si="135"/>
        <v>158.08333333333331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>
      <c r="A306" s="10"/>
      <c r="B306" s="10"/>
      <c r="C306" s="10"/>
      <c r="D306" s="10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>
      <c r="A307" s="211" t="s">
        <v>98</v>
      </c>
      <c r="B307" s="212"/>
      <c r="C307" s="212"/>
      <c r="D307" s="212"/>
      <c r="E307" s="212"/>
      <c r="F307" s="212"/>
      <c r="G307" s="212"/>
      <c r="H307" s="212"/>
      <c r="I307" s="212"/>
      <c r="J307" s="212"/>
      <c r="K307" s="212"/>
      <c r="L307" s="212"/>
      <c r="M307" s="212"/>
      <c r="N307" s="212"/>
      <c r="O307" s="213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>
      <c r="A308" s="53" t="s">
        <v>19</v>
      </c>
      <c r="B308" s="105">
        <f t="shared" ref="B308:M308" si="136">IF(B15="","",(B42*100)/(B15))</f>
        <v>62.741935483870968</v>
      </c>
      <c r="C308" s="105">
        <f t="shared" si="136"/>
        <v>61.964285714285715</v>
      </c>
      <c r="D308" s="105">
        <f t="shared" si="136"/>
        <v>71.451612903225808</v>
      </c>
      <c r="E308" s="105">
        <f t="shared" si="136"/>
        <v>75.666666666666671</v>
      </c>
      <c r="F308" s="105">
        <f t="shared" si="136"/>
        <v>70.806451612903231</v>
      </c>
      <c r="G308" s="105">
        <f t="shared" si="136"/>
        <v>60.833333333333336</v>
      </c>
      <c r="H308" s="105">
        <f t="shared" si="136"/>
        <v>75.322580645161295</v>
      </c>
      <c r="I308" s="105">
        <f t="shared" si="136"/>
        <v>72.903225806451616</v>
      </c>
      <c r="J308" s="105">
        <f t="shared" si="136"/>
        <v>57.333333333333336</v>
      </c>
      <c r="K308" s="105">
        <f t="shared" si="136"/>
        <v>69.032258064516128</v>
      </c>
      <c r="L308" s="105">
        <f t="shared" si="136"/>
        <v>64.666666666666671</v>
      </c>
      <c r="M308" s="105">
        <f t="shared" si="136"/>
        <v>68.225806451612897</v>
      </c>
      <c r="N308" s="97">
        <f t="shared" ref="N308:N310" si="137">SUM(B308:M308)</f>
        <v>810.94815668202762</v>
      </c>
      <c r="O308" s="91">
        <f t="shared" ref="O308:O310" si="138">IF(N308=0,0,AVERAGE(B308:M308))</f>
        <v>67.579013056835635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>
      <c r="A309" s="53" t="s">
        <v>20</v>
      </c>
      <c r="B309" s="105">
        <f t="shared" ref="B309:M309" si="139">IF(B16="","",(B43*100)/(B16))</f>
        <v>60.887096774193552</v>
      </c>
      <c r="C309" s="105">
        <f t="shared" si="139"/>
        <v>73.214285714285708</v>
      </c>
      <c r="D309" s="105">
        <f t="shared" si="139"/>
        <v>80.967741935483872</v>
      </c>
      <c r="E309" s="105">
        <f t="shared" si="139"/>
        <v>79.666666666666671</v>
      </c>
      <c r="F309" s="105">
        <f t="shared" si="139"/>
        <v>81.693548387096769</v>
      </c>
      <c r="G309" s="105">
        <f t="shared" si="139"/>
        <v>81</v>
      </c>
      <c r="H309" s="105">
        <f t="shared" si="139"/>
        <v>65.322580645161295</v>
      </c>
      <c r="I309" s="105">
        <f t="shared" si="139"/>
        <v>81.209677419354833</v>
      </c>
      <c r="J309" s="105">
        <f t="shared" si="139"/>
        <v>78.75</v>
      </c>
      <c r="K309" s="105">
        <f t="shared" si="139"/>
        <v>74.596774193548384</v>
      </c>
      <c r="L309" s="105">
        <f t="shared" si="139"/>
        <v>72.5</v>
      </c>
      <c r="M309" s="105">
        <f t="shared" si="139"/>
        <v>72.41935483870968</v>
      </c>
      <c r="N309" s="97">
        <f t="shared" si="137"/>
        <v>902.22772657450082</v>
      </c>
      <c r="O309" s="91">
        <f t="shared" si="138"/>
        <v>75.185643881208406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>
      <c r="A310" s="53" t="s">
        <v>21</v>
      </c>
      <c r="B310" s="105">
        <f t="shared" ref="B310:M310" si="140">IF(B17="","",(B44*100)/(B17))</f>
        <v>85.483870967741936</v>
      </c>
      <c r="C310" s="105">
        <f t="shared" si="140"/>
        <v>79.642857142857139</v>
      </c>
      <c r="D310" s="105">
        <f t="shared" si="140"/>
        <v>81.935483870967744</v>
      </c>
      <c r="E310" s="105">
        <f t="shared" si="140"/>
        <v>80</v>
      </c>
      <c r="F310" s="105">
        <f t="shared" si="140"/>
        <v>86.451612903225808</v>
      </c>
      <c r="G310" s="105">
        <f t="shared" si="140"/>
        <v>86.666666666666671</v>
      </c>
      <c r="H310" s="105">
        <f t="shared" si="140"/>
        <v>90.645161290322577</v>
      </c>
      <c r="I310" s="105">
        <f t="shared" si="140"/>
        <v>90.322580645161295</v>
      </c>
      <c r="J310" s="105">
        <f t="shared" si="140"/>
        <v>89.666666666666671</v>
      </c>
      <c r="K310" s="105">
        <f t="shared" si="140"/>
        <v>78.064516129032256</v>
      </c>
      <c r="L310" s="105">
        <f t="shared" si="140"/>
        <v>70.666666666666671</v>
      </c>
      <c r="M310" s="105">
        <f t="shared" si="140"/>
        <v>80</v>
      </c>
      <c r="N310" s="97">
        <f t="shared" si="137"/>
        <v>999.5460829493087</v>
      </c>
      <c r="O310" s="91">
        <f t="shared" si="138"/>
        <v>83.295506912442391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>
      <c r="A311" s="125" t="s">
        <v>99</v>
      </c>
      <c r="B311" s="123">
        <f t="shared" ref="B311:M311" si="141">IF(B18="","",(B45*100)/(B18))</f>
        <v>64.930875576036868</v>
      </c>
      <c r="C311" s="123">
        <f t="shared" si="141"/>
        <v>70.91836734693878</v>
      </c>
      <c r="D311" s="123">
        <f t="shared" si="141"/>
        <v>78.387096774193552</v>
      </c>
      <c r="E311" s="123">
        <f t="shared" si="141"/>
        <v>78.571428571428569</v>
      </c>
      <c r="F311" s="123">
        <f t="shared" si="141"/>
        <v>79.262672811059915</v>
      </c>
      <c r="G311" s="123">
        <f t="shared" si="141"/>
        <v>76.047619047619051</v>
      </c>
      <c r="H311" s="123">
        <f t="shared" si="141"/>
        <v>71.79723502304148</v>
      </c>
      <c r="I311" s="123">
        <f t="shared" si="141"/>
        <v>80.138248847926263</v>
      </c>
      <c r="J311" s="123">
        <f t="shared" si="141"/>
        <v>74.19047619047619</v>
      </c>
      <c r="K311" s="123">
        <f t="shared" si="141"/>
        <v>73.502304147465438</v>
      </c>
      <c r="L311" s="123">
        <f t="shared" si="141"/>
        <v>70</v>
      </c>
      <c r="M311" s="123">
        <f t="shared" si="141"/>
        <v>72.304147465437794</v>
      </c>
      <c r="N311" s="123">
        <f>SUM(B311:M311)</f>
        <v>890.05047180162376</v>
      </c>
      <c r="O311" s="126">
        <f>IF(N311=0,0,AVERAGE(B311:M311))</f>
        <v>74.170872650135308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4.25" customHeight="1">
      <c r="A312" s="10"/>
      <c r="B312" s="10"/>
      <c r="C312" s="10"/>
      <c r="D312" s="10"/>
      <c r="E312" s="10"/>
      <c r="F312" s="11"/>
      <c r="G312" s="11"/>
      <c r="H312" s="11"/>
      <c r="I312" s="11"/>
      <c r="J312" s="11"/>
      <c r="K312" s="11"/>
      <c r="L312" s="11"/>
      <c r="M312" s="11"/>
      <c r="N312" s="11"/>
      <c r="O312" s="7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>
      <c r="A313" s="125" t="s">
        <v>99</v>
      </c>
      <c r="B313" s="128">
        <f t="shared" ref="B313:M313" si="142">IF(B18="","",B45/B18)</f>
        <v>0.64930875576036862</v>
      </c>
      <c r="C313" s="128">
        <f t="shared" si="142"/>
        <v>0.70918367346938771</v>
      </c>
      <c r="D313" s="128">
        <f t="shared" si="142"/>
        <v>0.78387096774193543</v>
      </c>
      <c r="E313" s="128">
        <f t="shared" si="142"/>
        <v>0.7857142857142857</v>
      </c>
      <c r="F313" s="128">
        <f t="shared" si="142"/>
        <v>0.79262672811059909</v>
      </c>
      <c r="G313" s="128">
        <f t="shared" si="142"/>
        <v>0.76047619047619053</v>
      </c>
      <c r="H313" s="128">
        <f t="shared" si="142"/>
        <v>0.71797235023041472</v>
      </c>
      <c r="I313" s="128">
        <f t="shared" si="142"/>
        <v>0.80138248847926263</v>
      </c>
      <c r="J313" s="128">
        <f t="shared" si="142"/>
        <v>0.74190476190476196</v>
      </c>
      <c r="K313" s="128">
        <f t="shared" si="142"/>
        <v>0.73502304147465436</v>
      </c>
      <c r="L313" s="128">
        <f t="shared" si="142"/>
        <v>0.7</v>
      </c>
      <c r="M313" s="128">
        <f t="shared" si="142"/>
        <v>0.72304147465437785</v>
      </c>
      <c r="N313" s="128">
        <f>SUM(B313:M313)</f>
        <v>8.9005047180162382</v>
      </c>
      <c r="O313" s="128">
        <f>IF(N313=0,0,AVERAGE(B313:M313))</f>
        <v>0.74170872650135322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4.25" customHeight="1">
      <c r="A314" s="10"/>
      <c r="B314" s="10"/>
      <c r="C314" s="10"/>
      <c r="D314" s="10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7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>
      <c r="A315" s="211" t="s">
        <v>100</v>
      </c>
      <c r="B315" s="212"/>
      <c r="C315" s="212"/>
      <c r="D315" s="212"/>
      <c r="E315" s="212"/>
      <c r="F315" s="212"/>
      <c r="G315" s="212"/>
      <c r="H315" s="212"/>
      <c r="I315" s="212"/>
      <c r="J315" s="212"/>
      <c r="K315" s="212"/>
      <c r="L315" s="212"/>
      <c r="M315" s="212"/>
      <c r="N315" s="212"/>
      <c r="O315" s="213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>
      <c r="A316" s="53" t="s">
        <v>19</v>
      </c>
      <c r="B316" s="105">
        <f t="shared" ref="B316:M316" si="143">IF(B42=0,"",B42/SUM(B302+B275))</f>
        <v>3.6698113207547172</v>
      </c>
      <c r="C316" s="105">
        <f t="shared" si="143"/>
        <v>3.9431818181818183</v>
      </c>
      <c r="D316" s="105">
        <f t="shared" si="143"/>
        <v>4.6631578947368419</v>
      </c>
      <c r="E316" s="105">
        <f t="shared" si="143"/>
        <v>4.5858585858585856</v>
      </c>
      <c r="F316" s="105">
        <f t="shared" si="143"/>
        <v>4.720430107526882</v>
      </c>
      <c r="G316" s="105">
        <f t="shared" si="143"/>
        <v>3.9673913043478262</v>
      </c>
      <c r="H316" s="105">
        <f t="shared" si="143"/>
        <v>4.6237623762376234</v>
      </c>
      <c r="I316" s="105">
        <f t="shared" si="143"/>
        <v>4.0357142857142856</v>
      </c>
      <c r="J316" s="105">
        <f t="shared" si="143"/>
        <v>3.510204081632653</v>
      </c>
      <c r="K316" s="105">
        <f t="shared" ref="K316" si="144">IF(K42=0,"",K42/SUM(K302+K275))</f>
        <v>3.855855855855856</v>
      </c>
      <c r="L316" s="105">
        <f>IF(L42=0,"",L42/SUM(L302+L275))</f>
        <v>3.1040000000000001</v>
      </c>
      <c r="M316" s="105">
        <f t="shared" si="143"/>
        <v>2.9580419580419579</v>
      </c>
      <c r="N316" s="106">
        <f t="shared" ref="N316:N317" si="145">SUM(B316:M316)</f>
        <v>47.637409588889049</v>
      </c>
      <c r="O316" s="91">
        <f>IF(N316=0,0,AVERAGE(B316:M316))</f>
        <v>3.9697841324074208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>
      <c r="A317" s="53" t="s">
        <v>20</v>
      </c>
      <c r="B317" s="105">
        <f t="shared" ref="B317:M317" si="146">IF(B43=0,"",B43/SUM(B303+B276))</f>
        <v>13.981481481481481</v>
      </c>
      <c r="C317" s="105">
        <f t="shared" si="146"/>
        <v>13.898305084745763</v>
      </c>
      <c r="D317" s="105">
        <f t="shared" si="146"/>
        <v>12.55</v>
      </c>
      <c r="E317" s="105">
        <f t="shared" si="146"/>
        <v>14.484848484848484</v>
      </c>
      <c r="F317" s="105">
        <f t="shared" si="146"/>
        <v>13.689189189189189</v>
      </c>
      <c r="G317" s="105">
        <f t="shared" si="146"/>
        <v>13.885714285714286</v>
      </c>
      <c r="H317" s="105">
        <f t="shared" si="146"/>
        <v>14.727272727272727</v>
      </c>
      <c r="I317" s="105">
        <f t="shared" si="146"/>
        <v>15.029850746268657</v>
      </c>
      <c r="J317" s="105">
        <f t="shared" si="146"/>
        <v>15.75</v>
      </c>
      <c r="K317" s="105">
        <f t="shared" ref="K317" si="147">IF(K43=0,"",K43/SUM(K303+K276))</f>
        <v>12.847222222222221</v>
      </c>
      <c r="L317" s="105">
        <f t="shared" si="146"/>
        <v>13.384615384615385</v>
      </c>
      <c r="M317" s="105">
        <f t="shared" si="146"/>
        <v>9.9777777777777779</v>
      </c>
      <c r="N317" s="106">
        <f t="shared" si="145"/>
        <v>164.206277384136</v>
      </c>
      <c r="O317" s="91">
        <f>IF(N317=0,0,AVERAGE(B317:M317))</f>
        <v>13.683856448678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>
      <c r="A318" s="53" t="s">
        <v>21</v>
      </c>
      <c r="B318" s="105">
        <f t="shared" ref="B318:L318" si="148">IF(B44=0,"",B44/SUM(B304+B277))</f>
        <v>7.5714285714285712</v>
      </c>
      <c r="C318" s="105">
        <f t="shared" si="148"/>
        <v>7.193548387096774</v>
      </c>
      <c r="D318" s="105">
        <f t="shared" si="148"/>
        <v>9.0714285714285712</v>
      </c>
      <c r="E318" s="105">
        <f t="shared" si="148"/>
        <v>5</v>
      </c>
      <c r="F318" s="105">
        <f t="shared" si="148"/>
        <v>6.3809523809523814</v>
      </c>
      <c r="G318" s="105">
        <f t="shared" si="148"/>
        <v>5.6521739130434785</v>
      </c>
      <c r="H318" s="105">
        <f t="shared" si="148"/>
        <v>8.5151515151515156</v>
      </c>
      <c r="I318" s="105">
        <f t="shared" si="148"/>
        <v>8.4848484848484844</v>
      </c>
      <c r="J318" s="105">
        <f t="shared" si="148"/>
        <v>7.6857142857142859</v>
      </c>
      <c r="K318" s="105">
        <f t="shared" ref="K318" si="149">IF(K44=0,"",K44/SUM(K304+K277))</f>
        <v>7.117647058823529</v>
      </c>
      <c r="L318" s="105">
        <f t="shared" si="148"/>
        <v>5.8888888888888893</v>
      </c>
      <c r="M318" s="105">
        <f>IF(M44=0,"",M44/SUM(M304+M277))</f>
        <v>5.0612244897959187</v>
      </c>
      <c r="N318" s="106">
        <f>SUM(B318:M318)</f>
        <v>83.62300654717238</v>
      </c>
      <c r="O318" s="91">
        <f>IF(N318=0,0,AVERAGE(B318:M318))</f>
        <v>6.9685838789310317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>
      <c r="A319" s="125" t="s">
        <v>0</v>
      </c>
      <c r="B319" s="123">
        <f t="shared" ref="B319:M319" si="150">IF(B305="","",B45/SUM(B305))</f>
        <v>9.2697368421052637</v>
      </c>
      <c r="C319" s="123">
        <f t="shared" si="150"/>
        <v>9.9285714285714288</v>
      </c>
      <c r="D319" s="123">
        <f t="shared" si="150"/>
        <v>9.9473684210526319</v>
      </c>
      <c r="E319" s="123">
        <f t="shared" si="150"/>
        <v>10.509554140127388</v>
      </c>
      <c r="F319" s="123">
        <f t="shared" si="150"/>
        <v>11.096774193548388</v>
      </c>
      <c r="G319" s="123">
        <f t="shared" si="150"/>
        <v>10.938356164383562</v>
      </c>
      <c r="H319" s="123">
        <f t="shared" si="150"/>
        <v>10.895104895104895</v>
      </c>
      <c r="I319" s="123">
        <f t="shared" si="150"/>
        <v>10.734567901234568</v>
      </c>
      <c r="J319" s="123">
        <f t="shared" si="150"/>
        <v>10.819444444444445</v>
      </c>
      <c r="K319" s="123">
        <f t="shared" ref="K319" si="151">IF(K305="","",K45/SUM(K305))</f>
        <v>9.6666666666666661</v>
      </c>
      <c r="L319" s="123">
        <f t="shared" si="150"/>
        <v>8.0769230769230766</v>
      </c>
      <c r="M319" s="123">
        <f t="shared" si="150"/>
        <v>7.6536585365853655</v>
      </c>
      <c r="N319" s="123">
        <f>SUM(B319:M319)</f>
        <v>119.53672671074769</v>
      </c>
      <c r="O319" s="126">
        <f t="shared" ref="O319" si="152">IF(N319=0,0,AVERAGE(B319:M319))</f>
        <v>9.9613938925623078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4.25" customHeight="1">
      <c r="A320" s="10"/>
      <c r="B320" s="10"/>
      <c r="C320" s="10"/>
      <c r="D320" s="10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7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>
      <c r="A321" s="125" t="s">
        <v>0</v>
      </c>
      <c r="B321" s="155">
        <f t="shared" ref="B321:M321" si="153">IF(B305="","",B45/B305)</f>
        <v>9.2697368421052637</v>
      </c>
      <c r="C321" s="123">
        <f t="shared" si="153"/>
        <v>9.9285714285714288</v>
      </c>
      <c r="D321" s="123">
        <f t="shared" si="153"/>
        <v>9.9473684210526319</v>
      </c>
      <c r="E321" s="123">
        <f t="shared" si="153"/>
        <v>10.509554140127388</v>
      </c>
      <c r="F321" s="123">
        <f t="shared" si="153"/>
        <v>11.096774193548388</v>
      </c>
      <c r="G321" s="123">
        <f t="shared" si="153"/>
        <v>10.938356164383562</v>
      </c>
      <c r="H321" s="123">
        <f t="shared" si="153"/>
        <v>10.895104895104895</v>
      </c>
      <c r="I321" s="123">
        <f t="shared" si="153"/>
        <v>10.734567901234568</v>
      </c>
      <c r="J321" s="123">
        <f t="shared" si="153"/>
        <v>10.819444444444445</v>
      </c>
      <c r="K321" s="123">
        <f t="shared" si="153"/>
        <v>9.6666666666666661</v>
      </c>
      <c r="L321" s="123">
        <f t="shared" si="153"/>
        <v>8.0769230769230766</v>
      </c>
      <c r="M321" s="123">
        <f t="shared" si="153"/>
        <v>7.6536585365853655</v>
      </c>
      <c r="N321" s="123">
        <f>SUM(B321:M321)</f>
        <v>119.53672671074769</v>
      </c>
      <c r="O321" s="126">
        <f>IF(N321=0,0,AVERAGE(B321:M321))</f>
        <v>9.9613938925623078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4.25" customHeight="1">
      <c r="A322" s="10"/>
      <c r="B322" s="10"/>
      <c r="C322" s="10"/>
      <c r="D322" s="10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7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>
      <c r="A323" s="211" t="s">
        <v>101</v>
      </c>
      <c r="B323" s="212"/>
      <c r="C323" s="212"/>
      <c r="D323" s="212"/>
      <c r="E323" s="212"/>
      <c r="F323" s="212"/>
      <c r="G323" s="212"/>
      <c r="H323" s="212"/>
      <c r="I323" s="212"/>
      <c r="J323" s="212"/>
      <c r="K323" s="212"/>
      <c r="L323" s="212"/>
      <c r="M323" s="212"/>
      <c r="N323" s="212"/>
      <c r="O323" s="213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>
      <c r="A324" s="53" t="s">
        <v>19</v>
      </c>
      <c r="B324" s="105">
        <f t="shared" ref="B324:M324" si="154">IF(B9=0,"",(B302+B281)/B9)</f>
        <v>4.6500000000000004</v>
      </c>
      <c r="C324" s="105">
        <f t="shared" si="154"/>
        <v>4.05</v>
      </c>
      <c r="D324" s="105">
        <f t="shared" si="154"/>
        <v>4.45</v>
      </c>
      <c r="E324" s="105">
        <f t="shared" si="154"/>
        <v>4.25</v>
      </c>
      <c r="F324" s="105">
        <f t="shared" si="154"/>
        <v>4</v>
      </c>
      <c r="G324" s="105">
        <f t="shared" si="154"/>
        <v>3.8</v>
      </c>
      <c r="H324" s="105">
        <f t="shared" si="154"/>
        <v>4.3499999999999996</v>
      </c>
      <c r="I324" s="105">
        <f t="shared" si="154"/>
        <v>4.8499999999999996</v>
      </c>
      <c r="J324" s="105">
        <f t="shared" si="154"/>
        <v>4.25</v>
      </c>
      <c r="K324" s="105">
        <f t="shared" ref="K324" si="155">IF(K9=0,"",(K302+K281)/K9)</f>
        <v>4.8</v>
      </c>
      <c r="L324" s="105">
        <f t="shared" si="154"/>
        <v>5.7</v>
      </c>
      <c r="M324" s="105">
        <f t="shared" si="154"/>
        <v>6.25</v>
      </c>
      <c r="N324" s="106">
        <f t="shared" ref="N324:N326" si="156">SUM(B324:M324)</f>
        <v>55.4</v>
      </c>
      <c r="O324" s="91">
        <f t="shared" ref="O324:O326" si="157">IF(N324=0,0,AVERAGE(B324:M324))</f>
        <v>4.6166666666666663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>
      <c r="A325" s="53" t="s">
        <v>20</v>
      </c>
      <c r="B325" s="105">
        <f t="shared" ref="B325:M325" si="158">IF(B10=0,"",(B303+B282)/B10)</f>
        <v>1.175</v>
      </c>
      <c r="C325" s="105">
        <f t="shared" si="158"/>
        <v>1.1000000000000001</v>
      </c>
      <c r="D325" s="105">
        <f t="shared" si="158"/>
        <v>1.85</v>
      </c>
      <c r="E325" s="105">
        <f t="shared" si="158"/>
        <v>1.35</v>
      </c>
      <c r="F325" s="105">
        <f t="shared" si="158"/>
        <v>1.4750000000000001</v>
      </c>
      <c r="G325" s="105">
        <f t="shared" si="158"/>
        <v>1.45</v>
      </c>
      <c r="H325" s="105">
        <f t="shared" si="158"/>
        <v>1.075</v>
      </c>
      <c r="I325" s="105">
        <f t="shared" si="158"/>
        <v>1.425</v>
      </c>
      <c r="J325" s="105">
        <f t="shared" si="158"/>
        <v>1.175</v>
      </c>
      <c r="K325" s="105">
        <f t="shared" ref="K325" si="159">IF(K10=0,"",(K303+K282)/K10)</f>
        <v>1.5</v>
      </c>
      <c r="L325" s="105">
        <f t="shared" si="158"/>
        <v>1.4</v>
      </c>
      <c r="M325" s="105">
        <f t="shared" si="158"/>
        <v>1.825</v>
      </c>
      <c r="N325" s="106">
        <f t="shared" si="156"/>
        <v>16.8</v>
      </c>
      <c r="O325" s="91">
        <f t="shared" si="157"/>
        <v>1.4000000000000001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>
      <c r="A326" s="53" t="s">
        <v>21</v>
      </c>
      <c r="B326" s="105">
        <f t="shared" ref="B326:M326" si="160">IF(B11=0,"",(B304+B283)/B11)</f>
        <v>1.5</v>
      </c>
      <c r="C326" s="105">
        <f t="shared" si="160"/>
        <v>1.7</v>
      </c>
      <c r="D326" s="105">
        <f t="shared" si="160"/>
        <v>1.1000000000000001</v>
      </c>
      <c r="E326" s="105">
        <f t="shared" si="160"/>
        <v>2</v>
      </c>
      <c r="F326" s="105">
        <f t="shared" si="160"/>
        <v>1.9</v>
      </c>
      <c r="G326" s="105">
        <f t="shared" si="160"/>
        <v>1.4</v>
      </c>
      <c r="H326" s="105">
        <f t="shared" si="160"/>
        <v>1.3</v>
      </c>
      <c r="I326" s="105">
        <f t="shared" si="160"/>
        <v>0.9</v>
      </c>
      <c r="J326" s="105">
        <f t="shared" si="160"/>
        <v>1.2</v>
      </c>
      <c r="K326" s="105">
        <f t="shared" ref="K326" si="161">IF(K11=0,"",(K304+K283)/K11)</f>
        <v>1.1000000000000001</v>
      </c>
      <c r="L326" s="105">
        <f t="shared" si="160"/>
        <v>1.7</v>
      </c>
      <c r="M326" s="105">
        <f t="shared" si="160"/>
        <v>0.9</v>
      </c>
      <c r="N326" s="106">
        <f t="shared" si="156"/>
        <v>16.7</v>
      </c>
      <c r="O326" s="91">
        <f t="shared" si="157"/>
        <v>1.3916666666666666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>
      <c r="A327" s="125" t="s">
        <v>102</v>
      </c>
      <c r="B327" s="123">
        <f t="shared" ref="B327:M327" si="162">IF(B12="","",(B305/B12))</f>
        <v>2.1714285714285713</v>
      </c>
      <c r="C327" s="123">
        <f t="shared" si="162"/>
        <v>2</v>
      </c>
      <c r="D327" s="123">
        <f t="shared" si="162"/>
        <v>2.4428571428571431</v>
      </c>
      <c r="E327" s="123">
        <f t="shared" si="162"/>
        <v>2.2428571428571429</v>
      </c>
      <c r="F327" s="123">
        <f t="shared" si="162"/>
        <v>2.2142857142857144</v>
      </c>
      <c r="G327" s="123">
        <f t="shared" si="162"/>
        <v>2.0857142857142859</v>
      </c>
      <c r="H327" s="123">
        <f t="shared" si="162"/>
        <v>2.0428571428571427</v>
      </c>
      <c r="I327" s="123">
        <f t="shared" si="162"/>
        <v>2.3142857142857145</v>
      </c>
      <c r="J327" s="123">
        <f t="shared" si="162"/>
        <v>2.0571428571428569</v>
      </c>
      <c r="K327" s="123">
        <f t="shared" ref="K327" si="163">IF(K12="","",(K305/K12))</f>
        <v>2.3571428571428572</v>
      </c>
      <c r="L327" s="123">
        <f t="shared" si="162"/>
        <v>2.6</v>
      </c>
      <c r="M327" s="123">
        <f t="shared" si="162"/>
        <v>2.9285714285714284</v>
      </c>
      <c r="N327" s="123">
        <f>SUM(N324:N326)</f>
        <v>88.9</v>
      </c>
      <c r="O327" s="126">
        <f>IF(N327=0,0,AVERAGE(B327:M327))</f>
        <v>2.2880952380952384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>
      <c r="A328" s="10"/>
      <c r="B328" s="10"/>
      <c r="C328" s="10"/>
      <c r="D328" s="10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3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>
      <c r="A329" s="211" t="s">
        <v>103</v>
      </c>
      <c r="B329" s="212"/>
      <c r="C329" s="212"/>
      <c r="D329" s="212"/>
      <c r="E329" s="212"/>
      <c r="F329" s="212"/>
      <c r="G329" s="212"/>
      <c r="H329" s="212"/>
      <c r="I329" s="212"/>
      <c r="J329" s="212"/>
      <c r="K329" s="212"/>
      <c r="L329" s="212"/>
      <c r="M329" s="212"/>
      <c r="N329" s="212"/>
      <c r="O329" s="213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>
      <c r="A330" s="53" t="s">
        <v>19</v>
      </c>
      <c r="B330" s="108">
        <f t="shared" ref="B330:I331" si="164">IF(B302=0,0,(B229/SUM(B302,B281+B275)))</f>
        <v>0</v>
      </c>
      <c r="C330" s="108">
        <f t="shared" si="164"/>
        <v>0</v>
      </c>
      <c r="D330" s="108">
        <f t="shared" si="164"/>
        <v>0</v>
      </c>
      <c r="E330" s="108">
        <f t="shared" si="164"/>
        <v>0</v>
      </c>
      <c r="F330" s="108">
        <f t="shared" si="164"/>
        <v>0</v>
      </c>
      <c r="G330" s="108">
        <f t="shared" si="164"/>
        <v>1.0869565217391304E-2</v>
      </c>
      <c r="H330" s="108">
        <f t="shared" si="164"/>
        <v>0</v>
      </c>
      <c r="I330" s="108">
        <f t="shared" si="164"/>
        <v>0</v>
      </c>
      <c r="J330" s="108">
        <f t="shared" ref="J330:J331" si="165">IF(J302=0,0,(J229/SUM(J302,J281+J275)))</f>
        <v>1.020408163265306E-2</v>
      </c>
      <c r="K330" s="108">
        <f t="shared" ref="K330:L330" si="166">IF(K302=0,0,(K229/SUM(K302,K281+K275)))</f>
        <v>0</v>
      </c>
      <c r="L330" s="108">
        <f t="shared" si="166"/>
        <v>8.0000000000000002E-3</v>
      </c>
      <c r="M330" s="108">
        <f t="shared" ref="M330" si="167">IF(M302=0,0,(M229/SUM(M302,M281+M275)))</f>
        <v>0</v>
      </c>
      <c r="N330" s="107">
        <f t="shared" ref="N330:N332" si="168">SUM(B330:M330)</f>
        <v>2.9073646850044363E-2</v>
      </c>
      <c r="O330" s="107">
        <f>IF(O302=0,0,(O229/SUM(O302,O281)))</f>
        <v>2.7075812274368234E-3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>
      <c r="A331" s="53" t="s">
        <v>20</v>
      </c>
      <c r="B331" s="108">
        <f t="shared" si="164"/>
        <v>7.0175438596491224E-2</v>
      </c>
      <c r="C331" s="108">
        <f t="shared" si="164"/>
        <v>6.6666666666666666E-2</v>
      </c>
      <c r="D331" s="108">
        <f t="shared" si="164"/>
        <v>8.4337349397590355E-2</v>
      </c>
      <c r="E331" s="108">
        <f t="shared" si="164"/>
        <v>2.9850746268656716E-2</v>
      </c>
      <c r="F331" s="108">
        <f t="shared" si="164"/>
        <v>5.2631578947368418E-2</v>
      </c>
      <c r="G331" s="108">
        <f t="shared" si="164"/>
        <v>6.9444444444444448E-2</v>
      </c>
      <c r="H331" s="108">
        <f t="shared" si="164"/>
        <v>5.4545454545454543E-2</v>
      </c>
      <c r="I331" s="108">
        <f t="shared" si="164"/>
        <v>0.10294117647058823</v>
      </c>
      <c r="J331" s="108">
        <f t="shared" si="165"/>
        <v>0.13333333333333333</v>
      </c>
      <c r="K331" s="108">
        <f t="shared" ref="K331" si="169">IF(K303=0,0,(K230/SUM(K303,K282+K276)))</f>
        <v>0.12162162162162163</v>
      </c>
      <c r="L331" s="108">
        <f>IF(L303=0,0,(L230/SUM(L303,L282+L276)))</f>
        <v>4.3478260869565216E-2</v>
      </c>
      <c r="M331" s="108">
        <f>IF(M303=0,0,(M230/SUM(M303,M282+M276)))</f>
        <v>7.6086956521739135E-2</v>
      </c>
      <c r="N331" s="107">
        <f t="shared" si="168"/>
        <v>0.90511302768351976</v>
      </c>
      <c r="O331" s="107">
        <f>IF(O303=0,0,(O230/SUM(O303,O282)))</f>
        <v>9.6774193548387094E-2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>
      <c r="A332" s="53" t="s">
        <v>21</v>
      </c>
      <c r="B332" s="108">
        <f t="shared" ref="B332:I332" si="170">IF(B304=0,0,(B231/SUM(B304,B283+B277)))</f>
        <v>0.4</v>
      </c>
      <c r="C332" s="108">
        <f t="shared" si="170"/>
        <v>0.46875</v>
      </c>
      <c r="D332" s="108">
        <f t="shared" si="170"/>
        <v>0.39285714285714285</v>
      </c>
      <c r="E332" s="108">
        <f t="shared" si="170"/>
        <v>0.36734693877551022</v>
      </c>
      <c r="F332" s="108">
        <f t="shared" si="170"/>
        <v>0.39534883720930231</v>
      </c>
      <c r="G332" s="108">
        <f t="shared" si="170"/>
        <v>0.30434782608695654</v>
      </c>
      <c r="H332" s="108">
        <f t="shared" si="170"/>
        <v>0.39393939393939392</v>
      </c>
      <c r="I332" s="108">
        <f t="shared" si="170"/>
        <v>0.27272727272727271</v>
      </c>
      <c r="J332" s="108">
        <f>IF(J304=0,0,(J231/SUM(J304,J283+J277)))</f>
        <v>0.34285714285714286</v>
      </c>
      <c r="K332" s="108">
        <f>IF(K304=0,0,(K231/SUM(K304,K283+K277)))</f>
        <v>0.3235294117647059</v>
      </c>
      <c r="L332" s="108">
        <f>IF(L304=0,0,(L231/SUM(L304,L283+L277)))</f>
        <v>0.40540540540540543</v>
      </c>
      <c r="M332" s="108">
        <f>IF(M304=0,0,(M231/SUM(M304,M283+M277)))</f>
        <v>0.18367346938775511</v>
      </c>
      <c r="N332" s="107">
        <f t="shared" si="168"/>
        <v>4.2507828410105883</v>
      </c>
      <c r="O332" s="107">
        <f>IF(O304=0,0,(O231/SUM(O304,O283)))</f>
        <v>0.96932515337423308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>
      <c r="A333" s="125" t="s">
        <v>104</v>
      </c>
      <c r="B333" s="128">
        <f t="shared" ref="B333:M333" si="171">IF(B305="","",(B232/B305))</f>
        <v>0.11842105263157894</v>
      </c>
      <c r="C333" s="128">
        <f t="shared" si="171"/>
        <v>0.1357142857142857</v>
      </c>
      <c r="D333" s="128">
        <f t="shared" si="171"/>
        <v>0.10526315789473684</v>
      </c>
      <c r="E333" s="128">
        <f t="shared" si="171"/>
        <v>0.12738853503184713</v>
      </c>
      <c r="F333" s="128">
        <f t="shared" si="171"/>
        <v>0.13548387096774195</v>
      </c>
      <c r="G333" s="128">
        <f t="shared" ref="G333:H333" si="172">IF(G305="","",(G232/G305))</f>
        <v>0.13698630136986301</v>
      </c>
      <c r="H333" s="128">
        <f t="shared" si="172"/>
        <v>0.11188811188811189</v>
      </c>
      <c r="I333" s="128">
        <f t="shared" ref="I333:J333" si="173">IF(I305="","",(I232/I305))</f>
        <v>9.8765432098765427E-2</v>
      </c>
      <c r="J333" s="128">
        <f t="shared" si="173"/>
        <v>0.14583333333333334</v>
      </c>
      <c r="K333" s="128">
        <f t="shared" ref="K333" si="174">IF(K305="","",(K232/K305))</f>
        <v>0.12121212121212122</v>
      </c>
      <c r="L333" s="128">
        <f t="shared" si="171"/>
        <v>0.1043956043956044</v>
      </c>
      <c r="M333" s="128">
        <f t="shared" si="171"/>
        <v>7.8048780487804878E-2</v>
      </c>
      <c r="N333" s="128">
        <f>SUM(N330:N332)</f>
        <v>5.184969515544152</v>
      </c>
      <c r="O333" s="128">
        <f>IF(N333=0,0,AVERAGE(B333:M333))</f>
        <v>0.11828338225214956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>
      <c r="A334" s="10"/>
      <c r="B334" s="10"/>
      <c r="C334" s="10"/>
      <c r="D334" s="10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3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>
      <c r="A335" s="211" t="s">
        <v>105</v>
      </c>
      <c r="B335" s="212"/>
      <c r="C335" s="212"/>
      <c r="D335" s="212"/>
      <c r="E335" s="212"/>
      <c r="F335" s="212"/>
      <c r="G335" s="212"/>
      <c r="H335" s="212"/>
      <c r="I335" s="212"/>
      <c r="J335" s="212"/>
      <c r="K335" s="212"/>
      <c r="L335" s="212"/>
      <c r="M335" s="212"/>
      <c r="N335" s="212"/>
      <c r="O335" s="213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>
      <c r="A336" s="40" t="s">
        <v>106</v>
      </c>
      <c r="B336" s="108">
        <f>IF(B299="","",B262/B299)</f>
        <v>1</v>
      </c>
      <c r="C336" s="108">
        <f>IF(C299="","",C262/C299)</f>
        <v>0.89473684210526316</v>
      </c>
      <c r="D336" s="108">
        <f>IF(D299="","",D262/D299)</f>
        <v>0.88888888888888884</v>
      </c>
      <c r="E336" s="108">
        <f t="shared" ref="E336" si="175">IF(E299="","",E262/E299)</f>
        <v>1</v>
      </c>
      <c r="F336" s="108">
        <f t="shared" ref="F336:J336" si="176">IF(F299="","",F262/F299)</f>
        <v>0.95238095238095233</v>
      </c>
      <c r="G336" s="108">
        <f t="shared" si="176"/>
        <v>0.9</v>
      </c>
      <c r="H336" s="108">
        <f t="shared" si="176"/>
        <v>1</v>
      </c>
      <c r="I336" s="108">
        <f t="shared" si="176"/>
        <v>1</v>
      </c>
      <c r="J336" s="108">
        <f t="shared" si="176"/>
        <v>0.95238095238095233</v>
      </c>
      <c r="K336" s="108">
        <f t="shared" ref="K336:L336" si="177">IF(K299="","",K262/K299)</f>
        <v>0.95</v>
      </c>
      <c r="L336" s="108">
        <f t="shared" si="177"/>
        <v>0.94736842105263153</v>
      </c>
      <c r="M336" s="108">
        <f t="shared" ref="M336" si="178">IF(M299="","",M262/M299)</f>
        <v>1</v>
      </c>
      <c r="N336" s="107">
        <f>SUM(B336:M336)</f>
        <v>11.485756056808688</v>
      </c>
      <c r="O336" s="107">
        <f t="shared" ref="O336:O337" si="179">IF(N336=0,0,AVERAGE(B336:M336))</f>
        <v>0.95714633806739069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>
      <c r="A337" s="40" t="s">
        <v>107</v>
      </c>
      <c r="B337" s="108">
        <f t="shared" ref="B337:G337" si="180">IF(B299="","",B247/B299)</f>
        <v>0</v>
      </c>
      <c r="C337" s="108">
        <f t="shared" si="180"/>
        <v>0.10526315789473684</v>
      </c>
      <c r="D337" s="108">
        <f t="shared" si="180"/>
        <v>0.1111111111111111</v>
      </c>
      <c r="E337" s="108">
        <f t="shared" si="180"/>
        <v>0</v>
      </c>
      <c r="F337" s="108">
        <f t="shared" si="180"/>
        <v>4.7619047619047616E-2</v>
      </c>
      <c r="G337" s="108">
        <f t="shared" si="180"/>
        <v>0.1</v>
      </c>
      <c r="H337" s="108">
        <f t="shared" ref="H337:I337" si="181">IF(H299="","",H247/H299)</f>
        <v>0</v>
      </c>
      <c r="I337" s="108">
        <f t="shared" si="181"/>
        <v>0</v>
      </c>
      <c r="J337" s="108">
        <f t="shared" ref="J337" si="182">IF(J299="","",J247/J299)</f>
        <v>4.7619047619047616E-2</v>
      </c>
      <c r="K337" s="108">
        <f t="shared" ref="K337:L337" si="183">IF(K299="","",K247/K299)</f>
        <v>0.05</v>
      </c>
      <c r="L337" s="108">
        <f t="shared" si="183"/>
        <v>5.2631578947368418E-2</v>
      </c>
      <c r="M337" s="108">
        <f t="shared" ref="M337" si="184">IF(M299="","",M247/M299)</f>
        <v>0</v>
      </c>
      <c r="N337" s="107">
        <f>SUM(B337:M337)</f>
        <v>0.5142439431913115</v>
      </c>
      <c r="O337" s="107">
        <f t="shared" si="179"/>
        <v>4.285366193260929E-2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>
      <c r="A338" s="40" t="s">
        <v>108</v>
      </c>
      <c r="B338" s="108">
        <f t="shared" ref="B338:C338" si="185">IF(B349=0,"",B350/B349)</f>
        <v>0</v>
      </c>
      <c r="C338" s="108">
        <f t="shared" si="185"/>
        <v>0</v>
      </c>
      <c r="D338" s="108">
        <v>0</v>
      </c>
      <c r="E338" s="108">
        <v>0</v>
      </c>
      <c r="F338" s="108">
        <v>0</v>
      </c>
      <c r="G338" s="108">
        <v>0</v>
      </c>
      <c r="H338" s="108">
        <v>0</v>
      </c>
      <c r="I338" s="108">
        <v>0</v>
      </c>
      <c r="J338" s="108">
        <v>0</v>
      </c>
      <c r="K338" s="108">
        <v>0</v>
      </c>
      <c r="L338" s="108">
        <v>0</v>
      </c>
      <c r="M338" s="108">
        <v>0</v>
      </c>
      <c r="N338" s="107">
        <f>SUM(B338:M338)</f>
        <v>0</v>
      </c>
      <c r="O338" s="107">
        <f>IF(N338=0,0,AVERAGE(B338:M338))</f>
        <v>0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>
      <c r="A339" s="10"/>
      <c r="B339" s="10"/>
      <c r="C339" s="10"/>
      <c r="D339" s="10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3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>
      <c r="A340" s="125" t="s">
        <v>104</v>
      </c>
      <c r="B340" s="128">
        <f t="shared" ref="B340:L340" si="186">B333</f>
        <v>0.11842105263157894</v>
      </c>
      <c r="C340" s="128">
        <f t="shared" si="186"/>
        <v>0.1357142857142857</v>
      </c>
      <c r="D340" s="128">
        <f t="shared" si="186"/>
        <v>0.10526315789473684</v>
      </c>
      <c r="E340" s="128">
        <f t="shared" si="186"/>
        <v>0.12738853503184713</v>
      </c>
      <c r="F340" s="128">
        <f t="shared" si="186"/>
        <v>0.13548387096774195</v>
      </c>
      <c r="G340" s="128">
        <f t="shared" si="186"/>
        <v>0.13698630136986301</v>
      </c>
      <c r="H340" s="128">
        <f t="shared" si="186"/>
        <v>0.11188811188811189</v>
      </c>
      <c r="I340" s="128">
        <f t="shared" ref="I340" si="187">I333</f>
        <v>9.8765432098765427E-2</v>
      </c>
      <c r="J340" s="128">
        <f t="shared" si="186"/>
        <v>0.14583333333333334</v>
      </c>
      <c r="K340" s="128">
        <f t="shared" si="186"/>
        <v>0.12121212121212122</v>
      </c>
      <c r="L340" s="128">
        <f t="shared" si="186"/>
        <v>0.1043956043956044</v>
      </c>
      <c r="M340" s="128">
        <f>M333</f>
        <v>7.8048780487804878E-2</v>
      </c>
      <c r="N340" s="128">
        <f>SUM(B340:M340)</f>
        <v>1.4194005870257946</v>
      </c>
      <c r="O340" s="128">
        <f>IF(N340=0,0,AVERAGE(B340:M340))</f>
        <v>0.11828338225214956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4.25" customHeight="1">
      <c r="A341" s="10"/>
      <c r="B341" s="10"/>
      <c r="C341" s="10"/>
      <c r="D341" s="10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7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>
      <c r="A342" s="220" t="s">
        <v>109</v>
      </c>
      <c r="B342" s="229"/>
      <c r="C342" s="229"/>
      <c r="D342" s="229"/>
      <c r="E342" s="229"/>
      <c r="F342" s="229"/>
      <c r="G342" s="229"/>
      <c r="H342" s="229"/>
      <c r="I342" s="229"/>
      <c r="J342" s="229"/>
      <c r="K342" s="229"/>
      <c r="L342" s="229"/>
      <c r="M342" s="229"/>
      <c r="N342" s="229"/>
      <c r="O342" s="230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4.25" customHeight="1">
      <c r="A343" s="10"/>
      <c r="B343" s="10"/>
      <c r="C343" s="10"/>
      <c r="D343" s="10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7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>
      <c r="A344" s="211" t="s">
        <v>110</v>
      </c>
      <c r="B344" s="212"/>
      <c r="C344" s="212"/>
      <c r="D344" s="212"/>
      <c r="E344" s="212"/>
      <c r="F344" s="212"/>
      <c r="G344" s="212"/>
      <c r="H344" s="212"/>
      <c r="I344" s="212"/>
      <c r="J344" s="212"/>
      <c r="K344" s="212"/>
      <c r="L344" s="212"/>
      <c r="M344" s="212"/>
      <c r="N344" s="212"/>
      <c r="O344" s="213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>
      <c r="A345" s="233" t="s">
        <v>111</v>
      </c>
      <c r="B345" s="228"/>
      <c r="C345" s="228"/>
      <c r="D345" s="228"/>
      <c r="E345" s="228"/>
      <c r="F345" s="228"/>
      <c r="G345" s="228"/>
      <c r="H345" s="228"/>
      <c r="I345" s="228"/>
      <c r="J345" s="228"/>
      <c r="K345" s="228"/>
      <c r="L345" s="228"/>
      <c r="M345" s="228"/>
      <c r="N345" s="228"/>
      <c r="O345" s="23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>
      <c r="A346" s="40" t="s">
        <v>112</v>
      </c>
      <c r="B346" s="76">
        <v>29</v>
      </c>
      <c r="C346" s="76">
        <v>32</v>
      </c>
      <c r="D346" s="76">
        <v>57</v>
      </c>
      <c r="E346" s="76">
        <v>30</v>
      </c>
      <c r="F346" s="76">
        <v>27</v>
      </c>
      <c r="G346" s="76">
        <v>36</v>
      </c>
      <c r="H346" s="76">
        <v>26</v>
      </c>
      <c r="I346" s="76">
        <v>39</v>
      </c>
      <c r="J346" s="76">
        <v>41</v>
      </c>
      <c r="K346" s="76">
        <v>47</v>
      </c>
      <c r="L346" s="76">
        <v>71</v>
      </c>
      <c r="M346" s="76">
        <v>49</v>
      </c>
      <c r="N346" s="92">
        <f t="shared" ref="N346:N349" si="188">SUM(B346:M346)</f>
        <v>484</v>
      </c>
      <c r="O346" s="91">
        <f t="shared" ref="O346:O349" si="189">IF(N346=0,0,AVERAGE(B346:M346))</f>
        <v>40.333333333333336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>
      <c r="A347" s="40" t="s">
        <v>113</v>
      </c>
      <c r="B347" s="76">
        <v>74</v>
      </c>
      <c r="C347" s="76">
        <v>72</v>
      </c>
      <c r="D347" s="76">
        <v>86</v>
      </c>
      <c r="E347" s="76">
        <v>75</v>
      </c>
      <c r="F347" s="76">
        <v>76</v>
      </c>
      <c r="G347" s="76">
        <v>77</v>
      </c>
      <c r="H347" s="76">
        <v>85</v>
      </c>
      <c r="I347" s="76">
        <v>95</v>
      </c>
      <c r="J347" s="76">
        <v>70</v>
      </c>
      <c r="K347" s="76">
        <v>81</v>
      </c>
      <c r="L347" s="76">
        <v>89</v>
      </c>
      <c r="M347" s="76">
        <v>105</v>
      </c>
      <c r="N347" s="92">
        <f t="shared" si="188"/>
        <v>985</v>
      </c>
      <c r="O347" s="91">
        <f t="shared" si="189"/>
        <v>82.083333333333329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>
      <c r="A348" s="40" t="s">
        <v>114</v>
      </c>
      <c r="B348" s="76">
        <v>23</v>
      </c>
      <c r="C348" s="76">
        <v>17</v>
      </c>
      <c r="D348" s="76">
        <v>17</v>
      </c>
      <c r="E348" s="76">
        <v>35</v>
      </c>
      <c r="F348" s="76">
        <v>22</v>
      </c>
      <c r="G348" s="76">
        <v>27</v>
      </c>
      <c r="H348" s="76">
        <v>22</v>
      </c>
      <c r="I348" s="76">
        <v>17</v>
      </c>
      <c r="J348" s="76">
        <v>22</v>
      </c>
      <c r="K348" s="76">
        <v>17</v>
      </c>
      <c r="L348" s="76">
        <v>9</v>
      </c>
      <c r="M348" s="76">
        <v>37</v>
      </c>
      <c r="N348" s="92">
        <f t="shared" si="188"/>
        <v>265</v>
      </c>
      <c r="O348" s="91">
        <f t="shared" si="189"/>
        <v>22.083333333333332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>
      <c r="A349" s="129" t="s">
        <v>22</v>
      </c>
      <c r="B349" s="124">
        <f t="shared" ref="B349:M349" si="190">SUM(B346:B348)</f>
        <v>126</v>
      </c>
      <c r="C349" s="124">
        <f t="shared" si="190"/>
        <v>121</v>
      </c>
      <c r="D349" s="124">
        <f t="shared" si="190"/>
        <v>160</v>
      </c>
      <c r="E349" s="124">
        <f t="shared" si="190"/>
        <v>140</v>
      </c>
      <c r="F349" s="124">
        <f t="shared" si="190"/>
        <v>125</v>
      </c>
      <c r="G349" s="124">
        <f t="shared" si="190"/>
        <v>140</v>
      </c>
      <c r="H349" s="124">
        <f t="shared" si="190"/>
        <v>133</v>
      </c>
      <c r="I349" s="124">
        <f t="shared" si="190"/>
        <v>151</v>
      </c>
      <c r="J349" s="124">
        <f t="shared" si="190"/>
        <v>133</v>
      </c>
      <c r="K349" s="124">
        <f t="shared" si="190"/>
        <v>145</v>
      </c>
      <c r="L349" s="124">
        <f t="shared" si="190"/>
        <v>169</v>
      </c>
      <c r="M349" s="124">
        <f t="shared" si="190"/>
        <v>191</v>
      </c>
      <c r="N349" s="124">
        <f t="shared" si="188"/>
        <v>1734</v>
      </c>
      <c r="O349" s="126">
        <f t="shared" si="189"/>
        <v>144.5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>
      <c r="A350" s="129" t="s">
        <v>115</v>
      </c>
      <c r="B350" s="130">
        <v>0</v>
      </c>
      <c r="C350" s="130">
        <v>0</v>
      </c>
      <c r="D350" s="130">
        <v>0</v>
      </c>
      <c r="E350" s="130">
        <v>0</v>
      </c>
      <c r="F350" s="130">
        <v>0</v>
      </c>
      <c r="G350" s="130">
        <v>0</v>
      </c>
      <c r="H350" s="130">
        <v>0</v>
      </c>
      <c r="I350" s="130">
        <v>0</v>
      </c>
      <c r="J350" s="130">
        <v>0</v>
      </c>
      <c r="K350" s="130">
        <v>0</v>
      </c>
      <c r="L350" s="130">
        <v>0</v>
      </c>
      <c r="M350" s="130">
        <v>0</v>
      </c>
      <c r="N350" s="124">
        <f>SUM(B350:M350)</f>
        <v>0</v>
      </c>
      <c r="O350" s="126">
        <f>IF(N350=0,0,AVERAGE(B350:M350))</f>
        <v>0</v>
      </c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</row>
    <row r="351" spans="1:26" ht="14.25" customHeight="1">
      <c r="A351" s="10"/>
      <c r="B351" s="10"/>
      <c r="C351" s="10"/>
      <c r="D351" s="10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7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>
      <c r="A352" s="129" t="s">
        <v>116</v>
      </c>
      <c r="B352" s="123">
        <f t="shared" ref="B352:M352" si="191">IF(B349=0,"",B349/B1320)</f>
        <v>4.064516129032258</v>
      </c>
      <c r="C352" s="123">
        <f t="shared" si="191"/>
        <v>4.3214285714285712</v>
      </c>
      <c r="D352" s="123">
        <f t="shared" si="191"/>
        <v>5.161290322580645</v>
      </c>
      <c r="E352" s="123">
        <f t="shared" si="191"/>
        <v>4.666666666666667</v>
      </c>
      <c r="F352" s="123">
        <f t="shared" si="191"/>
        <v>4.032258064516129</v>
      </c>
      <c r="G352" s="123">
        <f t="shared" si="191"/>
        <v>4.666666666666667</v>
      </c>
      <c r="H352" s="123">
        <f t="shared" si="191"/>
        <v>4.290322580645161</v>
      </c>
      <c r="I352" s="123">
        <f t="shared" si="191"/>
        <v>4.870967741935484</v>
      </c>
      <c r="J352" s="123">
        <f t="shared" si="191"/>
        <v>4.4333333333333336</v>
      </c>
      <c r="K352" s="123">
        <f t="shared" si="191"/>
        <v>4.67741935483871</v>
      </c>
      <c r="L352" s="123">
        <f t="shared" si="191"/>
        <v>5.6333333333333337</v>
      </c>
      <c r="M352" s="123">
        <f t="shared" si="191"/>
        <v>6.161290322580645</v>
      </c>
      <c r="N352" s="127">
        <f>SUM(B352:M352)</f>
        <v>56.979493087557607</v>
      </c>
      <c r="O352" s="126">
        <f>IF(N352=0,0,AVERAGE(B352:M352))</f>
        <v>4.7482910906298006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4.25" customHeight="1">
      <c r="A353" s="10"/>
      <c r="B353" s="10"/>
      <c r="C353" s="10"/>
      <c r="D353" s="10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7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>
      <c r="A354" s="131" t="s">
        <v>117</v>
      </c>
      <c r="B354" s="132">
        <f t="shared" ref="B354:M354" si="192">B349</f>
        <v>126</v>
      </c>
      <c r="C354" s="132">
        <f t="shared" si="192"/>
        <v>121</v>
      </c>
      <c r="D354" s="132">
        <f t="shared" si="192"/>
        <v>160</v>
      </c>
      <c r="E354" s="132">
        <f t="shared" si="192"/>
        <v>140</v>
      </c>
      <c r="F354" s="132">
        <f t="shared" si="192"/>
        <v>125</v>
      </c>
      <c r="G354" s="132">
        <f t="shared" si="192"/>
        <v>140</v>
      </c>
      <c r="H354" s="132">
        <f t="shared" si="192"/>
        <v>133</v>
      </c>
      <c r="I354" s="132">
        <f t="shared" si="192"/>
        <v>151</v>
      </c>
      <c r="J354" s="132">
        <f t="shared" si="192"/>
        <v>133</v>
      </c>
      <c r="K354" s="132">
        <f t="shared" si="192"/>
        <v>145</v>
      </c>
      <c r="L354" s="132">
        <f t="shared" si="192"/>
        <v>169</v>
      </c>
      <c r="M354" s="132">
        <f t="shared" si="192"/>
        <v>191</v>
      </c>
      <c r="N354" s="124">
        <f>SUM(B354:M354)</f>
        <v>1734</v>
      </c>
      <c r="O354" s="126">
        <f>IF(N354=0,0,AVERAGE(B354:M354))</f>
        <v>144.5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>
      <c r="A355" s="10"/>
      <c r="B355" s="10"/>
      <c r="C355" s="10"/>
      <c r="D355" s="10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3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>
      <c r="A356" s="40" t="s">
        <v>118</v>
      </c>
      <c r="B356" s="76">
        <v>5</v>
      </c>
      <c r="C356" s="76">
        <v>5</v>
      </c>
      <c r="D356" s="76">
        <v>5</v>
      </c>
      <c r="E356" s="76">
        <v>5</v>
      </c>
      <c r="F356" s="76">
        <v>5</v>
      </c>
      <c r="G356" s="76">
        <v>5</v>
      </c>
      <c r="H356" s="76">
        <v>5</v>
      </c>
      <c r="I356" s="76">
        <v>5</v>
      </c>
      <c r="J356" s="76">
        <v>5</v>
      </c>
      <c r="K356" s="76">
        <v>5</v>
      </c>
      <c r="L356" s="76">
        <v>5</v>
      </c>
      <c r="M356" s="76">
        <v>5</v>
      </c>
      <c r="N356" s="92">
        <f t="shared" ref="N356:N357" si="193">SUM(B356:M356)</f>
        <v>60</v>
      </c>
      <c r="O356" s="91">
        <f t="shared" ref="O356:O357" si="194">IF(N356=0,0,AVERAGE(B356:M356))</f>
        <v>5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>
      <c r="A357" s="129" t="s">
        <v>119</v>
      </c>
      <c r="B357" s="123">
        <f t="shared" ref="B357:I357" si="195">IF(B352="","",B352/B356)</f>
        <v>0.81290322580645158</v>
      </c>
      <c r="C357" s="123">
        <f t="shared" si="195"/>
        <v>0.86428571428571421</v>
      </c>
      <c r="D357" s="123">
        <f t="shared" si="195"/>
        <v>1.032258064516129</v>
      </c>
      <c r="E357" s="123">
        <f t="shared" si="195"/>
        <v>0.93333333333333335</v>
      </c>
      <c r="F357" s="123">
        <f t="shared" si="195"/>
        <v>0.80645161290322576</v>
      </c>
      <c r="G357" s="123">
        <f t="shared" si="195"/>
        <v>0.93333333333333335</v>
      </c>
      <c r="H357" s="123">
        <f t="shared" si="195"/>
        <v>0.85806451612903223</v>
      </c>
      <c r="I357" s="123">
        <f t="shared" si="195"/>
        <v>0.97419354838709682</v>
      </c>
      <c r="J357" s="123">
        <f>IF(J352="","",J352/J356)</f>
        <v>0.88666666666666671</v>
      </c>
      <c r="K357" s="123">
        <f>IF(K352="","",K352/K356)</f>
        <v>0.93548387096774199</v>
      </c>
      <c r="L357" s="123">
        <f>IF(L352="","",L352/L356)</f>
        <v>1.1266666666666667</v>
      </c>
      <c r="M357" s="123">
        <f>IF(M352="","",M352/M356)</f>
        <v>1.232258064516129</v>
      </c>
      <c r="N357" s="123">
        <f t="shared" si="193"/>
        <v>11.395898617511522</v>
      </c>
      <c r="O357" s="126">
        <f t="shared" si="194"/>
        <v>0.94965821812596019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>
      <c r="A358" s="10"/>
      <c r="B358" s="10"/>
      <c r="C358" s="10"/>
      <c r="D358" s="10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3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>
      <c r="A359" s="214" t="s">
        <v>120</v>
      </c>
      <c r="B359" s="212"/>
      <c r="C359" s="212"/>
      <c r="D359" s="212"/>
      <c r="E359" s="212"/>
      <c r="F359" s="212"/>
      <c r="G359" s="212"/>
      <c r="H359" s="212"/>
      <c r="I359" s="212"/>
      <c r="J359" s="212"/>
      <c r="K359" s="212"/>
      <c r="L359" s="212"/>
      <c r="M359" s="212"/>
      <c r="N359" s="212"/>
      <c r="O359" s="213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>
      <c r="A360" s="40" t="s">
        <v>121</v>
      </c>
      <c r="B360" s="76">
        <v>3</v>
      </c>
      <c r="C360" s="76">
        <v>1</v>
      </c>
      <c r="D360" s="76">
        <v>3</v>
      </c>
      <c r="E360" s="76">
        <v>5</v>
      </c>
      <c r="F360" s="76">
        <v>3</v>
      </c>
      <c r="G360" s="76">
        <v>4</v>
      </c>
      <c r="H360" s="76">
        <v>14</v>
      </c>
      <c r="I360" s="76">
        <v>9</v>
      </c>
      <c r="J360" s="76">
        <v>4</v>
      </c>
      <c r="K360" s="76">
        <v>1</v>
      </c>
      <c r="L360" s="76">
        <v>5</v>
      </c>
      <c r="M360" s="76">
        <v>2</v>
      </c>
      <c r="N360" s="92">
        <f t="shared" ref="N360:N361" si="196">SUM(B360:M360)</f>
        <v>54</v>
      </c>
      <c r="O360" s="91">
        <f t="shared" ref="O360:O361" si="197">IF(N360=0,0,AVERAGE(B360:M360))</f>
        <v>4.5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>
      <c r="A361" s="40" t="s">
        <v>122</v>
      </c>
      <c r="B361" s="76">
        <v>123</v>
      </c>
      <c r="C361" s="76">
        <v>120</v>
      </c>
      <c r="D361" s="76">
        <v>157</v>
      </c>
      <c r="E361" s="76">
        <v>135</v>
      </c>
      <c r="F361" s="76">
        <v>122</v>
      </c>
      <c r="G361" s="76">
        <v>136</v>
      </c>
      <c r="H361" s="76">
        <v>119</v>
      </c>
      <c r="I361" s="76">
        <v>142</v>
      </c>
      <c r="J361" s="76">
        <v>129</v>
      </c>
      <c r="K361" s="76">
        <v>144</v>
      </c>
      <c r="L361" s="76">
        <v>164</v>
      </c>
      <c r="M361" s="76">
        <v>189</v>
      </c>
      <c r="N361" s="92">
        <f t="shared" si="196"/>
        <v>1680</v>
      </c>
      <c r="O361" s="91">
        <f t="shared" si="197"/>
        <v>140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>
      <c r="A362" s="129" t="s">
        <v>22</v>
      </c>
      <c r="B362" s="124">
        <f t="shared" ref="B362:O362" si="198">SUM(B360:B361)</f>
        <v>126</v>
      </c>
      <c r="C362" s="124">
        <f t="shared" si="198"/>
        <v>121</v>
      </c>
      <c r="D362" s="124">
        <f t="shared" si="198"/>
        <v>160</v>
      </c>
      <c r="E362" s="124">
        <f t="shared" si="198"/>
        <v>140</v>
      </c>
      <c r="F362" s="124">
        <f t="shared" si="198"/>
        <v>125</v>
      </c>
      <c r="G362" s="124">
        <f t="shared" si="198"/>
        <v>140</v>
      </c>
      <c r="H362" s="124">
        <f t="shared" si="198"/>
        <v>133</v>
      </c>
      <c r="I362" s="124">
        <f t="shared" si="198"/>
        <v>151</v>
      </c>
      <c r="J362" s="124">
        <f t="shared" si="198"/>
        <v>133</v>
      </c>
      <c r="K362" s="124">
        <f t="shared" si="198"/>
        <v>145</v>
      </c>
      <c r="L362" s="124">
        <f t="shared" si="198"/>
        <v>169</v>
      </c>
      <c r="M362" s="124">
        <f t="shared" si="198"/>
        <v>191</v>
      </c>
      <c r="N362" s="124">
        <f t="shared" si="198"/>
        <v>1734</v>
      </c>
      <c r="O362" s="126">
        <f t="shared" si="198"/>
        <v>144.5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>
      <c r="A363" s="10"/>
      <c r="B363" s="10"/>
      <c r="C363" s="10"/>
      <c r="D363" s="10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3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>
      <c r="A364" s="214" t="s">
        <v>123</v>
      </c>
      <c r="B364" s="212"/>
      <c r="C364" s="212"/>
      <c r="D364" s="212"/>
      <c r="E364" s="212"/>
      <c r="F364" s="212"/>
      <c r="G364" s="212"/>
      <c r="H364" s="212"/>
      <c r="I364" s="212"/>
      <c r="J364" s="212"/>
      <c r="K364" s="212"/>
      <c r="L364" s="212"/>
      <c r="M364" s="212"/>
      <c r="N364" s="212"/>
      <c r="O364" s="213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>
      <c r="A365" s="40" t="s">
        <v>27</v>
      </c>
      <c r="B365" s="76">
        <v>7</v>
      </c>
      <c r="C365" s="76">
        <v>2</v>
      </c>
      <c r="D365" s="76">
        <v>0</v>
      </c>
      <c r="E365" s="76">
        <v>3</v>
      </c>
      <c r="F365" s="76">
        <v>4</v>
      </c>
      <c r="G365" s="76">
        <v>5</v>
      </c>
      <c r="H365" s="173">
        <v>1</v>
      </c>
      <c r="I365" s="173">
        <v>5</v>
      </c>
      <c r="J365" s="173">
        <v>2</v>
      </c>
      <c r="K365" s="173">
        <v>4</v>
      </c>
      <c r="L365" s="76">
        <v>4</v>
      </c>
      <c r="M365" s="76">
        <v>6</v>
      </c>
      <c r="N365" s="92">
        <f t="shared" ref="N365:N376" si="199">SUM(B365:M365)</f>
        <v>43</v>
      </c>
      <c r="O365" s="91">
        <f t="shared" ref="O365:O376" si="200">IF(N365=0,0,AVERAGE(B365:M365))</f>
        <v>3.5833333333333335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>
      <c r="A366" s="40" t="s">
        <v>574</v>
      </c>
      <c r="B366" s="76">
        <v>18</v>
      </c>
      <c r="C366" s="76">
        <v>17</v>
      </c>
      <c r="D366" s="76">
        <v>22</v>
      </c>
      <c r="E366" s="76">
        <v>18</v>
      </c>
      <c r="F366" s="173">
        <v>15</v>
      </c>
      <c r="G366" s="76">
        <v>14</v>
      </c>
      <c r="H366" s="173">
        <v>17</v>
      </c>
      <c r="I366" s="173">
        <v>16</v>
      </c>
      <c r="J366" s="173">
        <v>17</v>
      </c>
      <c r="K366" s="173">
        <v>15</v>
      </c>
      <c r="L366" s="76">
        <v>20</v>
      </c>
      <c r="M366" s="76">
        <v>13</v>
      </c>
      <c r="N366" s="92">
        <f t="shared" si="199"/>
        <v>202</v>
      </c>
      <c r="O366" s="91">
        <f t="shared" si="200"/>
        <v>16.833333333333332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>
      <c r="A367" s="40" t="s">
        <v>576</v>
      </c>
      <c r="B367" s="76">
        <v>5</v>
      </c>
      <c r="C367" s="76">
        <v>11</v>
      </c>
      <c r="D367" s="76">
        <v>18</v>
      </c>
      <c r="E367" s="76">
        <v>12</v>
      </c>
      <c r="F367" s="173">
        <v>13</v>
      </c>
      <c r="G367" s="173">
        <v>22</v>
      </c>
      <c r="H367" s="173">
        <v>5</v>
      </c>
      <c r="I367" s="173">
        <v>17</v>
      </c>
      <c r="J367" s="173">
        <v>15</v>
      </c>
      <c r="K367" s="173">
        <v>17</v>
      </c>
      <c r="L367" s="76">
        <v>27</v>
      </c>
      <c r="M367" s="76">
        <v>15</v>
      </c>
      <c r="N367" s="92">
        <f t="shared" si="199"/>
        <v>177</v>
      </c>
      <c r="O367" s="91">
        <f t="shared" si="200"/>
        <v>14.75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>
      <c r="A368" s="40" t="s">
        <v>26</v>
      </c>
      <c r="B368" s="76">
        <v>23</v>
      </c>
      <c r="C368" s="76">
        <v>28</v>
      </c>
      <c r="D368" s="76">
        <v>43</v>
      </c>
      <c r="E368" s="76">
        <v>35</v>
      </c>
      <c r="F368" s="173">
        <v>25</v>
      </c>
      <c r="G368" s="173">
        <v>27</v>
      </c>
      <c r="H368" s="173">
        <v>41</v>
      </c>
      <c r="I368" s="173">
        <v>35</v>
      </c>
      <c r="J368" s="173">
        <v>40</v>
      </c>
      <c r="K368" s="173">
        <v>32</v>
      </c>
      <c r="L368" s="76">
        <v>27</v>
      </c>
      <c r="M368" s="76">
        <v>41</v>
      </c>
      <c r="N368" s="92">
        <f t="shared" si="199"/>
        <v>397</v>
      </c>
      <c r="O368" s="91">
        <f t="shared" si="200"/>
        <v>33.083333333333336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>
      <c r="A369" s="53" t="s">
        <v>124</v>
      </c>
      <c r="B369" s="76">
        <v>11</v>
      </c>
      <c r="C369" s="76">
        <v>7</v>
      </c>
      <c r="D369" s="76">
        <v>11</v>
      </c>
      <c r="E369" s="76">
        <v>12</v>
      </c>
      <c r="F369" s="173">
        <v>12</v>
      </c>
      <c r="G369" s="173">
        <v>15</v>
      </c>
      <c r="H369" s="173">
        <v>2</v>
      </c>
      <c r="I369" s="173">
        <v>9</v>
      </c>
      <c r="J369" s="173">
        <v>5</v>
      </c>
      <c r="K369" s="173">
        <v>8</v>
      </c>
      <c r="L369" s="76">
        <v>4</v>
      </c>
      <c r="M369" s="76">
        <v>18</v>
      </c>
      <c r="N369" s="92">
        <f t="shared" si="199"/>
        <v>114</v>
      </c>
      <c r="O369" s="91">
        <f t="shared" si="200"/>
        <v>9.5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>
      <c r="A370" s="40" t="s">
        <v>577</v>
      </c>
      <c r="B370" s="76">
        <v>19</v>
      </c>
      <c r="C370" s="76">
        <v>21</v>
      </c>
      <c r="D370" s="76">
        <v>16</v>
      </c>
      <c r="E370" s="76">
        <v>22</v>
      </c>
      <c r="F370" s="173">
        <v>18</v>
      </c>
      <c r="G370" s="173">
        <v>13</v>
      </c>
      <c r="H370" s="173">
        <v>15</v>
      </c>
      <c r="I370" s="173">
        <v>19</v>
      </c>
      <c r="J370" s="173">
        <v>25</v>
      </c>
      <c r="K370" s="173">
        <v>18</v>
      </c>
      <c r="L370" s="76">
        <v>23</v>
      </c>
      <c r="M370" s="76">
        <v>33</v>
      </c>
      <c r="N370" s="92">
        <f t="shared" si="199"/>
        <v>242</v>
      </c>
      <c r="O370" s="91">
        <f t="shared" si="200"/>
        <v>20.166666666666668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>
      <c r="A371" s="40" t="s">
        <v>125</v>
      </c>
      <c r="B371" s="76">
        <v>30</v>
      </c>
      <c r="C371" s="76">
        <v>27</v>
      </c>
      <c r="D371" s="76">
        <v>29</v>
      </c>
      <c r="E371" s="76">
        <v>31</v>
      </c>
      <c r="F371" s="173">
        <v>26</v>
      </c>
      <c r="G371" s="173">
        <v>30</v>
      </c>
      <c r="H371" s="173">
        <v>33</v>
      </c>
      <c r="I371" s="173">
        <v>39</v>
      </c>
      <c r="J371" s="173">
        <v>21</v>
      </c>
      <c r="K371" s="173">
        <v>41</v>
      </c>
      <c r="L371" s="76">
        <v>54</v>
      </c>
      <c r="M371" s="76">
        <v>52</v>
      </c>
      <c r="N371" s="92">
        <f t="shared" si="199"/>
        <v>413</v>
      </c>
      <c r="O371" s="91">
        <f t="shared" si="200"/>
        <v>34.416666666666664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>
      <c r="A372" s="40" t="s">
        <v>126</v>
      </c>
      <c r="B372" s="76">
        <v>1</v>
      </c>
      <c r="C372" s="76">
        <v>2</v>
      </c>
      <c r="D372" s="76">
        <v>5</v>
      </c>
      <c r="E372" s="76">
        <v>1</v>
      </c>
      <c r="F372" s="173">
        <v>2</v>
      </c>
      <c r="G372" s="173">
        <v>6</v>
      </c>
      <c r="H372" s="173">
        <v>4</v>
      </c>
      <c r="I372" s="173">
        <v>1</v>
      </c>
      <c r="J372" s="173">
        <v>1</v>
      </c>
      <c r="K372" s="173">
        <v>1</v>
      </c>
      <c r="L372" s="76">
        <v>1</v>
      </c>
      <c r="M372" s="76">
        <v>3</v>
      </c>
      <c r="N372" s="92">
        <f t="shared" si="199"/>
        <v>28</v>
      </c>
      <c r="O372" s="91">
        <f t="shared" si="200"/>
        <v>2.3333333333333335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>
      <c r="A373" s="40" t="s">
        <v>545</v>
      </c>
      <c r="B373" s="76">
        <v>8</v>
      </c>
      <c r="C373" s="76">
        <v>1</v>
      </c>
      <c r="D373" s="76">
        <v>9</v>
      </c>
      <c r="E373" s="76">
        <v>4</v>
      </c>
      <c r="F373" s="173">
        <v>6</v>
      </c>
      <c r="G373" s="173">
        <v>3</v>
      </c>
      <c r="H373" s="173">
        <v>7</v>
      </c>
      <c r="I373" s="173">
        <v>5</v>
      </c>
      <c r="J373" s="173">
        <v>2</v>
      </c>
      <c r="K373" s="173">
        <v>5</v>
      </c>
      <c r="L373" s="76">
        <v>6</v>
      </c>
      <c r="M373" s="76">
        <v>1</v>
      </c>
      <c r="N373" s="92">
        <f t="shared" si="199"/>
        <v>57</v>
      </c>
      <c r="O373" s="91">
        <f t="shared" si="200"/>
        <v>4.75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>
      <c r="A374" s="40" t="s">
        <v>127</v>
      </c>
      <c r="B374" s="76">
        <v>4</v>
      </c>
      <c r="C374" s="76">
        <v>5</v>
      </c>
      <c r="D374" s="76">
        <v>6</v>
      </c>
      <c r="E374" s="76">
        <v>2</v>
      </c>
      <c r="F374" s="173">
        <v>4</v>
      </c>
      <c r="G374" s="173">
        <v>4</v>
      </c>
      <c r="H374" s="173">
        <v>8</v>
      </c>
      <c r="I374" s="173">
        <v>5</v>
      </c>
      <c r="J374" s="173">
        <v>5</v>
      </c>
      <c r="K374" s="173">
        <v>4</v>
      </c>
      <c r="L374" s="76">
        <v>3</v>
      </c>
      <c r="M374" s="76">
        <v>9</v>
      </c>
      <c r="N374" s="92">
        <f>SUM(B374:M374)</f>
        <v>59</v>
      </c>
      <c r="O374" s="91">
        <f t="shared" si="200"/>
        <v>4.916666666666667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>
      <c r="A375" s="40" t="s">
        <v>128</v>
      </c>
      <c r="B375" s="76">
        <v>0</v>
      </c>
      <c r="C375" s="76">
        <v>0</v>
      </c>
      <c r="D375" s="76">
        <v>0</v>
      </c>
      <c r="E375" s="76">
        <v>0</v>
      </c>
      <c r="F375" s="173">
        <v>0</v>
      </c>
      <c r="G375" s="173">
        <v>0</v>
      </c>
      <c r="H375" s="173">
        <v>0</v>
      </c>
      <c r="I375" s="173">
        <v>0</v>
      </c>
      <c r="J375" s="173">
        <v>0</v>
      </c>
      <c r="K375" s="173">
        <v>0</v>
      </c>
      <c r="L375" s="76">
        <v>0</v>
      </c>
      <c r="M375" s="76">
        <v>0</v>
      </c>
      <c r="N375" s="92">
        <f t="shared" si="199"/>
        <v>0</v>
      </c>
      <c r="O375" s="91">
        <f t="shared" si="200"/>
        <v>0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>
      <c r="A376" s="40" t="s">
        <v>23</v>
      </c>
      <c r="B376" s="76">
        <v>0</v>
      </c>
      <c r="C376" s="76">
        <v>0</v>
      </c>
      <c r="D376" s="76">
        <v>1</v>
      </c>
      <c r="E376" s="76">
        <v>0</v>
      </c>
      <c r="F376" s="173">
        <v>0</v>
      </c>
      <c r="G376" s="173">
        <v>1</v>
      </c>
      <c r="H376" s="173">
        <v>0</v>
      </c>
      <c r="I376" s="173">
        <v>0</v>
      </c>
      <c r="J376" s="173">
        <v>0</v>
      </c>
      <c r="K376" s="173">
        <v>0</v>
      </c>
      <c r="L376" s="76">
        <v>0</v>
      </c>
      <c r="M376" s="76">
        <v>0</v>
      </c>
      <c r="N376" s="92">
        <f t="shared" si="199"/>
        <v>2</v>
      </c>
      <c r="O376" s="91">
        <f t="shared" si="200"/>
        <v>0.16666666666666666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>
      <c r="A377" s="129" t="s">
        <v>22</v>
      </c>
      <c r="B377" s="124">
        <f t="shared" ref="B377:G377" si="201">SUM(B365:B376)</f>
        <v>126</v>
      </c>
      <c r="C377" s="124">
        <f t="shared" si="201"/>
        <v>121</v>
      </c>
      <c r="D377" s="124">
        <f t="shared" si="201"/>
        <v>160</v>
      </c>
      <c r="E377" s="124">
        <f t="shared" si="201"/>
        <v>140</v>
      </c>
      <c r="F377" s="124">
        <f t="shared" si="201"/>
        <v>125</v>
      </c>
      <c r="G377" s="124">
        <f t="shared" si="201"/>
        <v>140</v>
      </c>
      <c r="H377" s="124">
        <f t="shared" ref="H377" si="202">SUM(H365:H375)</f>
        <v>133</v>
      </c>
      <c r="I377" s="124">
        <f t="shared" ref="I377:O377" si="203">SUM(I365:I376)</f>
        <v>151</v>
      </c>
      <c r="J377" s="124">
        <f t="shared" si="203"/>
        <v>133</v>
      </c>
      <c r="K377" s="124">
        <f t="shared" si="203"/>
        <v>145</v>
      </c>
      <c r="L377" s="124">
        <f t="shared" si="203"/>
        <v>169</v>
      </c>
      <c r="M377" s="124">
        <f t="shared" si="203"/>
        <v>191</v>
      </c>
      <c r="N377" s="124">
        <f t="shared" si="203"/>
        <v>1734</v>
      </c>
      <c r="O377" s="126">
        <f t="shared" si="203"/>
        <v>144.5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4.25" customHeight="1">
      <c r="A378" s="10"/>
      <c r="B378" s="10"/>
      <c r="C378" s="10"/>
      <c r="D378" s="10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7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>
      <c r="A379" s="211" t="s">
        <v>129</v>
      </c>
      <c r="B379" s="212"/>
      <c r="C379" s="212"/>
      <c r="D379" s="212"/>
      <c r="E379" s="212"/>
      <c r="F379" s="212"/>
      <c r="G379" s="212"/>
      <c r="H379" s="212"/>
      <c r="I379" s="212"/>
      <c r="J379" s="212"/>
      <c r="K379" s="212"/>
      <c r="L379" s="212"/>
      <c r="M379" s="212"/>
      <c r="N379" s="212"/>
      <c r="O379" s="213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>
      <c r="A380" s="214" t="s">
        <v>130</v>
      </c>
      <c r="B380" s="212"/>
      <c r="C380" s="212"/>
      <c r="D380" s="212"/>
      <c r="E380" s="212"/>
      <c r="F380" s="212"/>
      <c r="G380" s="212"/>
      <c r="H380" s="212"/>
      <c r="I380" s="212"/>
      <c r="J380" s="212"/>
      <c r="K380" s="212"/>
      <c r="L380" s="212"/>
      <c r="M380" s="212"/>
      <c r="N380" s="212"/>
      <c r="O380" s="213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>
      <c r="A381" s="40" t="s">
        <v>131</v>
      </c>
      <c r="B381" s="76">
        <v>0</v>
      </c>
      <c r="C381" s="76">
        <v>0</v>
      </c>
      <c r="D381" s="76">
        <v>0</v>
      </c>
      <c r="E381" s="76">
        <v>0</v>
      </c>
      <c r="F381" s="173">
        <v>0</v>
      </c>
      <c r="G381" s="173">
        <v>0</v>
      </c>
      <c r="H381" s="173">
        <v>0</v>
      </c>
      <c r="I381" s="173">
        <v>0</v>
      </c>
      <c r="J381" s="173">
        <v>0</v>
      </c>
      <c r="K381" s="173">
        <v>0</v>
      </c>
      <c r="L381" s="173">
        <v>0</v>
      </c>
      <c r="M381" s="173">
        <v>0</v>
      </c>
      <c r="N381" s="92">
        <f t="shared" ref="N381:N389" si="204">SUM(B381:M381)</f>
        <v>0</v>
      </c>
      <c r="O381" s="91">
        <f t="shared" ref="O381:O389" si="205">IF(N381=0,0,AVERAGE(B381:M381))</f>
        <v>0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>
      <c r="A382" s="40" t="s">
        <v>132</v>
      </c>
      <c r="B382" s="76">
        <v>15</v>
      </c>
      <c r="C382" s="76">
        <v>48</v>
      </c>
      <c r="D382" s="76">
        <v>48</v>
      </c>
      <c r="E382" s="76">
        <v>66</v>
      </c>
      <c r="F382" s="173">
        <v>28</v>
      </c>
      <c r="G382" s="173">
        <v>36</v>
      </c>
      <c r="H382" s="173">
        <v>18</v>
      </c>
      <c r="I382" s="173">
        <v>36</v>
      </c>
      <c r="J382" s="173">
        <v>41</v>
      </c>
      <c r="K382" s="173">
        <v>32</v>
      </c>
      <c r="L382" s="173">
        <v>43</v>
      </c>
      <c r="M382" s="76">
        <v>34</v>
      </c>
      <c r="N382" s="92">
        <f t="shared" si="204"/>
        <v>445</v>
      </c>
      <c r="O382" s="91">
        <f t="shared" si="205"/>
        <v>37.083333333333336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>
      <c r="A383" s="40" t="s">
        <v>53</v>
      </c>
      <c r="B383" s="76">
        <v>70</v>
      </c>
      <c r="C383" s="76">
        <v>26</v>
      </c>
      <c r="D383" s="76">
        <v>66</v>
      </c>
      <c r="E383" s="76">
        <v>22</v>
      </c>
      <c r="F383" s="173">
        <v>59</v>
      </c>
      <c r="G383" s="173">
        <v>60</v>
      </c>
      <c r="H383" s="173">
        <v>65</v>
      </c>
      <c r="I383" s="173">
        <v>64</v>
      </c>
      <c r="J383" s="173">
        <v>45</v>
      </c>
      <c r="K383" s="173">
        <v>65</v>
      </c>
      <c r="L383" s="173">
        <v>77</v>
      </c>
      <c r="M383" s="76">
        <v>98</v>
      </c>
      <c r="N383" s="92">
        <f t="shared" si="204"/>
        <v>717</v>
      </c>
      <c r="O383" s="91">
        <f t="shared" si="205"/>
        <v>59.75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>
      <c r="A384" s="40" t="s">
        <v>133</v>
      </c>
      <c r="B384" s="76">
        <v>26</v>
      </c>
      <c r="C384" s="76">
        <v>23</v>
      </c>
      <c r="D384" s="76">
        <v>20</v>
      </c>
      <c r="E384" s="76">
        <v>35</v>
      </c>
      <c r="F384" s="173">
        <v>23</v>
      </c>
      <c r="G384" s="173">
        <v>28</v>
      </c>
      <c r="H384" s="173">
        <v>14</v>
      </c>
      <c r="I384" s="173">
        <v>30</v>
      </c>
      <c r="J384" s="173">
        <v>12</v>
      </c>
      <c r="K384" s="173">
        <v>43</v>
      </c>
      <c r="L384" s="173">
        <v>38</v>
      </c>
      <c r="M384" s="76">
        <v>66</v>
      </c>
      <c r="N384" s="92">
        <f t="shared" si="204"/>
        <v>358</v>
      </c>
      <c r="O384" s="91">
        <f t="shared" si="205"/>
        <v>29.833333333333332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>
      <c r="A385" s="40" t="s">
        <v>134</v>
      </c>
      <c r="B385" s="76">
        <v>29</v>
      </c>
      <c r="C385" s="76">
        <v>28</v>
      </c>
      <c r="D385" s="76">
        <v>30</v>
      </c>
      <c r="E385" s="76">
        <v>17</v>
      </c>
      <c r="F385" s="173">
        <v>15</v>
      </c>
      <c r="G385" s="173">
        <v>27</v>
      </c>
      <c r="H385" s="173">
        <v>29</v>
      </c>
      <c r="I385" s="173">
        <v>23</v>
      </c>
      <c r="J385" s="173">
        <v>28</v>
      </c>
      <c r="K385" s="173">
        <v>23</v>
      </c>
      <c r="L385" s="173">
        <v>22</v>
      </c>
      <c r="M385" s="76">
        <v>46</v>
      </c>
      <c r="N385" s="92">
        <f t="shared" si="204"/>
        <v>317</v>
      </c>
      <c r="O385" s="91">
        <f t="shared" si="205"/>
        <v>26.416666666666668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>
      <c r="A386" s="40" t="s">
        <v>135</v>
      </c>
      <c r="B386" s="76">
        <v>0</v>
      </c>
      <c r="C386" s="76">
        <v>0</v>
      </c>
      <c r="D386" s="76">
        <v>0</v>
      </c>
      <c r="E386" s="76">
        <v>0</v>
      </c>
      <c r="F386" s="173">
        <v>0</v>
      </c>
      <c r="G386" s="173">
        <v>0</v>
      </c>
      <c r="H386" s="173">
        <v>0</v>
      </c>
      <c r="I386" s="173">
        <v>0</v>
      </c>
      <c r="J386" s="173">
        <v>0</v>
      </c>
      <c r="K386" s="173">
        <v>0</v>
      </c>
      <c r="L386" s="173">
        <v>0</v>
      </c>
      <c r="M386" s="173">
        <v>0</v>
      </c>
      <c r="N386" s="92">
        <f t="shared" si="204"/>
        <v>0</v>
      </c>
      <c r="O386" s="91">
        <f t="shared" si="205"/>
        <v>0</v>
      </c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>
      <c r="A387" s="40" t="s">
        <v>136</v>
      </c>
      <c r="B387" s="76">
        <v>26</v>
      </c>
      <c r="C387" s="76">
        <v>29</v>
      </c>
      <c r="D387" s="76">
        <v>27</v>
      </c>
      <c r="E387" s="76">
        <v>20</v>
      </c>
      <c r="F387" s="173">
        <v>16</v>
      </c>
      <c r="G387" s="173">
        <v>24</v>
      </c>
      <c r="H387" s="173">
        <v>29</v>
      </c>
      <c r="I387" s="173">
        <v>22</v>
      </c>
      <c r="J387" s="173">
        <v>29</v>
      </c>
      <c r="K387" s="173">
        <v>28</v>
      </c>
      <c r="L387" s="173">
        <v>28</v>
      </c>
      <c r="M387" s="76">
        <v>55</v>
      </c>
      <c r="N387" s="92">
        <f t="shared" si="204"/>
        <v>333</v>
      </c>
      <c r="O387" s="91">
        <f t="shared" si="205"/>
        <v>27.75</v>
      </c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>
      <c r="A388" s="40" t="s">
        <v>137</v>
      </c>
      <c r="B388" s="76">
        <v>0</v>
      </c>
      <c r="C388" s="76">
        <v>0</v>
      </c>
      <c r="D388" s="76">
        <v>0</v>
      </c>
      <c r="E388" s="76">
        <v>0</v>
      </c>
      <c r="F388" s="173">
        <v>0</v>
      </c>
      <c r="G388" s="173">
        <v>0</v>
      </c>
      <c r="H388" s="173">
        <v>0</v>
      </c>
      <c r="I388" s="173">
        <v>0</v>
      </c>
      <c r="J388" s="173">
        <v>0</v>
      </c>
      <c r="K388" s="173">
        <v>0</v>
      </c>
      <c r="L388" s="173">
        <v>0</v>
      </c>
      <c r="M388" s="76">
        <v>0</v>
      </c>
      <c r="N388" s="92">
        <f t="shared" si="204"/>
        <v>0</v>
      </c>
      <c r="O388" s="91">
        <f t="shared" si="205"/>
        <v>0</v>
      </c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>
      <c r="A389" s="129" t="s">
        <v>22</v>
      </c>
      <c r="B389" s="124">
        <f t="shared" ref="B389:M389" si="206">SUM(B381:B388)</f>
        <v>166</v>
      </c>
      <c r="C389" s="124">
        <f t="shared" si="206"/>
        <v>154</v>
      </c>
      <c r="D389" s="124">
        <f t="shared" si="206"/>
        <v>191</v>
      </c>
      <c r="E389" s="124">
        <f t="shared" si="206"/>
        <v>160</v>
      </c>
      <c r="F389" s="124">
        <f t="shared" si="206"/>
        <v>141</v>
      </c>
      <c r="G389" s="124">
        <f t="shared" si="206"/>
        <v>175</v>
      </c>
      <c r="H389" s="124">
        <f t="shared" si="206"/>
        <v>155</v>
      </c>
      <c r="I389" s="124">
        <f t="shared" si="206"/>
        <v>175</v>
      </c>
      <c r="J389" s="124">
        <f t="shared" si="206"/>
        <v>155</v>
      </c>
      <c r="K389" s="124">
        <f t="shared" si="206"/>
        <v>191</v>
      </c>
      <c r="L389" s="124">
        <f t="shared" si="206"/>
        <v>208</v>
      </c>
      <c r="M389" s="124">
        <f t="shared" si="206"/>
        <v>299</v>
      </c>
      <c r="N389" s="124">
        <f t="shared" si="204"/>
        <v>2170</v>
      </c>
      <c r="O389" s="126">
        <f t="shared" si="205"/>
        <v>180.83333333333334</v>
      </c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>
      <c r="A390" s="129" t="s">
        <v>138</v>
      </c>
      <c r="B390" s="123">
        <f t="shared" ref="B390:M390" si="207">IF(B389=0,"",B389/B1320)</f>
        <v>5.354838709677419</v>
      </c>
      <c r="C390" s="123">
        <f t="shared" si="207"/>
        <v>5.5</v>
      </c>
      <c r="D390" s="123">
        <f t="shared" si="207"/>
        <v>6.161290322580645</v>
      </c>
      <c r="E390" s="123">
        <f t="shared" si="207"/>
        <v>5.333333333333333</v>
      </c>
      <c r="F390" s="123">
        <f t="shared" si="207"/>
        <v>4.5483870967741939</v>
      </c>
      <c r="G390" s="123">
        <f t="shared" si="207"/>
        <v>5.833333333333333</v>
      </c>
      <c r="H390" s="123">
        <f t="shared" si="207"/>
        <v>5</v>
      </c>
      <c r="I390" s="123">
        <f t="shared" si="207"/>
        <v>5.645161290322581</v>
      </c>
      <c r="J390" s="123">
        <f t="shared" si="207"/>
        <v>5.166666666666667</v>
      </c>
      <c r="K390" s="123">
        <f t="shared" si="207"/>
        <v>6.161290322580645</v>
      </c>
      <c r="L390" s="123">
        <f t="shared" si="207"/>
        <v>6.9333333333333336</v>
      </c>
      <c r="M390" s="123">
        <f t="shared" si="207"/>
        <v>9.6451612903225801</v>
      </c>
      <c r="N390" s="123">
        <f>SUM(B390:M390)</f>
        <v>71.28279569892473</v>
      </c>
      <c r="O390" s="126">
        <f>IF(N390=0,0,AVERAGE(B390:M390))</f>
        <v>5.9402329749103941</v>
      </c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>
      <c r="A391" s="10"/>
      <c r="B391" s="10"/>
      <c r="C391" s="10"/>
      <c r="D391" s="10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3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>
      <c r="A392" s="235" t="s">
        <v>139</v>
      </c>
      <c r="B392" s="212"/>
      <c r="C392" s="212"/>
      <c r="D392" s="212"/>
      <c r="E392" s="212"/>
      <c r="F392" s="212"/>
      <c r="G392" s="212"/>
      <c r="H392" s="212"/>
      <c r="I392" s="212"/>
      <c r="J392" s="212"/>
      <c r="K392" s="212"/>
      <c r="L392" s="212"/>
      <c r="M392" s="212"/>
      <c r="N392" s="212"/>
      <c r="O392" s="213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>
      <c r="A393" s="53" t="s">
        <v>19</v>
      </c>
      <c r="B393" s="76">
        <v>141</v>
      </c>
      <c r="C393" s="76">
        <v>119</v>
      </c>
      <c r="D393" s="76">
        <v>124</v>
      </c>
      <c r="E393" s="76">
        <v>96</v>
      </c>
      <c r="F393" s="173">
        <v>108</v>
      </c>
      <c r="G393" s="76">
        <v>124</v>
      </c>
      <c r="H393" s="76">
        <v>117</v>
      </c>
      <c r="I393" s="76">
        <v>133</v>
      </c>
      <c r="J393" s="76">
        <v>108</v>
      </c>
      <c r="K393" s="76">
        <v>147</v>
      </c>
      <c r="L393" s="76">
        <v>154</v>
      </c>
      <c r="M393" s="76">
        <v>136</v>
      </c>
      <c r="N393" s="92">
        <f t="shared" ref="N393:N396" si="208">SUM(B393:M393)</f>
        <v>1507</v>
      </c>
      <c r="O393" s="91">
        <f t="shared" ref="O393:O396" si="209">IF(N393=0,0,AVERAGE(B393:M393))</f>
        <v>125.58333333333333</v>
      </c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>
      <c r="A394" s="53" t="s">
        <v>20</v>
      </c>
      <c r="B394" s="76">
        <v>12</v>
      </c>
      <c r="C394" s="76">
        <v>11</v>
      </c>
      <c r="D394" s="76">
        <v>21</v>
      </c>
      <c r="E394" s="76">
        <v>18</v>
      </c>
      <c r="F394" s="173">
        <v>6</v>
      </c>
      <c r="G394" s="76">
        <v>18</v>
      </c>
      <c r="H394" s="76">
        <v>17</v>
      </c>
      <c r="I394" s="76">
        <v>7</v>
      </c>
      <c r="J394" s="76">
        <v>8</v>
      </c>
      <c r="K394" s="76">
        <v>13</v>
      </c>
      <c r="L394" s="76">
        <v>11</v>
      </c>
      <c r="M394" s="76">
        <v>23</v>
      </c>
      <c r="N394" s="92">
        <f t="shared" si="208"/>
        <v>165</v>
      </c>
      <c r="O394" s="91">
        <f t="shared" si="209"/>
        <v>13.75</v>
      </c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>
      <c r="A395" s="53" t="s">
        <v>21</v>
      </c>
      <c r="B395" s="76">
        <v>1</v>
      </c>
      <c r="C395" s="76">
        <v>0</v>
      </c>
      <c r="D395" s="76">
        <v>1</v>
      </c>
      <c r="E395" s="76">
        <v>1</v>
      </c>
      <c r="F395" s="173">
        <v>1</v>
      </c>
      <c r="G395" s="76">
        <v>1</v>
      </c>
      <c r="H395" s="76">
        <v>5</v>
      </c>
      <c r="I395" s="76">
        <v>1</v>
      </c>
      <c r="J395" s="76">
        <v>0</v>
      </c>
      <c r="K395" s="76">
        <v>1</v>
      </c>
      <c r="L395" s="76">
        <v>4</v>
      </c>
      <c r="M395" s="76">
        <v>5</v>
      </c>
      <c r="N395" s="92">
        <f t="shared" si="208"/>
        <v>21</v>
      </c>
      <c r="O395" s="91">
        <f t="shared" si="209"/>
        <v>1.75</v>
      </c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>
      <c r="A396" s="53" t="s">
        <v>140</v>
      </c>
      <c r="B396" s="76">
        <v>12</v>
      </c>
      <c r="C396" s="76">
        <v>24</v>
      </c>
      <c r="D396" s="76">
        <v>45</v>
      </c>
      <c r="E396" s="76">
        <v>45</v>
      </c>
      <c r="F396" s="173">
        <v>26</v>
      </c>
      <c r="G396" s="76">
        <v>32</v>
      </c>
      <c r="H396" s="76">
        <v>16</v>
      </c>
      <c r="I396" s="76">
        <v>34</v>
      </c>
      <c r="J396" s="76">
        <v>39</v>
      </c>
      <c r="K396" s="76">
        <v>30</v>
      </c>
      <c r="L396" s="76">
        <v>39</v>
      </c>
      <c r="M396" s="76">
        <v>27</v>
      </c>
      <c r="N396" s="92">
        <f t="shared" si="208"/>
        <v>369</v>
      </c>
      <c r="O396" s="91">
        <f t="shared" si="209"/>
        <v>30.75</v>
      </c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>
      <c r="A397" s="129" t="s">
        <v>22</v>
      </c>
      <c r="B397" s="124">
        <f>SUM(B393:B396)</f>
        <v>166</v>
      </c>
      <c r="C397" s="124">
        <f>SUM(C393:C396)</f>
        <v>154</v>
      </c>
      <c r="D397" s="124">
        <f>SUM(D393:D396)</f>
        <v>191</v>
      </c>
      <c r="E397" s="124">
        <f t="shared" ref="E397:O397" si="210">SUM(E393:E396)</f>
        <v>160</v>
      </c>
      <c r="F397" s="174">
        <f t="shared" si="210"/>
        <v>141</v>
      </c>
      <c r="G397" s="124">
        <f t="shared" si="210"/>
        <v>175</v>
      </c>
      <c r="H397" s="124">
        <f t="shared" si="210"/>
        <v>155</v>
      </c>
      <c r="I397" s="124">
        <f t="shared" si="210"/>
        <v>175</v>
      </c>
      <c r="J397" s="124">
        <f t="shared" si="210"/>
        <v>155</v>
      </c>
      <c r="K397" s="124">
        <f t="shared" si="210"/>
        <v>191</v>
      </c>
      <c r="L397" s="124">
        <f t="shared" si="210"/>
        <v>208</v>
      </c>
      <c r="M397" s="124">
        <f t="shared" si="210"/>
        <v>191</v>
      </c>
      <c r="N397" s="124">
        <f t="shared" si="210"/>
        <v>2062</v>
      </c>
      <c r="O397" s="126">
        <f t="shared" si="210"/>
        <v>171.83333333333331</v>
      </c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4.25" customHeight="1">
      <c r="A398" s="10"/>
      <c r="B398" s="10"/>
      <c r="C398" s="10"/>
      <c r="D398" s="10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7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>
      <c r="A399" s="211" t="s">
        <v>141</v>
      </c>
      <c r="B399" s="212"/>
      <c r="C399" s="212"/>
      <c r="D399" s="212"/>
      <c r="E399" s="212"/>
      <c r="F399" s="212"/>
      <c r="G399" s="212"/>
      <c r="H399" s="212"/>
      <c r="I399" s="212"/>
      <c r="J399" s="212"/>
      <c r="K399" s="212"/>
      <c r="L399" s="212"/>
      <c r="M399" s="212"/>
      <c r="N399" s="212"/>
      <c r="O399" s="213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>
      <c r="A400" s="214" t="s">
        <v>142</v>
      </c>
      <c r="B400" s="212"/>
      <c r="C400" s="212"/>
      <c r="D400" s="212"/>
      <c r="E400" s="212"/>
      <c r="F400" s="212"/>
      <c r="G400" s="212"/>
      <c r="H400" s="212"/>
      <c r="I400" s="212"/>
      <c r="J400" s="212"/>
      <c r="K400" s="212"/>
      <c r="L400" s="212"/>
      <c r="M400" s="212"/>
      <c r="N400" s="212"/>
      <c r="O400" s="213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>
      <c r="A401" s="40" t="s">
        <v>143</v>
      </c>
      <c r="B401" s="76" t="s">
        <v>50</v>
      </c>
      <c r="C401" s="76" t="s">
        <v>50</v>
      </c>
      <c r="D401" s="76" t="s">
        <v>50</v>
      </c>
      <c r="E401" s="76" t="s">
        <v>50</v>
      </c>
      <c r="F401" s="76" t="s">
        <v>50</v>
      </c>
      <c r="G401" s="76" t="s">
        <v>50</v>
      </c>
      <c r="H401" s="76" t="s">
        <v>50</v>
      </c>
      <c r="I401" s="76" t="s">
        <v>50</v>
      </c>
      <c r="J401" s="76" t="s">
        <v>50</v>
      </c>
      <c r="K401" s="76" t="s">
        <v>50</v>
      </c>
      <c r="L401" s="76" t="s">
        <v>50</v>
      </c>
      <c r="M401" s="76" t="s">
        <v>50</v>
      </c>
      <c r="N401" s="92">
        <f t="shared" ref="N401:N403" si="211">SUM(B401:M401)</f>
        <v>0</v>
      </c>
      <c r="O401" s="91">
        <f t="shared" ref="O401:O403" si="212">IF(N401=0,0,AVERAGE(B401:M401))</f>
        <v>0</v>
      </c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>
      <c r="A402" s="40" t="s">
        <v>144</v>
      </c>
      <c r="B402" s="76" t="s">
        <v>50</v>
      </c>
      <c r="C402" s="76" t="s">
        <v>50</v>
      </c>
      <c r="D402" s="76" t="s">
        <v>50</v>
      </c>
      <c r="E402" s="76" t="s">
        <v>50</v>
      </c>
      <c r="F402" s="76" t="s">
        <v>50</v>
      </c>
      <c r="G402" s="76" t="s">
        <v>50</v>
      </c>
      <c r="H402" s="76" t="s">
        <v>50</v>
      </c>
      <c r="I402" s="76" t="s">
        <v>50</v>
      </c>
      <c r="J402" s="76" t="s">
        <v>50</v>
      </c>
      <c r="K402" s="76" t="s">
        <v>50</v>
      </c>
      <c r="L402" s="76" t="s">
        <v>50</v>
      </c>
      <c r="M402" s="76" t="s">
        <v>50</v>
      </c>
      <c r="N402" s="92">
        <f t="shared" si="211"/>
        <v>0</v>
      </c>
      <c r="O402" s="91">
        <f t="shared" si="212"/>
        <v>0</v>
      </c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>
      <c r="A403" s="40" t="s">
        <v>145</v>
      </c>
      <c r="B403" s="76" t="s">
        <v>50</v>
      </c>
      <c r="C403" s="76" t="s">
        <v>50</v>
      </c>
      <c r="D403" s="76" t="s">
        <v>50</v>
      </c>
      <c r="E403" s="76" t="s">
        <v>50</v>
      </c>
      <c r="F403" s="76" t="s">
        <v>50</v>
      </c>
      <c r="G403" s="76" t="s">
        <v>50</v>
      </c>
      <c r="H403" s="76" t="s">
        <v>50</v>
      </c>
      <c r="I403" s="76" t="s">
        <v>50</v>
      </c>
      <c r="J403" s="76" t="s">
        <v>50</v>
      </c>
      <c r="K403" s="76" t="s">
        <v>50</v>
      </c>
      <c r="L403" s="76" t="s">
        <v>50</v>
      </c>
      <c r="M403" s="76" t="s">
        <v>50</v>
      </c>
      <c r="N403" s="92">
        <f t="shared" si="211"/>
        <v>0</v>
      </c>
      <c r="O403" s="91">
        <f t="shared" si="212"/>
        <v>0</v>
      </c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>
      <c r="A404" s="129" t="s">
        <v>22</v>
      </c>
      <c r="B404" s="124">
        <f t="shared" ref="B404:G404" si="213">SUM(B401:B403)</f>
        <v>0</v>
      </c>
      <c r="C404" s="124">
        <f t="shared" si="213"/>
        <v>0</v>
      </c>
      <c r="D404" s="124">
        <f t="shared" si="213"/>
        <v>0</v>
      </c>
      <c r="E404" s="124">
        <f t="shared" si="213"/>
        <v>0</v>
      </c>
      <c r="F404" s="124">
        <f t="shared" si="213"/>
        <v>0</v>
      </c>
      <c r="G404" s="124">
        <f t="shared" si="213"/>
        <v>0</v>
      </c>
      <c r="H404" s="124" t="s">
        <v>50</v>
      </c>
      <c r="I404" s="124">
        <f>SUM(I401:I403)</f>
        <v>0</v>
      </c>
      <c r="J404" s="124" t="s">
        <v>50</v>
      </c>
      <c r="K404" s="124">
        <f>SUM(K401:K403)</f>
        <v>0</v>
      </c>
      <c r="L404" s="132" t="s">
        <v>50</v>
      </c>
      <c r="M404" s="132" t="s">
        <v>50</v>
      </c>
      <c r="N404" s="124">
        <f t="shared" ref="N404:O404" si="214">SUM(N401:N403)</f>
        <v>0</v>
      </c>
      <c r="O404" s="126">
        <f t="shared" si="214"/>
        <v>0</v>
      </c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4.25" customHeight="1">
      <c r="A405" s="10"/>
      <c r="B405" s="10"/>
      <c r="C405" s="10"/>
      <c r="D405" s="10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7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>
      <c r="A406" s="214" t="s">
        <v>146</v>
      </c>
      <c r="B406" s="212"/>
      <c r="C406" s="212"/>
      <c r="D406" s="212"/>
      <c r="E406" s="212"/>
      <c r="F406" s="212"/>
      <c r="G406" s="212"/>
      <c r="H406" s="212"/>
      <c r="I406" s="212"/>
      <c r="J406" s="212"/>
      <c r="K406" s="212"/>
      <c r="L406" s="212"/>
      <c r="M406" s="212"/>
      <c r="N406" s="212"/>
      <c r="O406" s="213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>
      <c r="A407" s="34" t="s">
        <v>147</v>
      </c>
      <c r="B407" s="76" t="s">
        <v>50</v>
      </c>
      <c r="C407" s="76" t="s">
        <v>50</v>
      </c>
      <c r="D407" s="76" t="s">
        <v>50</v>
      </c>
      <c r="E407" s="76" t="s">
        <v>50</v>
      </c>
      <c r="F407" s="76" t="s">
        <v>50</v>
      </c>
      <c r="G407" s="76" t="s">
        <v>50</v>
      </c>
      <c r="H407" s="76" t="s">
        <v>50</v>
      </c>
      <c r="I407" s="76" t="s">
        <v>50</v>
      </c>
      <c r="J407" s="76" t="s">
        <v>50</v>
      </c>
      <c r="K407" s="76" t="s">
        <v>50</v>
      </c>
      <c r="L407" s="76" t="s">
        <v>50</v>
      </c>
      <c r="M407" s="76" t="s">
        <v>50</v>
      </c>
      <c r="N407" s="92">
        <f t="shared" ref="N407:N410" si="215">SUM(B407:M407)</f>
        <v>0</v>
      </c>
      <c r="O407" s="91">
        <f t="shared" ref="O407:O410" si="216">IF(N407=0,0,AVERAGE(B407:M407))</f>
        <v>0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>
      <c r="A408" s="34" t="s">
        <v>148</v>
      </c>
      <c r="B408" s="76" t="s">
        <v>50</v>
      </c>
      <c r="C408" s="76" t="s">
        <v>50</v>
      </c>
      <c r="D408" s="76" t="s">
        <v>50</v>
      </c>
      <c r="E408" s="76" t="s">
        <v>50</v>
      </c>
      <c r="F408" s="76" t="s">
        <v>50</v>
      </c>
      <c r="G408" s="76" t="s">
        <v>50</v>
      </c>
      <c r="H408" s="76" t="s">
        <v>50</v>
      </c>
      <c r="I408" s="76" t="s">
        <v>50</v>
      </c>
      <c r="J408" s="76" t="s">
        <v>50</v>
      </c>
      <c r="K408" s="76" t="s">
        <v>50</v>
      </c>
      <c r="L408" s="76" t="s">
        <v>50</v>
      </c>
      <c r="M408" s="76" t="s">
        <v>50</v>
      </c>
      <c r="N408" s="92">
        <f t="shared" si="215"/>
        <v>0</v>
      </c>
      <c r="O408" s="91">
        <f t="shared" si="216"/>
        <v>0</v>
      </c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>
      <c r="A409" s="34" t="s">
        <v>149</v>
      </c>
      <c r="B409" s="76" t="s">
        <v>50</v>
      </c>
      <c r="C409" s="76" t="s">
        <v>50</v>
      </c>
      <c r="D409" s="76" t="s">
        <v>50</v>
      </c>
      <c r="E409" s="76" t="s">
        <v>50</v>
      </c>
      <c r="F409" s="76" t="s">
        <v>50</v>
      </c>
      <c r="G409" s="76" t="s">
        <v>50</v>
      </c>
      <c r="H409" s="76" t="s">
        <v>50</v>
      </c>
      <c r="I409" s="76" t="s">
        <v>50</v>
      </c>
      <c r="J409" s="76" t="s">
        <v>50</v>
      </c>
      <c r="K409" s="76" t="s">
        <v>50</v>
      </c>
      <c r="L409" s="76" t="s">
        <v>50</v>
      </c>
      <c r="M409" s="76" t="s">
        <v>50</v>
      </c>
      <c r="N409" s="92">
        <f t="shared" si="215"/>
        <v>0</v>
      </c>
      <c r="O409" s="91">
        <f t="shared" si="216"/>
        <v>0</v>
      </c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>
      <c r="A410" s="34" t="s">
        <v>150</v>
      </c>
      <c r="B410" s="76" t="s">
        <v>50</v>
      </c>
      <c r="C410" s="76" t="s">
        <v>50</v>
      </c>
      <c r="D410" s="76" t="s">
        <v>50</v>
      </c>
      <c r="E410" s="76" t="s">
        <v>50</v>
      </c>
      <c r="F410" s="76" t="s">
        <v>50</v>
      </c>
      <c r="G410" s="76" t="s">
        <v>50</v>
      </c>
      <c r="H410" s="76" t="s">
        <v>50</v>
      </c>
      <c r="I410" s="76" t="s">
        <v>50</v>
      </c>
      <c r="J410" s="76" t="s">
        <v>50</v>
      </c>
      <c r="K410" s="76" t="s">
        <v>50</v>
      </c>
      <c r="L410" s="76" t="s">
        <v>50</v>
      </c>
      <c r="M410" s="76" t="s">
        <v>50</v>
      </c>
      <c r="N410" s="92">
        <f t="shared" si="215"/>
        <v>0</v>
      </c>
      <c r="O410" s="91">
        <f t="shared" si="216"/>
        <v>0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>
      <c r="A411" s="125" t="s">
        <v>22</v>
      </c>
      <c r="B411" s="124">
        <f t="shared" ref="B411:G411" si="217">SUM(B407:B410)</f>
        <v>0</v>
      </c>
      <c r="C411" s="124">
        <f t="shared" si="217"/>
        <v>0</v>
      </c>
      <c r="D411" s="124">
        <f t="shared" si="217"/>
        <v>0</v>
      </c>
      <c r="E411" s="124">
        <f t="shared" si="217"/>
        <v>0</v>
      </c>
      <c r="F411" s="124">
        <f t="shared" si="217"/>
        <v>0</v>
      </c>
      <c r="G411" s="124">
        <f t="shared" si="217"/>
        <v>0</v>
      </c>
      <c r="H411" s="124" t="s">
        <v>50</v>
      </c>
      <c r="I411" s="130" t="s">
        <v>50</v>
      </c>
      <c r="J411" s="124" t="s">
        <v>50</v>
      </c>
      <c r="K411" s="130" t="s">
        <v>50</v>
      </c>
      <c r="L411" s="132" t="s">
        <v>50</v>
      </c>
      <c r="M411" s="132" t="s">
        <v>50</v>
      </c>
      <c r="N411" s="124">
        <f t="shared" ref="N411:O411" si="218">SUM(N407:N410)</f>
        <v>0</v>
      </c>
      <c r="O411" s="126">
        <f t="shared" si="218"/>
        <v>0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>
      <c r="A412" s="10"/>
      <c r="B412" s="10"/>
      <c r="C412" s="10"/>
      <c r="D412" s="10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3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>
      <c r="A413" s="214" t="s">
        <v>151</v>
      </c>
      <c r="B413" s="212"/>
      <c r="C413" s="212"/>
      <c r="D413" s="212"/>
      <c r="E413" s="212"/>
      <c r="F413" s="212"/>
      <c r="G413" s="212"/>
      <c r="H413" s="212"/>
      <c r="I413" s="212"/>
      <c r="J413" s="212"/>
      <c r="K413" s="212"/>
      <c r="L413" s="212"/>
      <c r="M413" s="212"/>
      <c r="N413" s="212"/>
      <c r="O413" s="213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>
      <c r="A414" s="34" t="s">
        <v>152</v>
      </c>
      <c r="B414" s="76" t="s">
        <v>50</v>
      </c>
      <c r="C414" s="76" t="s">
        <v>50</v>
      </c>
      <c r="D414" s="76" t="s">
        <v>50</v>
      </c>
      <c r="E414" s="76" t="s">
        <v>50</v>
      </c>
      <c r="F414" s="76" t="s">
        <v>50</v>
      </c>
      <c r="G414" s="76" t="s">
        <v>50</v>
      </c>
      <c r="H414" s="76" t="s">
        <v>50</v>
      </c>
      <c r="I414" s="76" t="s">
        <v>50</v>
      </c>
      <c r="J414" s="76" t="s">
        <v>50</v>
      </c>
      <c r="K414" s="76" t="s">
        <v>50</v>
      </c>
      <c r="L414" s="76" t="s">
        <v>50</v>
      </c>
      <c r="M414" s="76" t="s">
        <v>50</v>
      </c>
      <c r="N414" s="92">
        <f t="shared" ref="N414:N416" si="219">SUM(B414:M414)</f>
        <v>0</v>
      </c>
      <c r="O414" s="91">
        <f t="shared" ref="O414:O416" si="220">IF(N414=0,0,AVERAGE(B414:M414))</f>
        <v>0</v>
      </c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>
      <c r="A415" s="34" t="s">
        <v>153</v>
      </c>
      <c r="B415" s="76" t="s">
        <v>50</v>
      </c>
      <c r="C415" s="76" t="s">
        <v>50</v>
      </c>
      <c r="D415" s="76" t="s">
        <v>50</v>
      </c>
      <c r="E415" s="76" t="s">
        <v>50</v>
      </c>
      <c r="F415" s="76" t="s">
        <v>50</v>
      </c>
      <c r="G415" s="76" t="s">
        <v>50</v>
      </c>
      <c r="H415" s="76" t="s">
        <v>50</v>
      </c>
      <c r="I415" s="76" t="s">
        <v>50</v>
      </c>
      <c r="J415" s="76" t="s">
        <v>50</v>
      </c>
      <c r="K415" s="76" t="s">
        <v>50</v>
      </c>
      <c r="L415" s="76" t="s">
        <v>50</v>
      </c>
      <c r="M415" s="76" t="s">
        <v>50</v>
      </c>
      <c r="N415" s="92">
        <f t="shared" si="219"/>
        <v>0</v>
      </c>
      <c r="O415" s="91">
        <f t="shared" si="220"/>
        <v>0</v>
      </c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>
      <c r="A416" s="34" t="s">
        <v>154</v>
      </c>
      <c r="B416" s="76" t="s">
        <v>50</v>
      </c>
      <c r="C416" s="76" t="s">
        <v>50</v>
      </c>
      <c r="D416" s="76" t="s">
        <v>50</v>
      </c>
      <c r="E416" s="76" t="s">
        <v>50</v>
      </c>
      <c r="F416" s="76" t="s">
        <v>50</v>
      </c>
      <c r="G416" s="76" t="s">
        <v>50</v>
      </c>
      <c r="H416" s="76" t="s">
        <v>50</v>
      </c>
      <c r="I416" s="76" t="s">
        <v>50</v>
      </c>
      <c r="J416" s="76" t="s">
        <v>50</v>
      </c>
      <c r="K416" s="76" t="s">
        <v>50</v>
      </c>
      <c r="L416" s="76" t="s">
        <v>50</v>
      </c>
      <c r="M416" s="76" t="s">
        <v>50</v>
      </c>
      <c r="N416" s="92">
        <f t="shared" si="219"/>
        <v>0</v>
      </c>
      <c r="O416" s="91">
        <f t="shared" si="220"/>
        <v>0</v>
      </c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>
      <c r="A417" s="125" t="s">
        <v>22</v>
      </c>
      <c r="B417" s="124">
        <f t="shared" ref="B417:G417" si="221">SUM(B414:B416)</f>
        <v>0</v>
      </c>
      <c r="C417" s="124">
        <f t="shared" si="221"/>
        <v>0</v>
      </c>
      <c r="D417" s="124">
        <f t="shared" si="221"/>
        <v>0</v>
      </c>
      <c r="E417" s="124">
        <f t="shared" si="221"/>
        <v>0</v>
      </c>
      <c r="F417" s="124">
        <f t="shared" si="221"/>
        <v>0</v>
      </c>
      <c r="G417" s="124">
        <f t="shared" si="221"/>
        <v>0</v>
      </c>
      <c r="H417" s="124" t="s">
        <v>50</v>
      </c>
      <c r="I417" s="132" t="s">
        <v>50</v>
      </c>
      <c r="J417" s="124" t="s">
        <v>50</v>
      </c>
      <c r="K417" s="132" t="s">
        <v>50</v>
      </c>
      <c r="L417" s="132" t="s">
        <v>50</v>
      </c>
      <c r="M417" s="132" t="s">
        <v>50</v>
      </c>
      <c r="N417" s="124">
        <f t="shared" ref="N417:O417" si="222">SUM(N414:N416)</f>
        <v>0</v>
      </c>
      <c r="O417" s="126">
        <f t="shared" si="222"/>
        <v>0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>
      <c r="A418" s="10"/>
      <c r="B418" s="10"/>
      <c r="C418" s="10"/>
      <c r="D418" s="10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38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</row>
    <row r="419" spans="1:26">
      <c r="A419" s="214" t="s">
        <v>155</v>
      </c>
      <c r="B419" s="212"/>
      <c r="C419" s="212"/>
      <c r="D419" s="212"/>
      <c r="E419" s="212"/>
      <c r="F419" s="212"/>
      <c r="G419" s="212"/>
      <c r="H419" s="212"/>
      <c r="I419" s="212"/>
      <c r="J419" s="212"/>
      <c r="K419" s="212"/>
      <c r="L419" s="212"/>
      <c r="M419" s="212"/>
      <c r="N419" s="212"/>
      <c r="O419" s="213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>
      <c r="A420" s="34" t="s">
        <v>152</v>
      </c>
      <c r="B420" s="76" t="s">
        <v>50</v>
      </c>
      <c r="C420" s="76" t="s">
        <v>50</v>
      </c>
      <c r="D420" s="76" t="s">
        <v>50</v>
      </c>
      <c r="E420" s="76" t="s">
        <v>50</v>
      </c>
      <c r="F420" s="76" t="s">
        <v>50</v>
      </c>
      <c r="G420" s="76" t="s">
        <v>50</v>
      </c>
      <c r="H420" s="76" t="s">
        <v>50</v>
      </c>
      <c r="I420" s="76" t="s">
        <v>50</v>
      </c>
      <c r="J420" s="76" t="s">
        <v>50</v>
      </c>
      <c r="K420" s="76" t="s">
        <v>50</v>
      </c>
      <c r="L420" s="76" t="s">
        <v>50</v>
      </c>
      <c r="M420" s="76" t="s">
        <v>50</v>
      </c>
      <c r="N420" s="92">
        <f t="shared" ref="N420:N422" si="223">SUM(B420:M420)</f>
        <v>0</v>
      </c>
      <c r="O420" s="91">
        <f t="shared" ref="O420:O422" si="224">IF(N420=0,0,AVERAGE(B420:M420))</f>
        <v>0</v>
      </c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>
      <c r="A421" s="34" t="s">
        <v>153</v>
      </c>
      <c r="B421" s="76" t="s">
        <v>50</v>
      </c>
      <c r="C421" s="76" t="s">
        <v>50</v>
      </c>
      <c r="D421" s="76" t="s">
        <v>50</v>
      </c>
      <c r="E421" s="76" t="s">
        <v>50</v>
      </c>
      <c r="F421" s="76" t="s">
        <v>50</v>
      </c>
      <c r="G421" s="76" t="s">
        <v>50</v>
      </c>
      <c r="H421" s="76" t="s">
        <v>50</v>
      </c>
      <c r="I421" s="76" t="s">
        <v>50</v>
      </c>
      <c r="J421" s="76" t="s">
        <v>50</v>
      </c>
      <c r="K421" s="76" t="s">
        <v>50</v>
      </c>
      <c r="L421" s="76" t="s">
        <v>50</v>
      </c>
      <c r="M421" s="76" t="s">
        <v>50</v>
      </c>
      <c r="N421" s="92">
        <f t="shared" si="223"/>
        <v>0</v>
      </c>
      <c r="O421" s="91">
        <f t="shared" si="224"/>
        <v>0</v>
      </c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>
      <c r="A422" s="34" t="s">
        <v>156</v>
      </c>
      <c r="B422" s="76" t="s">
        <v>50</v>
      </c>
      <c r="C422" s="76" t="s">
        <v>50</v>
      </c>
      <c r="D422" s="76" t="s">
        <v>50</v>
      </c>
      <c r="E422" s="76" t="s">
        <v>50</v>
      </c>
      <c r="F422" s="76" t="s">
        <v>50</v>
      </c>
      <c r="G422" s="76" t="s">
        <v>50</v>
      </c>
      <c r="H422" s="76" t="s">
        <v>50</v>
      </c>
      <c r="I422" s="76" t="s">
        <v>50</v>
      </c>
      <c r="J422" s="76" t="s">
        <v>50</v>
      </c>
      <c r="K422" s="76" t="s">
        <v>50</v>
      </c>
      <c r="L422" s="76" t="s">
        <v>50</v>
      </c>
      <c r="M422" s="76" t="s">
        <v>50</v>
      </c>
      <c r="N422" s="92">
        <f t="shared" si="223"/>
        <v>0</v>
      </c>
      <c r="O422" s="91">
        <f t="shared" si="224"/>
        <v>0</v>
      </c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>
      <c r="A423" s="125" t="s">
        <v>22</v>
      </c>
      <c r="B423" s="124">
        <f t="shared" ref="B423:G423" si="225">SUM(B420:B422)</f>
        <v>0</v>
      </c>
      <c r="C423" s="124">
        <f t="shared" si="225"/>
        <v>0</v>
      </c>
      <c r="D423" s="124">
        <f t="shared" si="225"/>
        <v>0</v>
      </c>
      <c r="E423" s="124">
        <f t="shared" si="225"/>
        <v>0</v>
      </c>
      <c r="F423" s="124">
        <f t="shared" si="225"/>
        <v>0</v>
      </c>
      <c r="G423" s="124">
        <f t="shared" si="225"/>
        <v>0</v>
      </c>
      <c r="H423" s="124" t="s">
        <v>50</v>
      </c>
      <c r="I423" s="132" t="s">
        <v>50</v>
      </c>
      <c r="J423" s="124" t="s">
        <v>50</v>
      </c>
      <c r="K423" s="132" t="s">
        <v>50</v>
      </c>
      <c r="L423" s="132" t="s">
        <v>50</v>
      </c>
      <c r="M423" s="132" t="s">
        <v>50</v>
      </c>
      <c r="N423" s="124">
        <f t="shared" ref="N423:O423" si="226">SUM(N420:N422)</f>
        <v>0</v>
      </c>
      <c r="O423" s="126">
        <f t="shared" si="226"/>
        <v>0</v>
      </c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</row>
    <row r="424" spans="1:26" ht="14.25" customHeight="1">
      <c r="A424" s="10"/>
      <c r="B424" s="10"/>
      <c r="C424" s="10"/>
      <c r="D424" s="10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7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>
      <c r="A425" s="214" t="s">
        <v>157</v>
      </c>
      <c r="B425" s="212"/>
      <c r="C425" s="212"/>
      <c r="D425" s="212"/>
      <c r="E425" s="212"/>
      <c r="F425" s="212"/>
      <c r="G425" s="212"/>
      <c r="H425" s="212"/>
      <c r="I425" s="212"/>
      <c r="J425" s="212"/>
      <c r="K425" s="212"/>
      <c r="L425" s="212"/>
      <c r="M425" s="212"/>
      <c r="N425" s="212"/>
      <c r="O425" s="213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>
      <c r="A426" s="34" t="s">
        <v>152</v>
      </c>
      <c r="B426" s="76" t="s">
        <v>50</v>
      </c>
      <c r="C426" s="76" t="s">
        <v>50</v>
      </c>
      <c r="D426" s="76" t="s">
        <v>50</v>
      </c>
      <c r="E426" s="76" t="s">
        <v>50</v>
      </c>
      <c r="F426" s="76" t="s">
        <v>50</v>
      </c>
      <c r="G426" s="76" t="s">
        <v>50</v>
      </c>
      <c r="H426" s="76" t="s">
        <v>50</v>
      </c>
      <c r="I426" s="76" t="s">
        <v>50</v>
      </c>
      <c r="J426" s="76" t="s">
        <v>50</v>
      </c>
      <c r="K426" s="76" t="s">
        <v>50</v>
      </c>
      <c r="L426" s="76" t="s">
        <v>50</v>
      </c>
      <c r="M426" s="76" t="s">
        <v>50</v>
      </c>
      <c r="N426" s="92">
        <f t="shared" ref="N426:N428" si="227">SUM(B426:M426)</f>
        <v>0</v>
      </c>
      <c r="O426" s="91">
        <f t="shared" ref="O426:O428" si="228">IF(N426=0,0,AVERAGE(B426:M426))</f>
        <v>0</v>
      </c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>
      <c r="A427" s="34" t="s">
        <v>153</v>
      </c>
      <c r="B427" s="76" t="s">
        <v>50</v>
      </c>
      <c r="C427" s="76" t="s">
        <v>50</v>
      </c>
      <c r="D427" s="76" t="s">
        <v>50</v>
      </c>
      <c r="E427" s="76" t="s">
        <v>50</v>
      </c>
      <c r="F427" s="76" t="s">
        <v>50</v>
      </c>
      <c r="G427" s="76" t="s">
        <v>50</v>
      </c>
      <c r="H427" s="76" t="s">
        <v>50</v>
      </c>
      <c r="I427" s="76" t="s">
        <v>50</v>
      </c>
      <c r="J427" s="76" t="s">
        <v>50</v>
      </c>
      <c r="K427" s="76" t="s">
        <v>50</v>
      </c>
      <c r="L427" s="76" t="s">
        <v>50</v>
      </c>
      <c r="M427" s="76" t="s">
        <v>50</v>
      </c>
      <c r="N427" s="92">
        <f t="shared" si="227"/>
        <v>0</v>
      </c>
      <c r="O427" s="91">
        <f t="shared" si="228"/>
        <v>0</v>
      </c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>
      <c r="A428" s="34" t="s">
        <v>156</v>
      </c>
      <c r="B428" s="76" t="s">
        <v>50</v>
      </c>
      <c r="C428" s="76" t="s">
        <v>50</v>
      </c>
      <c r="D428" s="76" t="s">
        <v>50</v>
      </c>
      <c r="E428" s="76" t="s">
        <v>50</v>
      </c>
      <c r="F428" s="76" t="s">
        <v>50</v>
      </c>
      <c r="G428" s="76" t="s">
        <v>50</v>
      </c>
      <c r="H428" s="76" t="s">
        <v>50</v>
      </c>
      <c r="I428" s="76" t="s">
        <v>50</v>
      </c>
      <c r="J428" s="76" t="s">
        <v>50</v>
      </c>
      <c r="K428" s="76" t="s">
        <v>50</v>
      </c>
      <c r="L428" s="76" t="s">
        <v>50</v>
      </c>
      <c r="M428" s="76" t="s">
        <v>50</v>
      </c>
      <c r="N428" s="92">
        <f t="shared" si="227"/>
        <v>0</v>
      </c>
      <c r="O428" s="91">
        <f t="shared" si="228"/>
        <v>0</v>
      </c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>
      <c r="A429" s="125" t="s">
        <v>22</v>
      </c>
      <c r="B429" s="124">
        <f t="shared" ref="B429:G429" si="229">SUM(B426:B428)</f>
        <v>0</v>
      </c>
      <c r="C429" s="124">
        <f t="shared" si="229"/>
        <v>0</v>
      </c>
      <c r="D429" s="124">
        <f t="shared" si="229"/>
        <v>0</v>
      </c>
      <c r="E429" s="124">
        <f t="shared" si="229"/>
        <v>0</v>
      </c>
      <c r="F429" s="124">
        <f t="shared" si="229"/>
        <v>0</v>
      </c>
      <c r="G429" s="124">
        <f t="shared" si="229"/>
        <v>0</v>
      </c>
      <c r="H429" s="124" t="s">
        <v>50</v>
      </c>
      <c r="I429" s="132" t="s">
        <v>50</v>
      </c>
      <c r="J429" s="124" t="s">
        <v>50</v>
      </c>
      <c r="K429" s="132" t="s">
        <v>50</v>
      </c>
      <c r="L429" s="132" t="s">
        <v>50</v>
      </c>
      <c r="M429" s="132" t="s">
        <v>50</v>
      </c>
      <c r="N429" s="124">
        <f t="shared" ref="N429:O429" si="230">SUM(N426:N428)</f>
        <v>0</v>
      </c>
      <c r="O429" s="126">
        <f t="shared" si="230"/>
        <v>0</v>
      </c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>
      <c r="A430" s="10"/>
      <c r="B430" s="10"/>
      <c r="C430" s="10"/>
      <c r="D430" s="10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3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>
      <c r="A431" s="214" t="s">
        <v>158</v>
      </c>
      <c r="B431" s="212"/>
      <c r="C431" s="212"/>
      <c r="D431" s="212"/>
      <c r="E431" s="212"/>
      <c r="F431" s="212"/>
      <c r="G431" s="212"/>
      <c r="H431" s="212"/>
      <c r="I431" s="212"/>
      <c r="J431" s="212"/>
      <c r="K431" s="212"/>
      <c r="L431" s="212"/>
      <c r="M431" s="212"/>
      <c r="N431" s="212"/>
      <c r="O431" s="213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>
      <c r="A432" s="34" t="s">
        <v>152</v>
      </c>
      <c r="B432" s="76" t="s">
        <v>50</v>
      </c>
      <c r="C432" s="76" t="s">
        <v>50</v>
      </c>
      <c r="D432" s="76" t="s">
        <v>50</v>
      </c>
      <c r="E432" s="76" t="s">
        <v>50</v>
      </c>
      <c r="F432" s="76" t="s">
        <v>50</v>
      </c>
      <c r="G432" s="76" t="s">
        <v>50</v>
      </c>
      <c r="H432" s="76" t="s">
        <v>50</v>
      </c>
      <c r="I432" s="76" t="s">
        <v>50</v>
      </c>
      <c r="J432" s="76" t="s">
        <v>50</v>
      </c>
      <c r="K432" s="76" t="s">
        <v>50</v>
      </c>
      <c r="L432" s="76" t="s">
        <v>50</v>
      </c>
      <c r="M432" s="76" t="s">
        <v>50</v>
      </c>
      <c r="N432" s="92">
        <f t="shared" ref="N432:N434" si="231">SUM(B432:M432)</f>
        <v>0</v>
      </c>
      <c r="O432" s="91">
        <f t="shared" ref="O432:O434" si="232">IF(N432=0,0,AVERAGE(B432:M432))</f>
        <v>0</v>
      </c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>
      <c r="A433" s="34" t="s">
        <v>153</v>
      </c>
      <c r="B433" s="76" t="s">
        <v>50</v>
      </c>
      <c r="C433" s="76" t="s">
        <v>50</v>
      </c>
      <c r="D433" s="76" t="s">
        <v>50</v>
      </c>
      <c r="E433" s="76" t="s">
        <v>50</v>
      </c>
      <c r="F433" s="76" t="s">
        <v>50</v>
      </c>
      <c r="G433" s="76" t="s">
        <v>50</v>
      </c>
      <c r="H433" s="76" t="s">
        <v>50</v>
      </c>
      <c r="I433" s="76" t="s">
        <v>50</v>
      </c>
      <c r="J433" s="76" t="s">
        <v>50</v>
      </c>
      <c r="K433" s="76" t="s">
        <v>50</v>
      </c>
      <c r="L433" s="76" t="s">
        <v>50</v>
      </c>
      <c r="M433" s="76" t="s">
        <v>50</v>
      </c>
      <c r="N433" s="92">
        <f t="shared" si="231"/>
        <v>0</v>
      </c>
      <c r="O433" s="91">
        <f t="shared" si="232"/>
        <v>0</v>
      </c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>
      <c r="A434" s="34" t="s">
        <v>156</v>
      </c>
      <c r="B434" s="76" t="s">
        <v>50</v>
      </c>
      <c r="C434" s="76" t="s">
        <v>50</v>
      </c>
      <c r="D434" s="76" t="s">
        <v>50</v>
      </c>
      <c r="E434" s="76" t="s">
        <v>50</v>
      </c>
      <c r="F434" s="76" t="s">
        <v>50</v>
      </c>
      <c r="G434" s="76" t="s">
        <v>50</v>
      </c>
      <c r="H434" s="76" t="s">
        <v>50</v>
      </c>
      <c r="I434" s="76" t="s">
        <v>50</v>
      </c>
      <c r="J434" s="76" t="s">
        <v>50</v>
      </c>
      <c r="K434" s="76" t="s">
        <v>50</v>
      </c>
      <c r="L434" s="76" t="s">
        <v>50</v>
      </c>
      <c r="M434" s="76" t="s">
        <v>50</v>
      </c>
      <c r="N434" s="92">
        <f t="shared" si="231"/>
        <v>0</v>
      </c>
      <c r="O434" s="91">
        <f t="shared" si="232"/>
        <v>0</v>
      </c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>
      <c r="A435" s="125" t="s">
        <v>22</v>
      </c>
      <c r="B435" s="124">
        <f t="shared" ref="B435:G435" si="233">SUM(B432:B434)</f>
        <v>0</v>
      </c>
      <c r="C435" s="124">
        <f t="shared" si="233"/>
        <v>0</v>
      </c>
      <c r="D435" s="124">
        <f t="shared" si="233"/>
        <v>0</v>
      </c>
      <c r="E435" s="124">
        <f t="shared" si="233"/>
        <v>0</v>
      </c>
      <c r="F435" s="124">
        <f t="shared" si="233"/>
        <v>0</v>
      </c>
      <c r="G435" s="124">
        <f t="shared" si="233"/>
        <v>0</v>
      </c>
      <c r="H435" s="124" t="s">
        <v>50</v>
      </c>
      <c r="I435" s="132" t="s">
        <v>50</v>
      </c>
      <c r="J435" s="124" t="s">
        <v>50</v>
      </c>
      <c r="K435" s="132" t="s">
        <v>50</v>
      </c>
      <c r="L435" s="132" t="s">
        <v>50</v>
      </c>
      <c r="M435" s="132" t="s">
        <v>50</v>
      </c>
      <c r="N435" s="124">
        <f t="shared" ref="N435:O435" si="234">SUM(N432:N434)</f>
        <v>0</v>
      </c>
      <c r="O435" s="126">
        <f t="shared" si="234"/>
        <v>0</v>
      </c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4.25" customHeight="1">
      <c r="A436" s="12"/>
      <c r="B436" s="12"/>
      <c r="C436" s="12"/>
      <c r="D436" s="12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7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>
      <c r="A437" s="231" t="s">
        <v>159</v>
      </c>
      <c r="B437" s="232"/>
      <c r="C437" s="232"/>
      <c r="D437" s="232"/>
      <c r="E437" s="232"/>
      <c r="F437" s="232"/>
      <c r="G437" s="232"/>
      <c r="H437" s="232"/>
      <c r="I437" s="232"/>
      <c r="J437" s="232"/>
      <c r="K437" s="232"/>
      <c r="L437" s="232"/>
      <c r="M437" s="232"/>
      <c r="N437" s="232"/>
      <c r="O437" s="232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>
      <c r="A438" s="133" t="s">
        <v>152</v>
      </c>
      <c r="B438" s="134" t="s">
        <v>50</v>
      </c>
      <c r="C438" s="134" t="s">
        <v>50</v>
      </c>
      <c r="D438" s="134" t="s">
        <v>50</v>
      </c>
      <c r="E438" s="134" t="s">
        <v>50</v>
      </c>
      <c r="F438" s="134" t="s">
        <v>50</v>
      </c>
      <c r="G438" s="134" t="s">
        <v>50</v>
      </c>
      <c r="H438" s="134" t="s">
        <v>50</v>
      </c>
      <c r="I438" s="134" t="s">
        <v>50</v>
      </c>
      <c r="J438" s="134" t="s">
        <v>50</v>
      </c>
      <c r="K438" s="134" t="s">
        <v>50</v>
      </c>
      <c r="L438" s="134" t="s">
        <v>50</v>
      </c>
      <c r="M438" s="134" t="s">
        <v>50</v>
      </c>
      <c r="N438" s="135">
        <f t="shared" ref="N438:N440" si="235">SUM(B438:M438)</f>
        <v>0</v>
      </c>
      <c r="O438" s="136">
        <f t="shared" ref="O438:O440" si="236">IF(N438=0,0,AVERAGE(B438:M438))</f>
        <v>0</v>
      </c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>
      <c r="A439" s="34" t="s">
        <v>153</v>
      </c>
      <c r="B439" s="76" t="s">
        <v>50</v>
      </c>
      <c r="C439" s="76" t="s">
        <v>50</v>
      </c>
      <c r="D439" s="76" t="s">
        <v>50</v>
      </c>
      <c r="E439" s="76" t="s">
        <v>50</v>
      </c>
      <c r="F439" s="76" t="s">
        <v>50</v>
      </c>
      <c r="G439" s="76" t="s">
        <v>50</v>
      </c>
      <c r="H439" s="76" t="s">
        <v>50</v>
      </c>
      <c r="I439" s="76" t="s">
        <v>50</v>
      </c>
      <c r="J439" s="76" t="s">
        <v>50</v>
      </c>
      <c r="K439" s="76" t="s">
        <v>50</v>
      </c>
      <c r="L439" s="76" t="s">
        <v>50</v>
      </c>
      <c r="M439" s="76" t="s">
        <v>50</v>
      </c>
      <c r="N439" s="92">
        <f t="shared" si="235"/>
        <v>0</v>
      </c>
      <c r="O439" s="91">
        <f t="shared" si="236"/>
        <v>0</v>
      </c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>
      <c r="A440" s="34" t="s">
        <v>156</v>
      </c>
      <c r="B440" s="76" t="s">
        <v>50</v>
      </c>
      <c r="C440" s="76" t="s">
        <v>50</v>
      </c>
      <c r="D440" s="76" t="s">
        <v>50</v>
      </c>
      <c r="E440" s="76" t="s">
        <v>50</v>
      </c>
      <c r="F440" s="76" t="s">
        <v>50</v>
      </c>
      <c r="G440" s="76" t="s">
        <v>50</v>
      </c>
      <c r="H440" s="76" t="s">
        <v>50</v>
      </c>
      <c r="I440" s="76" t="s">
        <v>50</v>
      </c>
      <c r="J440" s="76" t="s">
        <v>50</v>
      </c>
      <c r="K440" s="76" t="s">
        <v>50</v>
      </c>
      <c r="L440" s="76" t="s">
        <v>50</v>
      </c>
      <c r="M440" s="76" t="s">
        <v>50</v>
      </c>
      <c r="N440" s="92">
        <f t="shared" si="235"/>
        <v>0</v>
      </c>
      <c r="O440" s="91">
        <f t="shared" si="236"/>
        <v>0</v>
      </c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>
      <c r="A441" s="125" t="s">
        <v>22</v>
      </c>
      <c r="B441" s="124">
        <f t="shared" ref="B441:G441" si="237">SUM(B438:B440)</f>
        <v>0</v>
      </c>
      <c r="C441" s="124">
        <f t="shared" si="237"/>
        <v>0</v>
      </c>
      <c r="D441" s="124">
        <f t="shared" si="237"/>
        <v>0</v>
      </c>
      <c r="E441" s="124">
        <f t="shared" si="237"/>
        <v>0</v>
      </c>
      <c r="F441" s="124">
        <f t="shared" si="237"/>
        <v>0</v>
      </c>
      <c r="G441" s="124">
        <f t="shared" si="237"/>
        <v>0</v>
      </c>
      <c r="H441" s="124" t="s">
        <v>50</v>
      </c>
      <c r="I441" s="132" t="s">
        <v>50</v>
      </c>
      <c r="J441" s="124" t="s">
        <v>50</v>
      </c>
      <c r="K441" s="132" t="s">
        <v>50</v>
      </c>
      <c r="L441" s="132" t="s">
        <v>50</v>
      </c>
      <c r="M441" s="132" t="s">
        <v>50</v>
      </c>
      <c r="N441" s="124">
        <f t="shared" ref="N441:O441" si="238">SUM(N438:N440)</f>
        <v>0</v>
      </c>
      <c r="O441" s="126">
        <f t="shared" si="238"/>
        <v>0</v>
      </c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4.25" customHeight="1">
      <c r="A442" s="218"/>
      <c r="B442" s="228"/>
      <c r="C442" s="228"/>
      <c r="D442" s="228"/>
      <c r="E442" s="228"/>
      <c r="F442" s="228"/>
      <c r="G442" s="228"/>
      <c r="H442" s="228"/>
      <c r="I442" s="228"/>
      <c r="J442" s="228"/>
      <c r="K442" s="228"/>
      <c r="L442" s="228"/>
      <c r="M442" s="228"/>
      <c r="N442" s="228"/>
      <c r="O442" s="7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>
      <c r="A443" s="211" t="s">
        <v>160</v>
      </c>
      <c r="B443" s="212"/>
      <c r="C443" s="212"/>
      <c r="D443" s="212"/>
      <c r="E443" s="212"/>
      <c r="F443" s="212"/>
      <c r="G443" s="212"/>
      <c r="H443" s="212"/>
      <c r="I443" s="212"/>
      <c r="J443" s="212"/>
      <c r="K443" s="212"/>
      <c r="L443" s="212"/>
      <c r="M443" s="212"/>
      <c r="N443" s="212"/>
      <c r="O443" s="213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>
      <c r="A444" s="214" t="s">
        <v>161</v>
      </c>
      <c r="B444" s="212"/>
      <c r="C444" s="212"/>
      <c r="D444" s="212"/>
      <c r="E444" s="212"/>
      <c r="F444" s="212"/>
      <c r="G444" s="212"/>
      <c r="H444" s="212"/>
      <c r="I444" s="212"/>
      <c r="J444" s="212"/>
      <c r="K444" s="212"/>
      <c r="L444" s="212"/>
      <c r="M444" s="212"/>
      <c r="N444" s="212"/>
      <c r="O444" s="213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>
      <c r="A445" s="40" t="s">
        <v>162</v>
      </c>
      <c r="B445" s="94">
        <v>4420</v>
      </c>
      <c r="C445" s="94">
        <v>3942</v>
      </c>
      <c r="D445" s="94">
        <v>4765</v>
      </c>
      <c r="E445" s="94">
        <v>4398</v>
      </c>
      <c r="F445" s="94">
        <v>4818</v>
      </c>
      <c r="G445" s="173">
        <v>4708</v>
      </c>
      <c r="H445" s="76">
        <v>4903</v>
      </c>
      <c r="I445" s="94">
        <v>5072</v>
      </c>
      <c r="J445" s="94">
        <v>4491</v>
      </c>
      <c r="K445" s="94">
        <v>5079</v>
      </c>
      <c r="L445" s="94">
        <v>5335</v>
      </c>
      <c r="M445" s="94">
        <v>5495</v>
      </c>
      <c r="N445" s="92">
        <f t="shared" ref="N445:N450" si="239">SUM(B445:M445)</f>
        <v>57426</v>
      </c>
      <c r="O445" s="91">
        <f t="shared" ref="O445:O450" si="240">IF(N445=0,0,AVERAGE(B445:M445))</f>
        <v>4785.5</v>
      </c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>
      <c r="A446" s="40" t="s">
        <v>163</v>
      </c>
      <c r="B446" s="94">
        <f>18+178</f>
        <v>196</v>
      </c>
      <c r="C446" s="94">
        <v>190</v>
      </c>
      <c r="D446" s="94">
        <f>105+118</f>
        <v>223</v>
      </c>
      <c r="E446" s="94">
        <v>405</v>
      </c>
      <c r="F446" s="94">
        <v>181</v>
      </c>
      <c r="G446" s="173">
        <v>187</v>
      </c>
      <c r="H446" s="76">
        <f>97+52</f>
        <v>149</v>
      </c>
      <c r="I446" s="76">
        <v>165</v>
      </c>
      <c r="J446" s="173">
        <v>158</v>
      </c>
      <c r="K446" s="173">
        <v>198</v>
      </c>
      <c r="L446" s="173">
        <v>178</v>
      </c>
      <c r="M446" s="94">
        <v>214</v>
      </c>
      <c r="N446" s="92">
        <f t="shared" si="239"/>
        <v>2444</v>
      </c>
      <c r="O446" s="91">
        <f t="shared" si="240"/>
        <v>203.66666666666666</v>
      </c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>
      <c r="A447" s="40" t="s">
        <v>164</v>
      </c>
      <c r="B447" s="94">
        <v>0</v>
      </c>
      <c r="C447" s="94">
        <v>4</v>
      </c>
      <c r="D447" s="94">
        <v>12</v>
      </c>
      <c r="E447" s="94">
        <v>18</v>
      </c>
      <c r="F447" s="94">
        <v>17</v>
      </c>
      <c r="G447" s="173">
        <v>22</v>
      </c>
      <c r="H447" s="76">
        <v>4</v>
      </c>
      <c r="I447" s="94">
        <v>21</v>
      </c>
      <c r="J447" s="94">
        <v>15</v>
      </c>
      <c r="K447" s="94">
        <v>14</v>
      </c>
      <c r="L447" s="94">
        <v>19</v>
      </c>
      <c r="M447" s="94">
        <v>22</v>
      </c>
      <c r="N447" s="92">
        <f t="shared" si="239"/>
        <v>168</v>
      </c>
      <c r="O447" s="91">
        <f t="shared" si="240"/>
        <v>14</v>
      </c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28.5">
      <c r="A448" s="40" t="s">
        <v>506</v>
      </c>
      <c r="B448" s="94">
        <v>5</v>
      </c>
      <c r="C448" s="94">
        <v>0</v>
      </c>
      <c r="D448" s="94">
        <v>0</v>
      </c>
      <c r="E448" s="94">
        <v>0</v>
      </c>
      <c r="F448" s="94">
        <v>27</v>
      </c>
      <c r="G448" s="173">
        <v>20</v>
      </c>
      <c r="H448" s="76">
        <v>41</v>
      </c>
      <c r="I448" s="94">
        <v>37</v>
      </c>
      <c r="J448" s="94">
        <v>40</v>
      </c>
      <c r="K448" s="94">
        <v>1</v>
      </c>
      <c r="L448" s="94">
        <v>38</v>
      </c>
      <c r="M448" s="94">
        <v>30</v>
      </c>
      <c r="N448" s="92">
        <f t="shared" si="239"/>
        <v>239</v>
      </c>
      <c r="O448" s="91">
        <f t="shared" si="240"/>
        <v>19.916666666666668</v>
      </c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>
      <c r="A449" s="40" t="s">
        <v>165</v>
      </c>
      <c r="B449" s="94">
        <v>0</v>
      </c>
      <c r="C449" s="94">
        <v>0</v>
      </c>
      <c r="D449" s="94">
        <v>0</v>
      </c>
      <c r="E449" s="94">
        <v>0</v>
      </c>
      <c r="F449" s="94">
        <v>0</v>
      </c>
      <c r="G449" s="173">
        <v>0</v>
      </c>
      <c r="H449" s="76">
        <v>0</v>
      </c>
      <c r="I449" s="94">
        <v>0</v>
      </c>
      <c r="J449" s="94">
        <v>0</v>
      </c>
      <c r="K449" s="94">
        <v>0</v>
      </c>
      <c r="L449" s="94">
        <v>0</v>
      </c>
      <c r="M449" s="94">
        <v>0</v>
      </c>
      <c r="N449" s="92">
        <f t="shared" si="239"/>
        <v>0</v>
      </c>
      <c r="O449" s="91">
        <f t="shared" si="240"/>
        <v>0</v>
      </c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>
      <c r="A450" s="40" t="s">
        <v>23</v>
      </c>
      <c r="B450" s="94">
        <v>0</v>
      </c>
      <c r="C450" s="94">
        <v>0</v>
      </c>
      <c r="D450" s="94">
        <v>0</v>
      </c>
      <c r="E450" s="94">
        <v>0</v>
      </c>
      <c r="F450" s="94">
        <v>0</v>
      </c>
      <c r="G450" s="173">
        <v>0</v>
      </c>
      <c r="H450" s="76">
        <v>0</v>
      </c>
      <c r="I450" s="94">
        <v>0</v>
      </c>
      <c r="J450" s="94">
        <v>0</v>
      </c>
      <c r="K450" s="94">
        <v>0</v>
      </c>
      <c r="L450" s="94">
        <v>0</v>
      </c>
      <c r="M450" s="94">
        <v>0</v>
      </c>
      <c r="N450" s="92">
        <f t="shared" si="239"/>
        <v>0</v>
      </c>
      <c r="O450" s="91">
        <f t="shared" si="240"/>
        <v>0</v>
      </c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>
      <c r="A451" s="129" t="s">
        <v>22</v>
      </c>
      <c r="B451" s="124">
        <f t="shared" ref="B451:O451" si="241">SUM(B445:B450)</f>
        <v>4621</v>
      </c>
      <c r="C451" s="124">
        <f t="shared" si="241"/>
        <v>4136</v>
      </c>
      <c r="D451" s="124">
        <f t="shared" si="241"/>
        <v>5000</v>
      </c>
      <c r="E451" s="124">
        <f>SUM(E445:E450)</f>
        <v>4821</v>
      </c>
      <c r="F451" s="124">
        <f t="shared" si="241"/>
        <v>5043</v>
      </c>
      <c r="G451" s="124">
        <f t="shared" si="241"/>
        <v>4937</v>
      </c>
      <c r="H451" s="124">
        <f t="shared" si="241"/>
        <v>5097</v>
      </c>
      <c r="I451" s="124">
        <f t="shared" si="241"/>
        <v>5295</v>
      </c>
      <c r="J451" s="124">
        <f t="shared" si="241"/>
        <v>4704</v>
      </c>
      <c r="K451" s="124">
        <f t="shared" si="241"/>
        <v>5292</v>
      </c>
      <c r="L451" s="124">
        <f t="shared" si="241"/>
        <v>5570</v>
      </c>
      <c r="M451" s="124">
        <f t="shared" si="241"/>
        <v>5761</v>
      </c>
      <c r="N451" s="124">
        <f t="shared" si="241"/>
        <v>60277</v>
      </c>
      <c r="O451" s="126">
        <f t="shared" si="241"/>
        <v>5023.0833333333339</v>
      </c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4.25" customHeight="1">
      <c r="A452" s="10"/>
      <c r="B452" s="10"/>
      <c r="C452" s="10"/>
      <c r="D452" s="10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7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>
      <c r="A453" s="214" t="s">
        <v>166</v>
      </c>
      <c r="B453" s="212"/>
      <c r="C453" s="212"/>
      <c r="D453" s="212"/>
      <c r="E453" s="212"/>
      <c r="F453" s="212"/>
      <c r="G453" s="212"/>
      <c r="H453" s="212"/>
      <c r="I453" s="212"/>
      <c r="J453" s="212"/>
      <c r="K453" s="212"/>
      <c r="L453" s="212"/>
      <c r="M453" s="212"/>
      <c r="N453" s="212"/>
      <c r="O453" s="213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>
      <c r="A454" s="53" t="s">
        <v>19</v>
      </c>
      <c r="B454" s="94">
        <v>285</v>
      </c>
      <c r="C454" s="94">
        <v>315</v>
      </c>
      <c r="D454" s="94">
        <v>225</v>
      </c>
      <c r="E454" s="94">
        <v>335</v>
      </c>
      <c r="F454" s="76">
        <v>378</v>
      </c>
      <c r="G454" s="94">
        <v>368</v>
      </c>
      <c r="H454" s="94">
        <v>321</v>
      </c>
      <c r="I454" s="94">
        <v>267</v>
      </c>
      <c r="J454" s="94">
        <v>246</v>
      </c>
      <c r="K454" s="94">
        <v>300</v>
      </c>
      <c r="L454" s="94">
        <v>318</v>
      </c>
      <c r="M454" s="94">
        <v>331</v>
      </c>
      <c r="N454" s="92">
        <f t="shared" ref="N454:N459" si="242">SUM(B454:M454)</f>
        <v>3689</v>
      </c>
      <c r="O454" s="91">
        <f t="shared" ref="O454:O459" si="243">IF(N454=0,0,AVERAGE(B454:M454))</f>
        <v>307.41666666666669</v>
      </c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>
      <c r="A455" s="40" t="s">
        <v>20</v>
      </c>
      <c r="B455" s="94">
        <f>309+246</f>
        <v>555</v>
      </c>
      <c r="C455" s="94">
        <f>239+271</f>
        <v>510</v>
      </c>
      <c r="D455" s="94">
        <f>322+307</f>
        <v>629</v>
      </c>
      <c r="E455" s="94">
        <v>684</v>
      </c>
      <c r="F455" s="76">
        <v>844</v>
      </c>
      <c r="G455" s="94">
        <v>805</v>
      </c>
      <c r="H455" s="94">
        <f>316+413</f>
        <v>729</v>
      </c>
      <c r="I455" s="94">
        <v>780</v>
      </c>
      <c r="J455" s="94">
        <v>558</v>
      </c>
      <c r="K455" s="94">
        <v>431</v>
      </c>
      <c r="L455" s="94">
        <v>454</v>
      </c>
      <c r="M455" s="94">
        <v>485</v>
      </c>
      <c r="N455" s="92">
        <f t="shared" si="242"/>
        <v>7464</v>
      </c>
      <c r="O455" s="91">
        <f t="shared" si="243"/>
        <v>622</v>
      </c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>
      <c r="A456" s="53" t="s">
        <v>49</v>
      </c>
      <c r="B456" s="94">
        <v>698</v>
      </c>
      <c r="C456" s="94">
        <v>549</v>
      </c>
      <c r="D456" s="94">
        <v>800</v>
      </c>
      <c r="E456" s="94">
        <v>703</v>
      </c>
      <c r="F456" s="76">
        <v>851</v>
      </c>
      <c r="G456" s="94">
        <v>692</v>
      </c>
      <c r="H456" s="94">
        <v>846</v>
      </c>
      <c r="I456" s="94">
        <v>934</v>
      </c>
      <c r="J456" s="94">
        <v>877</v>
      </c>
      <c r="K456" s="94">
        <v>979</v>
      </c>
      <c r="L456" s="94">
        <v>945</v>
      </c>
      <c r="M456" s="94">
        <v>928</v>
      </c>
      <c r="N456" s="92">
        <f t="shared" si="242"/>
        <v>9802</v>
      </c>
      <c r="O456" s="91">
        <f t="shared" si="243"/>
        <v>816.83333333333337</v>
      </c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>
      <c r="A457" s="40" t="s">
        <v>167</v>
      </c>
      <c r="B457" s="94">
        <v>1967</v>
      </c>
      <c r="C457" s="94">
        <v>1937</v>
      </c>
      <c r="D457" s="94">
        <v>2113</v>
      </c>
      <c r="E457" s="94">
        <v>1875</v>
      </c>
      <c r="F457" s="76">
        <v>1909</v>
      </c>
      <c r="G457" s="94">
        <v>2206</v>
      </c>
      <c r="H457" s="94">
        <v>1999</v>
      </c>
      <c r="I457" s="94">
        <v>2532</v>
      </c>
      <c r="J457" s="94">
        <v>1689</v>
      </c>
      <c r="K457" s="94">
        <v>2216</v>
      </c>
      <c r="L457" s="94">
        <v>2884</v>
      </c>
      <c r="M457" s="94">
        <v>2644</v>
      </c>
      <c r="N457" s="92">
        <f t="shared" si="242"/>
        <v>25971</v>
      </c>
      <c r="O457" s="91">
        <f t="shared" si="243"/>
        <v>2164.25</v>
      </c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>
      <c r="A458" s="40" t="s">
        <v>140</v>
      </c>
      <c r="B458" s="94">
        <v>114</v>
      </c>
      <c r="C458" s="94">
        <v>190</v>
      </c>
      <c r="D458" s="94">
        <v>251</v>
      </c>
      <c r="E458" s="94">
        <v>192</v>
      </c>
      <c r="F458" s="76">
        <v>213</v>
      </c>
      <c r="G458" s="94">
        <v>152</v>
      </c>
      <c r="H458" s="94">
        <v>176</v>
      </c>
      <c r="I458" s="94">
        <v>157</v>
      </c>
      <c r="J458" s="94">
        <v>151</v>
      </c>
      <c r="K458" s="94">
        <v>164</v>
      </c>
      <c r="L458" s="94">
        <v>179</v>
      </c>
      <c r="M458" s="94">
        <v>188</v>
      </c>
      <c r="N458" s="92">
        <f t="shared" si="242"/>
        <v>2127</v>
      </c>
      <c r="O458" s="91">
        <f t="shared" si="243"/>
        <v>177.25</v>
      </c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>
      <c r="A459" s="40" t="s">
        <v>33</v>
      </c>
      <c r="B459" s="94">
        <v>214</v>
      </c>
      <c r="C459" s="94">
        <v>250</v>
      </c>
      <c r="D459" s="94">
        <v>298</v>
      </c>
      <c r="E459" s="94">
        <v>269</v>
      </c>
      <c r="F459" s="76">
        <v>383</v>
      </c>
      <c r="G459" s="94">
        <v>330</v>
      </c>
      <c r="H459" s="94">
        <v>334</v>
      </c>
      <c r="I459" s="94">
        <v>286</v>
      </c>
      <c r="J459" s="94">
        <v>299</v>
      </c>
      <c r="K459" s="94">
        <v>339</v>
      </c>
      <c r="L459" s="94">
        <v>305</v>
      </c>
      <c r="M459" s="94">
        <v>223</v>
      </c>
      <c r="N459" s="92">
        <f t="shared" si="242"/>
        <v>3530</v>
      </c>
      <c r="O459" s="91">
        <f t="shared" si="243"/>
        <v>294.16666666666669</v>
      </c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>
      <c r="A460" s="129" t="s">
        <v>22</v>
      </c>
      <c r="B460" s="124">
        <f t="shared" ref="B460:O460" si="244">SUM(B454:B459)</f>
        <v>3833</v>
      </c>
      <c r="C460" s="124">
        <f t="shared" si="244"/>
        <v>3751</v>
      </c>
      <c r="D460" s="124">
        <f t="shared" si="244"/>
        <v>4316</v>
      </c>
      <c r="E460" s="124">
        <f t="shared" si="244"/>
        <v>4058</v>
      </c>
      <c r="F460" s="124">
        <f t="shared" si="244"/>
        <v>4578</v>
      </c>
      <c r="G460" s="124">
        <f t="shared" si="244"/>
        <v>4553</v>
      </c>
      <c r="H460" s="124">
        <f t="shared" si="244"/>
        <v>4405</v>
      </c>
      <c r="I460" s="124">
        <f t="shared" si="244"/>
        <v>4956</v>
      </c>
      <c r="J460" s="124">
        <f t="shared" si="244"/>
        <v>3820</v>
      </c>
      <c r="K460" s="124">
        <f t="shared" si="244"/>
        <v>4429</v>
      </c>
      <c r="L460" s="124">
        <f t="shared" si="244"/>
        <v>5085</v>
      </c>
      <c r="M460" s="124">
        <f t="shared" si="244"/>
        <v>4799</v>
      </c>
      <c r="N460" s="124">
        <f t="shared" si="244"/>
        <v>52583</v>
      </c>
      <c r="O460" s="126">
        <f t="shared" si="244"/>
        <v>4381.916666666667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>
      <c r="A461" s="10"/>
      <c r="B461" s="10"/>
      <c r="C461" s="10"/>
      <c r="D461" s="10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3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>
      <c r="A462" s="211" t="s">
        <v>168</v>
      </c>
      <c r="B462" s="212"/>
      <c r="C462" s="212"/>
      <c r="D462" s="212"/>
      <c r="E462" s="212"/>
      <c r="F462" s="212"/>
      <c r="G462" s="212"/>
      <c r="H462" s="212"/>
      <c r="I462" s="212"/>
      <c r="J462" s="212"/>
      <c r="K462" s="212"/>
      <c r="L462" s="212"/>
      <c r="M462" s="212"/>
      <c r="N462" s="212"/>
      <c r="O462" s="213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>
      <c r="A463" s="214" t="s">
        <v>169</v>
      </c>
      <c r="B463" s="212"/>
      <c r="C463" s="212"/>
      <c r="D463" s="212"/>
      <c r="E463" s="212"/>
      <c r="F463" s="212"/>
      <c r="G463" s="212"/>
      <c r="H463" s="212"/>
      <c r="I463" s="212"/>
      <c r="J463" s="212"/>
      <c r="K463" s="212"/>
      <c r="L463" s="212"/>
      <c r="M463" s="212"/>
      <c r="N463" s="212"/>
      <c r="O463" s="213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>
      <c r="A464" s="40" t="s">
        <v>170</v>
      </c>
      <c r="B464" s="76">
        <f>B491</f>
        <v>962</v>
      </c>
      <c r="C464" s="76">
        <f>C491</f>
        <v>1752</v>
      </c>
      <c r="D464" s="76">
        <f>D491</f>
        <v>2022</v>
      </c>
      <c r="E464" s="76">
        <v>1749</v>
      </c>
      <c r="F464" s="76">
        <v>2086</v>
      </c>
      <c r="G464" s="76">
        <v>1878</v>
      </c>
      <c r="H464" s="94">
        <f t="shared" ref="H464:M464" si="245">H491</f>
        <v>1755</v>
      </c>
      <c r="I464" s="94">
        <f t="shared" si="245"/>
        <v>2030</v>
      </c>
      <c r="J464" s="94">
        <f t="shared" si="245"/>
        <v>1835</v>
      </c>
      <c r="K464" s="94">
        <f t="shared" si="245"/>
        <v>1978</v>
      </c>
      <c r="L464" s="94">
        <f t="shared" si="245"/>
        <v>1991</v>
      </c>
      <c r="M464" s="94">
        <f t="shared" si="245"/>
        <v>1836</v>
      </c>
      <c r="N464" s="92">
        <f t="shared" ref="N464:N467" si="246">SUM(B464:M464)</f>
        <v>21874</v>
      </c>
      <c r="O464" s="91">
        <f t="shared" ref="O464:O467" si="247">IF(N464=0,0,AVERAGE(B464:M464))</f>
        <v>1822.8333333333333</v>
      </c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idden="1">
      <c r="A465" s="40" t="s">
        <v>171</v>
      </c>
      <c r="B465" s="76">
        <v>0</v>
      </c>
      <c r="C465" s="76">
        <v>0</v>
      </c>
      <c r="D465" s="76">
        <v>1</v>
      </c>
      <c r="E465" s="95"/>
      <c r="F465" s="95"/>
      <c r="G465" s="95"/>
      <c r="H465" s="95"/>
      <c r="I465" s="95"/>
      <c r="J465" s="95"/>
      <c r="K465" s="95"/>
      <c r="L465" s="95"/>
      <c r="M465" s="95"/>
      <c r="N465" s="92">
        <f t="shared" si="246"/>
        <v>1</v>
      </c>
      <c r="O465" s="91">
        <f t="shared" si="247"/>
        <v>0.33333333333333331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>
      <c r="A466" s="53" t="s">
        <v>117</v>
      </c>
      <c r="B466" s="76">
        <f>B511</f>
        <v>82</v>
      </c>
      <c r="C466" s="76">
        <f>C511</f>
        <v>153</v>
      </c>
      <c r="D466" s="76">
        <f>D511</f>
        <v>161</v>
      </c>
      <c r="E466" s="76">
        <f>E511</f>
        <v>138</v>
      </c>
      <c r="F466" s="173">
        <v>130</v>
      </c>
      <c r="G466" s="94">
        <v>102</v>
      </c>
      <c r="H466" s="94">
        <v>115</v>
      </c>
      <c r="I466" s="94">
        <v>153</v>
      </c>
      <c r="J466" s="94">
        <v>112</v>
      </c>
      <c r="K466" s="94">
        <v>126</v>
      </c>
      <c r="L466" s="76">
        <v>118</v>
      </c>
      <c r="M466" s="94">
        <v>174</v>
      </c>
      <c r="N466" s="92">
        <f t="shared" si="246"/>
        <v>1564</v>
      </c>
      <c r="O466" s="91">
        <f t="shared" si="247"/>
        <v>130.33333333333334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idden="1">
      <c r="A467" s="53" t="s">
        <v>172</v>
      </c>
      <c r="B467" s="76">
        <v>0</v>
      </c>
      <c r="C467" s="76"/>
      <c r="D467" s="76"/>
      <c r="E467" s="95"/>
      <c r="F467" s="95"/>
      <c r="G467" s="95"/>
      <c r="H467" s="95"/>
      <c r="I467" s="95"/>
      <c r="J467" s="95"/>
      <c r="K467" s="95"/>
      <c r="L467" s="95"/>
      <c r="M467" s="95"/>
      <c r="N467" s="92">
        <f t="shared" si="246"/>
        <v>0</v>
      </c>
      <c r="O467" s="91">
        <f t="shared" si="247"/>
        <v>0</v>
      </c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>
      <c r="A468" s="129" t="s">
        <v>22</v>
      </c>
      <c r="B468" s="124">
        <f>SUM(B464:B467)</f>
        <v>1044</v>
      </c>
      <c r="C468" s="124">
        <f t="shared" ref="C468:O468" si="248">SUM(C464:C467)</f>
        <v>1905</v>
      </c>
      <c r="D468" s="124">
        <f t="shared" si="248"/>
        <v>2184</v>
      </c>
      <c r="E468" s="124">
        <f t="shared" si="248"/>
        <v>1887</v>
      </c>
      <c r="F468" s="124">
        <f t="shared" si="248"/>
        <v>2216</v>
      </c>
      <c r="G468" s="124">
        <f t="shared" si="248"/>
        <v>1980</v>
      </c>
      <c r="H468" s="124">
        <f t="shared" si="248"/>
        <v>1870</v>
      </c>
      <c r="I468" s="124">
        <f t="shared" si="248"/>
        <v>2183</v>
      </c>
      <c r="J468" s="124">
        <f t="shared" si="248"/>
        <v>1947</v>
      </c>
      <c r="K468" s="124">
        <f t="shared" ref="K468" si="249">SUM(K464:K467)</f>
        <v>2104</v>
      </c>
      <c r="L468" s="124">
        <f t="shared" si="248"/>
        <v>2109</v>
      </c>
      <c r="M468" s="124">
        <f t="shared" si="248"/>
        <v>2010</v>
      </c>
      <c r="N468" s="124">
        <f t="shared" si="248"/>
        <v>23439</v>
      </c>
      <c r="O468" s="126">
        <f t="shared" si="248"/>
        <v>1953.4999999999998</v>
      </c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>
      <c r="A469" s="137" t="s">
        <v>173</v>
      </c>
      <c r="B469" s="123">
        <f t="shared" ref="B469:M469" si="250">IF(B468=0,"",B468/B1320)</f>
        <v>33.677419354838712</v>
      </c>
      <c r="C469" s="123">
        <f t="shared" si="250"/>
        <v>68.035714285714292</v>
      </c>
      <c r="D469" s="123">
        <f t="shared" si="250"/>
        <v>70.451612903225808</v>
      </c>
      <c r="E469" s="123">
        <f t="shared" si="250"/>
        <v>62.9</v>
      </c>
      <c r="F469" s="123">
        <f t="shared" si="250"/>
        <v>71.483870967741936</v>
      </c>
      <c r="G469" s="123">
        <f t="shared" si="250"/>
        <v>66</v>
      </c>
      <c r="H469" s="123">
        <f t="shared" si="250"/>
        <v>60.322580645161288</v>
      </c>
      <c r="I469" s="123">
        <f t="shared" si="250"/>
        <v>70.41935483870968</v>
      </c>
      <c r="J469" s="123">
        <f t="shared" si="250"/>
        <v>64.900000000000006</v>
      </c>
      <c r="K469" s="123">
        <f t="shared" ref="K469" si="251">IF(K468=0,"",K468/K1320)</f>
        <v>67.870967741935488</v>
      </c>
      <c r="L469" s="123">
        <f t="shared" si="250"/>
        <v>70.3</v>
      </c>
      <c r="M469" s="123">
        <f t="shared" si="250"/>
        <v>64.838709677419359</v>
      </c>
      <c r="N469" s="126">
        <f>SUM(B469:M469)</f>
        <v>771.20023041474656</v>
      </c>
      <c r="O469" s="126">
        <f>IF(N469=0,0,AVERAGE(B469:M469))</f>
        <v>64.266685867895546</v>
      </c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4.25" customHeight="1">
      <c r="A470" s="10"/>
      <c r="B470" s="10"/>
      <c r="C470" s="10"/>
      <c r="D470" s="10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7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>
      <c r="A471" s="214" t="s">
        <v>174</v>
      </c>
      <c r="B471" s="212"/>
      <c r="C471" s="212"/>
      <c r="D471" s="212"/>
      <c r="E471" s="212"/>
      <c r="F471" s="212"/>
      <c r="G471" s="212"/>
      <c r="H471" s="212"/>
      <c r="I471" s="212"/>
      <c r="J471" s="212"/>
      <c r="K471" s="212"/>
      <c r="L471" s="212"/>
      <c r="M471" s="212"/>
      <c r="N471" s="212"/>
      <c r="O471" s="213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>
      <c r="A472" s="179" t="s">
        <v>176</v>
      </c>
      <c r="B472" s="76">
        <v>51</v>
      </c>
      <c r="C472" s="76">
        <v>121</v>
      </c>
      <c r="D472" s="76">
        <v>106</v>
      </c>
      <c r="E472" s="76">
        <v>77</v>
      </c>
      <c r="F472" s="76">
        <v>88</v>
      </c>
      <c r="G472" s="173">
        <v>69</v>
      </c>
      <c r="H472" s="76">
        <v>63</v>
      </c>
      <c r="I472" s="94">
        <v>82</v>
      </c>
      <c r="J472" s="76">
        <v>56</v>
      </c>
      <c r="K472" s="76">
        <v>51</v>
      </c>
      <c r="L472" s="76">
        <v>55</v>
      </c>
      <c r="M472" s="76">
        <v>49</v>
      </c>
      <c r="N472" s="92">
        <f t="shared" ref="N472:N490" si="252">SUM(B472:M472)</f>
        <v>868</v>
      </c>
      <c r="O472" s="91">
        <f t="shared" ref="O472:O490" si="253">IF(N472=0,0,AVERAGE(B472:M472))</f>
        <v>72.333333333333329</v>
      </c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>
      <c r="A473" s="179" t="s">
        <v>175</v>
      </c>
      <c r="B473" s="76">
        <v>22</v>
      </c>
      <c r="C473" s="76">
        <v>42</v>
      </c>
      <c r="D473" s="76">
        <v>33</v>
      </c>
      <c r="E473" s="76">
        <v>45</v>
      </c>
      <c r="F473" s="76">
        <v>34</v>
      </c>
      <c r="G473" s="173">
        <v>46</v>
      </c>
      <c r="H473" s="76">
        <v>7</v>
      </c>
      <c r="I473" s="94">
        <v>47</v>
      </c>
      <c r="J473" s="76">
        <v>27</v>
      </c>
      <c r="K473" s="76">
        <v>31</v>
      </c>
      <c r="L473" s="76">
        <v>26</v>
      </c>
      <c r="M473" s="76">
        <v>12</v>
      </c>
      <c r="N473" s="92">
        <f t="shared" si="252"/>
        <v>372</v>
      </c>
      <c r="O473" s="91">
        <f t="shared" si="253"/>
        <v>31</v>
      </c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>
      <c r="A474" s="179" t="s">
        <v>27</v>
      </c>
      <c r="B474" s="76">
        <v>79</v>
      </c>
      <c r="C474" s="76">
        <v>131</v>
      </c>
      <c r="D474" s="76">
        <v>134</v>
      </c>
      <c r="E474" s="76">
        <v>109</v>
      </c>
      <c r="F474" s="76">
        <v>112</v>
      </c>
      <c r="G474" s="173">
        <v>96</v>
      </c>
      <c r="H474" s="76">
        <v>100</v>
      </c>
      <c r="I474" s="76">
        <v>121</v>
      </c>
      <c r="J474" s="76">
        <v>96</v>
      </c>
      <c r="K474" s="76">
        <v>88</v>
      </c>
      <c r="L474" s="76">
        <v>125</v>
      </c>
      <c r="M474" s="76">
        <v>113</v>
      </c>
      <c r="N474" s="92">
        <f t="shared" si="252"/>
        <v>1304</v>
      </c>
      <c r="O474" s="91">
        <f t="shared" si="253"/>
        <v>108.66666666666667</v>
      </c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>
      <c r="A475" s="179" t="s">
        <v>30</v>
      </c>
      <c r="B475" s="76">
        <v>46</v>
      </c>
      <c r="C475" s="76">
        <v>106</v>
      </c>
      <c r="D475" s="76">
        <v>98</v>
      </c>
      <c r="E475" s="76">
        <v>71</v>
      </c>
      <c r="F475" s="76">
        <v>105</v>
      </c>
      <c r="G475" s="173">
        <v>93</v>
      </c>
      <c r="H475" s="76">
        <v>80</v>
      </c>
      <c r="I475" s="76">
        <v>96</v>
      </c>
      <c r="J475" s="76">
        <v>50</v>
      </c>
      <c r="K475" s="76">
        <v>83</v>
      </c>
      <c r="L475" s="76">
        <v>87</v>
      </c>
      <c r="M475" s="76">
        <v>84</v>
      </c>
      <c r="N475" s="92">
        <f t="shared" si="252"/>
        <v>999</v>
      </c>
      <c r="O475" s="91">
        <f t="shared" si="253"/>
        <v>83.25</v>
      </c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>
      <c r="A476" s="179" t="s">
        <v>574</v>
      </c>
      <c r="B476" s="76">
        <v>60</v>
      </c>
      <c r="C476" s="76">
        <v>60</v>
      </c>
      <c r="D476" s="76">
        <v>68</v>
      </c>
      <c r="E476" s="76">
        <v>78</v>
      </c>
      <c r="F476" s="76">
        <v>77</v>
      </c>
      <c r="G476" s="173">
        <v>58</v>
      </c>
      <c r="H476" s="76">
        <v>95</v>
      </c>
      <c r="I476" s="76">
        <v>48</v>
      </c>
      <c r="J476" s="76">
        <v>82</v>
      </c>
      <c r="K476" s="76">
        <v>93</v>
      </c>
      <c r="L476" s="76">
        <v>100</v>
      </c>
      <c r="M476" s="76">
        <v>67</v>
      </c>
      <c r="N476" s="92">
        <f t="shared" si="252"/>
        <v>886</v>
      </c>
      <c r="O476" s="91">
        <f t="shared" si="253"/>
        <v>73.833333333333329</v>
      </c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>
      <c r="A477" s="179" t="s">
        <v>32</v>
      </c>
      <c r="B477" s="76">
        <v>21</v>
      </c>
      <c r="C477" s="76">
        <v>16</v>
      </c>
      <c r="D477" s="76">
        <v>0</v>
      </c>
      <c r="E477" s="76">
        <v>0</v>
      </c>
      <c r="F477" s="76">
        <v>0</v>
      </c>
      <c r="G477" s="173">
        <v>0</v>
      </c>
      <c r="H477" s="76">
        <v>0</v>
      </c>
      <c r="I477" s="76">
        <v>0</v>
      </c>
      <c r="J477" s="76">
        <v>0</v>
      </c>
      <c r="K477" s="76">
        <v>0</v>
      </c>
      <c r="L477" s="76">
        <v>0</v>
      </c>
      <c r="M477" s="76">
        <v>0</v>
      </c>
      <c r="N477" s="92">
        <f t="shared" si="252"/>
        <v>37</v>
      </c>
      <c r="O477" s="91">
        <f t="shared" si="253"/>
        <v>3.0833333333333335</v>
      </c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>
      <c r="A478" s="205" t="s">
        <v>26</v>
      </c>
      <c r="B478" s="76">
        <v>134</v>
      </c>
      <c r="C478" s="76">
        <v>219</v>
      </c>
      <c r="D478" s="76">
        <v>185</v>
      </c>
      <c r="E478" s="76">
        <v>145</v>
      </c>
      <c r="F478" s="76">
        <v>224</v>
      </c>
      <c r="G478" s="173">
        <v>175</v>
      </c>
      <c r="H478" s="76">
        <v>160</v>
      </c>
      <c r="I478" s="76">
        <v>193</v>
      </c>
      <c r="J478" s="76">
        <v>193</v>
      </c>
      <c r="K478" s="76">
        <v>232</v>
      </c>
      <c r="L478" s="76">
        <v>183</v>
      </c>
      <c r="M478" s="76">
        <v>202</v>
      </c>
      <c r="N478" s="92">
        <f t="shared" si="252"/>
        <v>2245</v>
      </c>
      <c r="O478" s="91">
        <f t="shared" si="253"/>
        <v>187.08333333333334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>
      <c r="A479" s="207" t="s">
        <v>28</v>
      </c>
      <c r="B479" s="204">
        <v>41</v>
      </c>
      <c r="C479" s="76">
        <v>35</v>
      </c>
      <c r="D479" s="76">
        <v>56</v>
      </c>
      <c r="E479" s="76">
        <v>46</v>
      </c>
      <c r="F479" s="76">
        <v>51</v>
      </c>
      <c r="G479" s="173">
        <v>30</v>
      </c>
      <c r="H479" s="76">
        <v>47</v>
      </c>
      <c r="I479" s="76">
        <v>42</v>
      </c>
      <c r="J479" s="76">
        <v>58</v>
      </c>
      <c r="K479" s="76">
        <v>60</v>
      </c>
      <c r="L479" s="76">
        <v>46</v>
      </c>
      <c r="M479" s="76">
        <v>34</v>
      </c>
      <c r="N479" s="92">
        <f t="shared" si="252"/>
        <v>546</v>
      </c>
      <c r="O479" s="91">
        <f t="shared" si="253"/>
        <v>45.5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s="203" customFormat="1">
      <c r="A480" s="207" t="s">
        <v>126</v>
      </c>
      <c r="B480" s="204">
        <v>0</v>
      </c>
      <c r="C480" s="76">
        <v>0</v>
      </c>
      <c r="D480" s="76">
        <v>0</v>
      </c>
      <c r="E480" s="76">
        <v>0</v>
      </c>
      <c r="F480" s="76">
        <v>0</v>
      </c>
      <c r="G480" s="173">
        <v>0</v>
      </c>
      <c r="H480" s="76">
        <v>0</v>
      </c>
      <c r="I480" s="76">
        <v>0</v>
      </c>
      <c r="J480" s="76">
        <v>0</v>
      </c>
      <c r="K480" s="76">
        <v>0</v>
      </c>
      <c r="L480" s="76">
        <v>0</v>
      </c>
      <c r="M480" s="76">
        <v>12</v>
      </c>
      <c r="N480" s="92">
        <f t="shared" si="252"/>
        <v>12</v>
      </c>
      <c r="O480" s="91">
        <f t="shared" si="253"/>
        <v>1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6.5" customHeight="1">
      <c r="A481" s="206" t="s">
        <v>20</v>
      </c>
      <c r="B481" s="76">
        <v>67</v>
      </c>
      <c r="C481" s="76">
        <v>162</v>
      </c>
      <c r="D481" s="76">
        <v>263</v>
      </c>
      <c r="E481" s="76">
        <v>156</v>
      </c>
      <c r="F481" s="76">
        <v>204</v>
      </c>
      <c r="G481" s="173">
        <v>227</v>
      </c>
      <c r="H481" s="76">
        <v>175</v>
      </c>
      <c r="I481" s="76">
        <v>199</v>
      </c>
      <c r="J481" s="76">
        <v>192</v>
      </c>
      <c r="K481" s="76">
        <v>201</v>
      </c>
      <c r="L481" s="76">
        <v>150</v>
      </c>
      <c r="M481" s="76">
        <v>189</v>
      </c>
      <c r="N481" s="92">
        <f t="shared" si="252"/>
        <v>2185</v>
      </c>
      <c r="O481" s="91">
        <f t="shared" si="253"/>
        <v>182.08333333333334</v>
      </c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6.5" customHeight="1">
      <c r="A482" s="179" t="s">
        <v>29</v>
      </c>
      <c r="B482" s="76">
        <v>53</v>
      </c>
      <c r="C482" s="76">
        <v>119</v>
      </c>
      <c r="D482" s="76">
        <v>150</v>
      </c>
      <c r="E482" s="76">
        <v>121</v>
      </c>
      <c r="F482" s="76">
        <v>134</v>
      </c>
      <c r="G482" s="173">
        <v>134</v>
      </c>
      <c r="H482" s="76">
        <v>134</v>
      </c>
      <c r="I482" s="76">
        <v>156</v>
      </c>
      <c r="J482" s="76">
        <v>113</v>
      </c>
      <c r="K482" s="76">
        <v>113</v>
      </c>
      <c r="L482" s="76">
        <v>143</v>
      </c>
      <c r="M482" s="76">
        <v>130</v>
      </c>
      <c r="N482" s="92">
        <f t="shared" si="252"/>
        <v>1500</v>
      </c>
      <c r="O482" s="91">
        <f t="shared" si="253"/>
        <v>125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>
      <c r="A483" s="179" t="s">
        <v>177</v>
      </c>
      <c r="B483" s="76">
        <v>19</v>
      </c>
      <c r="C483" s="76">
        <v>66</v>
      </c>
      <c r="D483" s="76">
        <v>64</v>
      </c>
      <c r="E483" s="76">
        <v>78</v>
      </c>
      <c r="F483" s="76">
        <v>74</v>
      </c>
      <c r="G483" s="173">
        <v>53</v>
      </c>
      <c r="H483" s="76">
        <v>44</v>
      </c>
      <c r="I483" s="76">
        <v>64</v>
      </c>
      <c r="J483" s="76">
        <v>50</v>
      </c>
      <c r="K483" s="76">
        <v>45</v>
      </c>
      <c r="L483" s="76">
        <v>74</v>
      </c>
      <c r="M483" s="76">
        <v>38</v>
      </c>
      <c r="N483" s="92">
        <f t="shared" si="252"/>
        <v>669</v>
      </c>
      <c r="O483" s="91">
        <f t="shared" si="253"/>
        <v>55.75</v>
      </c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>
      <c r="A484" s="179" t="s">
        <v>34</v>
      </c>
      <c r="B484" s="76">
        <v>147</v>
      </c>
      <c r="C484" s="76">
        <v>227</v>
      </c>
      <c r="D484" s="76">
        <v>339</v>
      </c>
      <c r="E484" s="76">
        <v>327</v>
      </c>
      <c r="F484" s="76">
        <v>389</v>
      </c>
      <c r="G484" s="173">
        <v>351</v>
      </c>
      <c r="H484" s="76">
        <v>333</v>
      </c>
      <c r="I484" s="76">
        <v>410</v>
      </c>
      <c r="J484" s="76">
        <v>401</v>
      </c>
      <c r="K484" s="76">
        <v>429</v>
      </c>
      <c r="L484" s="76">
        <v>423</v>
      </c>
      <c r="M484" s="76">
        <v>362</v>
      </c>
      <c r="N484" s="92">
        <f t="shared" si="252"/>
        <v>4138</v>
      </c>
      <c r="O484" s="91">
        <f t="shared" si="253"/>
        <v>344.83333333333331</v>
      </c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>
      <c r="A485" s="179" t="s">
        <v>514</v>
      </c>
      <c r="B485" s="76">
        <v>0</v>
      </c>
      <c r="C485" s="76">
        <v>46</v>
      </c>
      <c r="D485" s="76">
        <v>133</v>
      </c>
      <c r="E485" s="76">
        <v>107</v>
      </c>
      <c r="F485" s="76">
        <v>97</v>
      </c>
      <c r="G485" s="173">
        <v>100</v>
      </c>
      <c r="H485" s="76">
        <v>79</v>
      </c>
      <c r="I485" s="76">
        <v>119</v>
      </c>
      <c r="J485" s="76">
        <v>75</v>
      </c>
      <c r="K485" s="76">
        <v>86</v>
      </c>
      <c r="L485" s="76">
        <v>103</v>
      </c>
      <c r="M485" s="76">
        <v>104</v>
      </c>
      <c r="N485" s="92">
        <f t="shared" si="252"/>
        <v>1049</v>
      </c>
      <c r="O485" s="91">
        <f t="shared" si="253"/>
        <v>87.416666666666671</v>
      </c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>
      <c r="A486" s="179" t="s">
        <v>178</v>
      </c>
      <c r="B486" s="76">
        <v>52</v>
      </c>
      <c r="C486" s="76">
        <v>92</v>
      </c>
      <c r="D486" s="76">
        <v>112</v>
      </c>
      <c r="E486" s="76">
        <v>77</v>
      </c>
      <c r="F486" s="76">
        <v>128</v>
      </c>
      <c r="G486" s="173">
        <v>124</v>
      </c>
      <c r="H486" s="76">
        <v>81</v>
      </c>
      <c r="I486" s="76">
        <v>108</v>
      </c>
      <c r="J486" s="76">
        <v>127</v>
      </c>
      <c r="K486" s="76">
        <v>102</v>
      </c>
      <c r="L486" s="76">
        <v>98</v>
      </c>
      <c r="M486" s="76">
        <v>104</v>
      </c>
      <c r="N486" s="92">
        <f t="shared" si="252"/>
        <v>1205</v>
      </c>
      <c r="O486" s="91">
        <f t="shared" si="253"/>
        <v>100.41666666666667</v>
      </c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>
      <c r="A487" s="179" t="s">
        <v>179</v>
      </c>
      <c r="B487" s="76">
        <v>41</v>
      </c>
      <c r="C487" s="76">
        <v>54</v>
      </c>
      <c r="D487" s="76">
        <v>65</v>
      </c>
      <c r="E487" s="76">
        <v>61</v>
      </c>
      <c r="F487" s="76">
        <v>74</v>
      </c>
      <c r="G487" s="173">
        <v>66</v>
      </c>
      <c r="H487" s="76">
        <v>45</v>
      </c>
      <c r="I487" s="76">
        <v>57</v>
      </c>
      <c r="J487" s="76">
        <v>56</v>
      </c>
      <c r="K487" s="76">
        <v>62</v>
      </c>
      <c r="L487" s="76">
        <v>55</v>
      </c>
      <c r="M487" s="76">
        <v>30</v>
      </c>
      <c r="N487" s="92">
        <f t="shared" si="252"/>
        <v>666</v>
      </c>
      <c r="O487" s="91">
        <f t="shared" si="253"/>
        <v>55.5</v>
      </c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>
      <c r="A488" s="179" t="s">
        <v>37</v>
      </c>
      <c r="B488" s="76">
        <v>23</v>
      </c>
      <c r="C488" s="76">
        <v>70</v>
      </c>
      <c r="D488" s="76">
        <v>93</v>
      </c>
      <c r="E488" s="76">
        <v>62</v>
      </c>
      <c r="F488" s="76">
        <v>78</v>
      </c>
      <c r="G488" s="173">
        <v>82</v>
      </c>
      <c r="H488" s="76">
        <v>93</v>
      </c>
      <c r="I488" s="76">
        <v>79</v>
      </c>
      <c r="J488" s="76">
        <v>84</v>
      </c>
      <c r="K488" s="76">
        <v>89</v>
      </c>
      <c r="L488" s="76">
        <v>113</v>
      </c>
      <c r="M488" s="76">
        <v>117</v>
      </c>
      <c r="N488" s="92">
        <f t="shared" si="252"/>
        <v>983</v>
      </c>
      <c r="O488" s="91">
        <f t="shared" si="253"/>
        <v>81.916666666666671</v>
      </c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>
      <c r="A489" s="179" t="s">
        <v>180</v>
      </c>
      <c r="B489" s="76">
        <v>22</v>
      </c>
      <c r="C489" s="76">
        <v>67</v>
      </c>
      <c r="D489" s="76">
        <v>0</v>
      </c>
      <c r="E489" s="76">
        <v>33</v>
      </c>
      <c r="F489" s="76">
        <v>50</v>
      </c>
      <c r="G489" s="173">
        <v>30</v>
      </c>
      <c r="H489" s="76">
        <v>49</v>
      </c>
      <c r="I489" s="76">
        <v>46</v>
      </c>
      <c r="J489" s="76">
        <v>52</v>
      </c>
      <c r="K489" s="76">
        <v>46</v>
      </c>
      <c r="L489" s="76">
        <v>44</v>
      </c>
      <c r="M489" s="76">
        <v>51</v>
      </c>
      <c r="N489" s="92">
        <f t="shared" si="252"/>
        <v>490</v>
      </c>
      <c r="O489" s="91">
        <f t="shared" si="253"/>
        <v>40.833333333333336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>
      <c r="A490" s="179" t="s">
        <v>38</v>
      </c>
      <c r="B490" s="76">
        <v>84</v>
      </c>
      <c r="C490" s="76">
        <v>119</v>
      </c>
      <c r="D490" s="76">
        <v>123</v>
      </c>
      <c r="E490" s="76">
        <v>156</v>
      </c>
      <c r="F490" s="76">
        <v>167</v>
      </c>
      <c r="G490" s="173">
        <v>144</v>
      </c>
      <c r="H490" s="76">
        <v>170</v>
      </c>
      <c r="I490" s="76">
        <v>163</v>
      </c>
      <c r="J490" s="76">
        <v>123</v>
      </c>
      <c r="K490" s="76">
        <v>167</v>
      </c>
      <c r="L490" s="76">
        <v>166</v>
      </c>
      <c r="M490" s="76">
        <v>138</v>
      </c>
      <c r="N490" s="92">
        <f t="shared" si="252"/>
        <v>1720</v>
      </c>
      <c r="O490" s="91">
        <f t="shared" si="253"/>
        <v>143.33333333333334</v>
      </c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>
      <c r="A491" s="125" t="s">
        <v>22</v>
      </c>
      <c r="B491" s="124">
        <f t="shared" ref="B491:O491" si="254">SUM(B472:B490)</f>
        <v>962</v>
      </c>
      <c r="C491" s="124">
        <f t="shared" si="254"/>
        <v>1752</v>
      </c>
      <c r="D491" s="124">
        <f t="shared" si="254"/>
        <v>2022</v>
      </c>
      <c r="E491" s="124">
        <f>SUM(E472:E490)</f>
        <v>1749</v>
      </c>
      <c r="F491" s="124">
        <f>SUM(F472:F490)</f>
        <v>2086</v>
      </c>
      <c r="G491" s="174">
        <f t="shared" si="254"/>
        <v>1878</v>
      </c>
      <c r="H491" s="124">
        <f t="shared" si="254"/>
        <v>1755</v>
      </c>
      <c r="I491" s="124">
        <f t="shared" si="254"/>
        <v>2030</v>
      </c>
      <c r="J491" s="124">
        <f t="shared" si="254"/>
        <v>1835</v>
      </c>
      <c r="K491" s="124">
        <f t="shared" si="254"/>
        <v>1978</v>
      </c>
      <c r="L491" s="124">
        <f t="shared" si="254"/>
        <v>1991</v>
      </c>
      <c r="M491" s="124">
        <f t="shared" si="254"/>
        <v>1836</v>
      </c>
      <c r="N491" s="124">
        <f>SUM(N472:N490)</f>
        <v>21874</v>
      </c>
      <c r="O491" s="126">
        <f t="shared" si="254"/>
        <v>1822.8333333333335</v>
      </c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>
      <c r="A492" s="125" t="s">
        <v>138</v>
      </c>
      <c r="B492" s="123">
        <f t="shared" ref="B492:M492" si="255">IF(B491=0,"",B491/B1320)</f>
        <v>31.032258064516128</v>
      </c>
      <c r="C492" s="123">
        <f t="shared" si="255"/>
        <v>62.571428571428569</v>
      </c>
      <c r="D492" s="123">
        <f t="shared" si="255"/>
        <v>65.225806451612897</v>
      </c>
      <c r="E492" s="123">
        <f t="shared" si="255"/>
        <v>58.3</v>
      </c>
      <c r="F492" s="123">
        <f t="shared" si="255"/>
        <v>67.290322580645167</v>
      </c>
      <c r="G492" s="123">
        <f t="shared" si="255"/>
        <v>62.6</v>
      </c>
      <c r="H492" s="123">
        <f t="shared" si="255"/>
        <v>56.612903225806448</v>
      </c>
      <c r="I492" s="123">
        <f t="shared" si="255"/>
        <v>65.483870967741936</v>
      </c>
      <c r="J492" s="123">
        <f t="shared" si="255"/>
        <v>61.166666666666664</v>
      </c>
      <c r="K492" s="123">
        <f t="shared" si="255"/>
        <v>63.806451612903224</v>
      </c>
      <c r="L492" s="123">
        <f t="shared" si="255"/>
        <v>66.36666666666666</v>
      </c>
      <c r="M492" s="123">
        <f t="shared" si="255"/>
        <v>59.225806451612904</v>
      </c>
      <c r="N492" s="126">
        <f>SUM(B492:M492)</f>
        <v>719.68218125960061</v>
      </c>
      <c r="O492" s="126">
        <f>IF(N492=0,0,AVERAGE(B492:M492))</f>
        <v>59.973515104966715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>
      <c r="A493" s="10"/>
      <c r="B493" s="10"/>
      <c r="C493" s="10"/>
      <c r="D493" s="10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>
      <c r="A494" s="214" t="s">
        <v>181</v>
      </c>
      <c r="B494" s="212"/>
      <c r="C494" s="212"/>
      <c r="D494" s="212"/>
      <c r="E494" s="212"/>
      <c r="F494" s="212"/>
      <c r="G494" s="212"/>
      <c r="H494" s="212"/>
      <c r="I494" s="212"/>
      <c r="J494" s="212"/>
      <c r="K494" s="212"/>
      <c r="L494" s="212"/>
      <c r="M494" s="212"/>
      <c r="N494" s="212"/>
      <c r="O494" s="213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>
      <c r="A495" s="40" t="s">
        <v>182</v>
      </c>
      <c r="B495" s="94" t="s">
        <v>50</v>
      </c>
      <c r="C495" s="94" t="s">
        <v>50</v>
      </c>
      <c r="D495" s="94" t="s">
        <v>50</v>
      </c>
      <c r="E495" s="94" t="s">
        <v>50</v>
      </c>
      <c r="F495" s="94" t="s">
        <v>50</v>
      </c>
      <c r="G495" s="94" t="s">
        <v>50</v>
      </c>
      <c r="H495" s="94" t="s">
        <v>50</v>
      </c>
      <c r="I495" s="94" t="s">
        <v>50</v>
      </c>
      <c r="J495" s="94" t="s">
        <v>50</v>
      </c>
      <c r="K495" s="94" t="s">
        <v>50</v>
      </c>
      <c r="L495" s="94" t="s">
        <v>50</v>
      </c>
      <c r="M495" s="94" t="s">
        <v>50</v>
      </c>
      <c r="N495" s="92">
        <f>SUM(B495:M495)</f>
        <v>0</v>
      </c>
      <c r="O495" s="91">
        <f>IF(N495=0,0,AVERAGE(B495:M495))</f>
        <v>0</v>
      </c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>
      <c r="A496" s="129" t="s">
        <v>22</v>
      </c>
      <c r="B496" s="124">
        <f t="shared" ref="B496:E496" si="256">SUM(B495)</f>
        <v>0</v>
      </c>
      <c r="C496" s="124">
        <f t="shared" si="256"/>
        <v>0</v>
      </c>
      <c r="D496" s="124">
        <f t="shared" si="256"/>
        <v>0</v>
      </c>
      <c r="E496" s="124">
        <f t="shared" si="256"/>
        <v>0</v>
      </c>
      <c r="F496" s="124">
        <f t="shared" ref="F496:O496" si="257">SUM(F495)</f>
        <v>0</v>
      </c>
      <c r="G496" s="124">
        <f t="shared" si="257"/>
        <v>0</v>
      </c>
      <c r="H496" s="124">
        <f t="shared" si="257"/>
        <v>0</v>
      </c>
      <c r="I496" s="124">
        <f t="shared" si="257"/>
        <v>0</v>
      </c>
      <c r="J496" s="124">
        <f t="shared" si="257"/>
        <v>0</v>
      </c>
      <c r="K496" s="124">
        <f t="shared" si="257"/>
        <v>0</v>
      </c>
      <c r="L496" s="124">
        <f t="shared" si="257"/>
        <v>0</v>
      </c>
      <c r="M496" s="124">
        <f t="shared" si="257"/>
        <v>0</v>
      </c>
      <c r="N496" s="124">
        <f t="shared" si="257"/>
        <v>0</v>
      </c>
      <c r="O496" s="126">
        <f t="shared" si="257"/>
        <v>0</v>
      </c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>
      <c r="A497" s="137" t="s">
        <v>173</v>
      </c>
      <c r="B497" s="123" t="str">
        <f t="shared" ref="B497:M497" si="258">IF(B496=0,"",B496/B1320)</f>
        <v/>
      </c>
      <c r="C497" s="123" t="str">
        <f t="shared" si="258"/>
        <v/>
      </c>
      <c r="D497" s="123" t="str">
        <f t="shared" si="258"/>
        <v/>
      </c>
      <c r="E497" s="123" t="str">
        <f t="shared" si="258"/>
        <v/>
      </c>
      <c r="F497" s="123" t="str">
        <f t="shared" si="258"/>
        <v/>
      </c>
      <c r="G497" s="123" t="str">
        <f t="shared" si="258"/>
        <v/>
      </c>
      <c r="H497" s="123" t="str">
        <f t="shared" si="258"/>
        <v/>
      </c>
      <c r="I497" s="123" t="str">
        <f t="shared" si="258"/>
        <v/>
      </c>
      <c r="J497" s="123" t="str">
        <f t="shared" si="258"/>
        <v/>
      </c>
      <c r="K497" s="123" t="str">
        <f t="shared" si="258"/>
        <v/>
      </c>
      <c r="L497" s="123" t="str">
        <f t="shared" si="258"/>
        <v/>
      </c>
      <c r="M497" s="123" t="str">
        <f t="shared" si="258"/>
        <v/>
      </c>
      <c r="N497" s="126">
        <f>SUM(B497:M497)</f>
        <v>0</v>
      </c>
      <c r="O497" s="126">
        <f>IF(N497=0,0,AVERAGE(B497:M497))</f>
        <v>0</v>
      </c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>
      <c r="A498" s="10"/>
      <c r="B498" s="10"/>
      <c r="C498" s="10"/>
      <c r="D498" s="10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>
      <c r="A499" s="214" t="s">
        <v>183</v>
      </c>
      <c r="B499" s="212"/>
      <c r="C499" s="212"/>
      <c r="D499" s="212"/>
      <c r="E499" s="212"/>
      <c r="F499" s="212"/>
      <c r="G499" s="212"/>
      <c r="H499" s="212"/>
      <c r="I499" s="212"/>
      <c r="J499" s="212"/>
      <c r="K499" s="212"/>
      <c r="L499" s="212"/>
      <c r="M499" s="212"/>
      <c r="N499" s="212"/>
      <c r="O499" s="213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>
      <c r="A500" s="34" t="s">
        <v>184</v>
      </c>
      <c r="B500" s="94">
        <v>82</v>
      </c>
      <c r="C500" s="94">
        <v>153</v>
      </c>
      <c r="D500" s="94">
        <v>161</v>
      </c>
      <c r="E500" s="94">
        <v>138</v>
      </c>
      <c r="F500" s="94">
        <v>130</v>
      </c>
      <c r="G500" s="94">
        <v>102</v>
      </c>
      <c r="H500" s="94">
        <v>115</v>
      </c>
      <c r="I500" s="94">
        <v>153</v>
      </c>
      <c r="J500" s="94">
        <v>112</v>
      </c>
      <c r="K500" s="94">
        <f>K466</f>
        <v>126</v>
      </c>
      <c r="L500" s="94">
        <f>L466</f>
        <v>118</v>
      </c>
      <c r="M500" s="94">
        <f>M466</f>
        <v>174</v>
      </c>
      <c r="N500" s="92">
        <f t="shared" ref="N500:N510" si="259">SUM(B500:M500)</f>
        <v>1564</v>
      </c>
      <c r="O500" s="91">
        <f>IF(N500=0,0,AVERAGE(B500:M500))</f>
        <v>130.33333333333334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idden="1">
      <c r="A501" s="150" t="s">
        <v>185</v>
      </c>
      <c r="B501" s="151"/>
      <c r="C501" s="151"/>
      <c r="D501" s="151"/>
      <c r="E501" s="151"/>
      <c r="F501" s="151"/>
      <c r="G501" s="151"/>
      <c r="H501" s="152"/>
      <c r="I501" s="151"/>
      <c r="J501" s="152"/>
      <c r="K501" s="151"/>
      <c r="L501" s="151"/>
      <c r="M501" s="151"/>
      <c r="N501" s="153">
        <f t="shared" si="259"/>
        <v>0</v>
      </c>
      <c r="O501" s="154">
        <f t="shared" ref="O501:O510" si="260">IF(N501=0,0,AVERAGE(B501:M501))</f>
        <v>0</v>
      </c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idden="1">
      <c r="A502" s="150" t="s">
        <v>186</v>
      </c>
      <c r="B502" s="151"/>
      <c r="C502" s="151"/>
      <c r="D502" s="151"/>
      <c r="E502" s="151"/>
      <c r="F502" s="151"/>
      <c r="G502" s="151"/>
      <c r="H502" s="152"/>
      <c r="I502" s="151"/>
      <c r="J502" s="152"/>
      <c r="K502" s="151"/>
      <c r="L502" s="151"/>
      <c r="M502" s="151"/>
      <c r="N502" s="153">
        <f t="shared" si="259"/>
        <v>0</v>
      </c>
      <c r="O502" s="154">
        <f t="shared" si="260"/>
        <v>0</v>
      </c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idden="1">
      <c r="A503" s="34" t="s">
        <v>187</v>
      </c>
      <c r="B503" s="94">
        <v>0</v>
      </c>
      <c r="C503" s="94">
        <v>0</v>
      </c>
      <c r="D503" s="94">
        <v>0</v>
      </c>
      <c r="E503" s="94">
        <v>0</v>
      </c>
      <c r="F503" s="94"/>
      <c r="G503" s="94"/>
      <c r="H503" s="95"/>
      <c r="I503" s="94"/>
      <c r="J503" s="95"/>
      <c r="K503" s="94"/>
      <c r="L503" s="94"/>
      <c r="M503" s="94"/>
      <c r="N503" s="92">
        <f t="shared" si="259"/>
        <v>0</v>
      </c>
      <c r="O503" s="91">
        <f t="shared" si="260"/>
        <v>0</v>
      </c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idden="1">
      <c r="A504" s="156" t="s">
        <v>188</v>
      </c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8">
        <f t="shared" si="259"/>
        <v>0</v>
      </c>
      <c r="O504" s="159">
        <f t="shared" si="260"/>
        <v>0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idden="1">
      <c r="A505" s="34" t="s">
        <v>189</v>
      </c>
      <c r="B505" s="94">
        <v>0</v>
      </c>
      <c r="C505" s="94">
        <v>0</v>
      </c>
      <c r="D505" s="94">
        <v>0</v>
      </c>
      <c r="E505" s="94">
        <v>0</v>
      </c>
      <c r="F505" s="94"/>
      <c r="G505" s="94"/>
      <c r="H505" s="95"/>
      <c r="I505" s="94"/>
      <c r="J505" s="95"/>
      <c r="K505" s="94"/>
      <c r="L505" s="94"/>
      <c r="M505" s="94"/>
      <c r="N505" s="92">
        <f t="shared" si="259"/>
        <v>0</v>
      </c>
      <c r="O505" s="91">
        <f t="shared" si="260"/>
        <v>0</v>
      </c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idden="1">
      <c r="A506" s="150" t="s">
        <v>190</v>
      </c>
      <c r="B506" s="151"/>
      <c r="C506" s="151"/>
      <c r="D506" s="151"/>
      <c r="E506" s="151"/>
      <c r="F506" s="151"/>
      <c r="G506" s="151"/>
      <c r="H506" s="152"/>
      <c r="I506" s="151"/>
      <c r="J506" s="152"/>
      <c r="K506" s="151"/>
      <c r="L506" s="151"/>
      <c r="M506" s="151"/>
      <c r="N506" s="153">
        <f t="shared" si="259"/>
        <v>0</v>
      </c>
      <c r="O506" s="154">
        <f t="shared" si="260"/>
        <v>0</v>
      </c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idden="1">
      <c r="A507" s="150" t="s">
        <v>191</v>
      </c>
      <c r="B507" s="151"/>
      <c r="C507" s="151"/>
      <c r="D507" s="151"/>
      <c r="E507" s="151"/>
      <c r="F507" s="151"/>
      <c r="G507" s="151"/>
      <c r="H507" s="152"/>
      <c r="I507" s="151"/>
      <c r="J507" s="152"/>
      <c r="K507" s="151"/>
      <c r="L507" s="151"/>
      <c r="M507" s="151"/>
      <c r="N507" s="153">
        <f t="shared" si="259"/>
        <v>0</v>
      </c>
      <c r="O507" s="154">
        <f t="shared" si="260"/>
        <v>0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idden="1">
      <c r="A508" s="34" t="s">
        <v>192</v>
      </c>
      <c r="B508" s="94">
        <v>0</v>
      </c>
      <c r="C508" s="94">
        <v>0</v>
      </c>
      <c r="D508" s="94">
        <v>0</v>
      </c>
      <c r="E508" s="94">
        <v>0</v>
      </c>
      <c r="F508" s="94"/>
      <c r="G508" s="94"/>
      <c r="H508" s="95"/>
      <c r="I508" s="94"/>
      <c r="J508" s="95"/>
      <c r="K508" s="94"/>
      <c r="L508" s="94"/>
      <c r="M508" s="94"/>
      <c r="N508" s="92">
        <f t="shared" si="259"/>
        <v>0</v>
      </c>
      <c r="O508" s="91">
        <f t="shared" si="260"/>
        <v>0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idden="1">
      <c r="A509" s="34" t="s">
        <v>193</v>
      </c>
      <c r="B509" s="94">
        <v>0</v>
      </c>
      <c r="C509" s="94">
        <v>0</v>
      </c>
      <c r="D509" s="94">
        <v>0</v>
      </c>
      <c r="E509" s="94">
        <v>0</v>
      </c>
      <c r="F509" s="94"/>
      <c r="G509" s="94"/>
      <c r="H509" s="95"/>
      <c r="I509" s="94"/>
      <c r="J509" s="95"/>
      <c r="K509" s="94"/>
      <c r="L509" s="94"/>
      <c r="M509" s="94"/>
      <c r="N509" s="92">
        <f t="shared" si="259"/>
        <v>0</v>
      </c>
      <c r="O509" s="91">
        <f t="shared" si="260"/>
        <v>0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idden="1">
      <c r="A510" s="34" t="s">
        <v>23</v>
      </c>
      <c r="B510" s="94">
        <v>0</v>
      </c>
      <c r="C510" s="94">
        <v>0</v>
      </c>
      <c r="D510" s="94">
        <v>0</v>
      </c>
      <c r="E510" s="94">
        <v>0</v>
      </c>
      <c r="F510" s="94"/>
      <c r="G510" s="94"/>
      <c r="H510" s="95"/>
      <c r="I510" s="94"/>
      <c r="J510" s="95"/>
      <c r="K510" s="94"/>
      <c r="L510" s="94"/>
      <c r="M510" s="94"/>
      <c r="N510" s="92">
        <f t="shared" si="259"/>
        <v>0</v>
      </c>
      <c r="O510" s="91">
        <f t="shared" si="260"/>
        <v>0</v>
      </c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>
      <c r="A511" s="125" t="s">
        <v>22</v>
      </c>
      <c r="B511" s="124">
        <f t="shared" ref="B511:O511" si="261">SUM(B500:B510)</f>
        <v>82</v>
      </c>
      <c r="C511" s="124">
        <f t="shared" si="261"/>
        <v>153</v>
      </c>
      <c r="D511" s="124">
        <f t="shared" si="261"/>
        <v>161</v>
      </c>
      <c r="E511" s="124">
        <f t="shared" si="261"/>
        <v>138</v>
      </c>
      <c r="F511" s="124">
        <f t="shared" si="261"/>
        <v>130</v>
      </c>
      <c r="G511" s="124">
        <f t="shared" si="261"/>
        <v>102</v>
      </c>
      <c r="H511" s="124">
        <f t="shared" si="261"/>
        <v>115</v>
      </c>
      <c r="I511" s="124">
        <f t="shared" ref="I511" si="262">SUM(I500:I510)</f>
        <v>153</v>
      </c>
      <c r="J511" s="124">
        <f t="shared" si="261"/>
        <v>112</v>
      </c>
      <c r="K511" s="124">
        <f t="shared" si="261"/>
        <v>126</v>
      </c>
      <c r="L511" s="124">
        <f t="shared" ref="L511" si="263">SUM(L500:L510)</f>
        <v>118</v>
      </c>
      <c r="M511" s="124">
        <f t="shared" si="261"/>
        <v>174</v>
      </c>
      <c r="N511" s="124">
        <f t="shared" si="261"/>
        <v>1564</v>
      </c>
      <c r="O511" s="126">
        <f t="shared" si="261"/>
        <v>130.33333333333334</v>
      </c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>
      <c r="A512" s="125" t="s">
        <v>138</v>
      </c>
      <c r="B512" s="123">
        <f t="shared" ref="B512:M512" si="264">IF(B511=0,"",B511/B1320)</f>
        <v>2.6451612903225805</v>
      </c>
      <c r="C512" s="123">
        <f t="shared" si="264"/>
        <v>5.4642857142857144</v>
      </c>
      <c r="D512" s="123">
        <f t="shared" si="264"/>
        <v>5.193548387096774</v>
      </c>
      <c r="E512" s="123">
        <f t="shared" si="264"/>
        <v>4.5999999999999996</v>
      </c>
      <c r="F512" s="123">
        <f t="shared" si="264"/>
        <v>4.193548387096774</v>
      </c>
      <c r="G512" s="123">
        <f t="shared" si="264"/>
        <v>3.4</v>
      </c>
      <c r="H512" s="123">
        <f t="shared" si="264"/>
        <v>3.7096774193548385</v>
      </c>
      <c r="I512" s="123">
        <f t="shared" si="264"/>
        <v>4.935483870967742</v>
      </c>
      <c r="J512" s="123">
        <f t="shared" si="264"/>
        <v>3.7333333333333334</v>
      </c>
      <c r="K512" s="123">
        <f t="shared" si="264"/>
        <v>4.064516129032258</v>
      </c>
      <c r="L512" s="123">
        <f t="shared" ref="L512" si="265">IF(L511=0,"",L511/L1320)</f>
        <v>3.9333333333333331</v>
      </c>
      <c r="M512" s="123">
        <f t="shared" si="264"/>
        <v>5.612903225806452</v>
      </c>
      <c r="N512" s="126">
        <f>SUM(B512:M512)</f>
        <v>51.485791090629803</v>
      </c>
      <c r="O512" s="126">
        <f>IF(N512=0,0,AVERAGE(B512:M512))</f>
        <v>4.2904825908858166</v>
      </c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>
      <c r="A513" s="10"/>
      <c r="B513" s="10"/>
      <c r="C513" s="10"/>
      <c r="D513" s="10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>
      <c r="A514" s="211" t="s">
        <v>194</v>
      </c>
      <c r="B514" s="212"/>
      <c r="C514" s="212"/>
      <c r="D514" s="212"/>
      <c r="E514" s="212"/>
      <c r="F514" s="212"/>
      <c r="G514" s="212"/>
      <c r="H514" s="212"/>
      <c r="I514" s="212"/>
      <c r="J514" s="212"/>
      <c r="K514" s="212"/>
      <c r="L514" s="212"/>
      <c r="M514" s="212"/>
      <c r="N514" s="212"/>
      <c r="O514" s="213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>
      <c r="A515" s="214" t="s">
        <v>195</v>
      </c>
      <c r="B515" s="212"/>
      <c r="C515" s="212"/>
      <c r="D515" s="212"/>
      <c r="E515" s="212"/>
      <c r="F515" s="212"/>
      <c r="G515" s="212"/>
      <c r="H515" s="212"/>
      <c r="I515" s="212"/>
      <c r="J515" s="212"/>
      <c r="K515" s="212"/>
      <c r="L515" s="212"/>
      <c r="M515" s="212"/>
      <c r="N515" s="212"/>
      <c r="O515" s="213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>
      <c r="A516" s="40" t="s">
        <v>196</v>
      </c>
      <c r="B516" s="94">
        <v>708</v>
      </c>
      <c r="C516" s="94">
        <v>740</v>
      </c>
      <c r="D516" s="94">
        <v>835</v>
      </c>
      <c r="E516" s="94">
        <v>740</v>
      </c>
      <c r="F516" s="94">
        <v>854</v>
      </c>
      <c r="G516" s="94">
        <v>638</v>
      </c>
      <c r="H516" s="94">
        <v>592</v>
      </c>
      <c r="I516" s="94">
        <v>492</v>
      </c>
      <c r="J516" s="94">
        <v>552</v>
      </c>
      <c r="K516" s="94">
        <v>360</v>
      </c>
      <c r="L516" s="94">
        <v>734</v>
      </c>
      <c r="M516" s="94">
        <v>705</v>
      </c>
      <c r="N516" s="92">
        <f t="shared" ref="N516:N519" si="266">SUM(B516:M516)</f>
        <v>7950</v>
      </c>
      <c r="O516" s="91">
        <f t="shared" ref="O516:O519" si="267">IF(N516=0,0,AVERAGE(B516:M516))</f>
        <v>662.5</v>
      </c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>
      <c r="A517" s="40" t="s">
        <v>197</v>
      </c>
      <c r="B517" s="94">
        <v>143</v>
      </c>
      <c r="C517" s="94">
        <v>227</v>
      </c>
      <c r="D517" s="94">
        <v>263</v>
      </c>
      <c r="E517" s="94">
        <v>226</v>
      </c>
      <c r="F517" s="94">
        <v>244</v>
      </c>
      <c r="G517" s="94">
        <v>220</v>
      </c>
      <c r="H517" s="94">
        <v>241</v>
      </c>
      <c r="I517" s="94">
        <v>239</v>
      </c>
      <c r="J517" s="94">
        <v>213</v>
      </c>
      <c r="K517" s="94">
        <v>138</v>
      </c>
      <c r="L517" s="94">
        <v>132</v>
      </c>
      <c r="M517" s="94">
        <v>176</v>
      </c>
      <c r="N517" s="92">
        <f t="shared" si="266"/>
        <v>2462</v>
      </c>
      <c r="O517" s="91">
        <f t="shared" si="267"/>
        <v>205.16666666666666</v>
      </c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>
      <c r="A518" s="53" t="s">
        <v>198</v>
      </c>
      <c r="B518" s="94">
        <v>491</v>
      </c>
      <c r="C518" s="94">
        <v>548</v>
      </c>
      <c r="D518" s="94">
        <v>618</v>
      </c>
      <c r="E518" s="94">
        <v>493</v>
      </c>
      <c r="F518" s="94">
        <v>751</v>
      </c>
      <c r="G518" s="94">
        <v>596</v>
      </c>
      <c r="H518" s="94">
        <v>610</v>
      </c>
      <c r="I518" s="94">
        <v>599</v>
      </c>
      <c r="J518" s="94">
        <v>529</v>
      </c>
      <c r="K518" s="94">
        <v>430</v>
      </c>
      <c r="L518" s="94">
        <v>529</v>
      </c>
      <c r="M518" s="94">
        <v>566</v>
      </c>
      <c r="N518" s="92">
        <f t="shared" si="266"/>
        <v>6760</v>
      </c>
      <c r="O518" s="91">
        <f t="shared" si="267"/>
        <v>563.33333333333337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>
      <c r="A519" s="53" t="s">
        <v>199</v>
      </c>
      <c r="B519" s="94">
        <v>0</v>
      </c>
      <c r="C519" s="94">
        <v>0</v>
      </c>
      <c r="D519" s="94">
        <v>0</v>
      </c>
      <c r="E519" s="94">
        <v>0</v>
      </c>
      <c r="F519" s="94">
        <v>0</v>
      </c>
      <c r="G519" s="94">
        <v>0</v>
      </c>
      <c r="H519" s="94">
        <v>0</v>
      </c>
      <c r="I519" s="94">
        <v>0</v>
      </c>
      <c r="J519" s="94">
        <v>0</v>
      </c>
      <c r="K519" s="94">
        <v>0</v>
      </c>
      <c r="L519" s="94">
        <v>0</v>
      </c>
      <c r="M519" s="94">
        <v>0</v>
      </c>
      <c r="N519" s="92">
        <f t="shared" si="266"/>
        <v>0</v>
      </c>
      <c r="O519" s="91">
        <f t="shared" si="267"/>
        <v>0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>
      <c r="A520" s="129" t="s">
        <v>22</v>
      </c>
      <c r="B520" s="124">
        <f t="shared" ref="B520:O520" si="268">SUM(B516:B519)</f>
        <v>1342</v>
      </c>
      <c r="C520" s="124">
        <f t="shared" si="268"/>
        <v>1515</v>
      </c>
      <c r="D520" s="124">
        <f t="shared" si="268"/>
        <v>1716</v>
      </c>
      <c r="E520" s="124">
        <f t="shared" si="268"/>
        <v>1459</v>
      </c>
      <c r="F520" s="124">
        <f t="shared" si="268"/>
        <v>1849</v>
      </c>
      <c r="G520" s="124">
        <f t="shared" si="268"/>
        <v>1454</v>
      </c>
      <c r="H520" s="124">
        <f t="shared" si="268"/>
        <v>1443</v>
      </c>
      <c r="I520" s="124">
        <f t="shared" si="268"/>
        <v>1330</v>
      </c>
      <c r="J520" s="124">
        <f t="shared" si="268"/>
        <v>1294</v>
      </c>
      <c r="K520" s="124">
        <f t="shared" si="268"/>
        <v>928</v>
      </c>
      <c r="L520" s="124">
        <f t="shared" si="268"/>
        <v>1395</v>
      </c>
      <c r="M520" s="124">
        <f t="shared" si="268"/>
        <v>1447</v>
      </c>
      <c r="N520" s="124">
        <f t="shared" si="268"/>
        <v>17172</v>
      </c>
      <c r="O520" s="126">
        <f t="shared" si="268"/>
        <v>1431</v>
      </c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>
      <c r="A521" s="137" t="s">
        <v>138</v>
      </c>
      <c r="B521" s="123">
        <f t="shared" ref="B521:M521" si="269">IF(B520=0,"",B520/B1320)</f>
        <v>43.29032258064516</v>
      </c>
      <c r="C521" s="123">
        <f t="shared" si="269"/>
        <v>54.107142857142854</v>
      </c>
      <c r="D521" s="123">
        <f t="shared" si="269"/>
        <v>55.354838709677416</v>
      </c>
      <c r="E521" s="123">
        <f t="shared" si="269"/>
        <v>48.633333333333333</v>
      </c>
      <c r="F521" s="123">
        <f t="shared" si="269"/>
        <v>59.645161290322584</v>
      </c>
      <c r="G521" s="123">
        <f t="shared" si="269"/>
        <v>48.466666666666669</v>
      </c>
      <c r="H521" s="123">
        <f t="shared" si="269"/>
        <v>46.548387096774192</v>
      </c>
      <c r="I521" s="123">
        <f t="shared" si="269"/>
        <v>42.903225806451616</v>
      </c>
      <c r="J521" s="123">
        <f t="shared" si="269"/>
        <v>43.133333333333333</v>
      </c>
      <c r="K521" s="123">
        <f t="shared" si="269"/>
        <v>29.93548387096774</v>
      </c>
      <c r="L521" s="123">
        <f t="shared" si="269"/>
        <v>46.5</v>
      </c>
      <c r="M521" s="123">
        <f t="shared" si="269"/>
        <v>46.677419354838712</v>
      </c>
      <c r="N521" s="126">
        <f>SUM(B521:M521)</f>
        <v>565.19531490015368</v>
      </c>
      <c r="O521" s="126">
        <f>IF(N521=0,0,AVERAGE(B521:M521))</f>
        <v>47.099609575012806</v>
      </c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4.25" customHeight="1">
      <c r="A522" s="10"/>
      <c r="B522" s="10"/>
      <c r="C522" s="10"/>
      <c r="D522" s="10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>
      <c r="A523" s="211" t="s">
        <v>200</v>
      </c>
      <c r="B523" s="212"/>
      <c r="C523" s="212"/>
      <c r="D523" s="212"/>
      <c r="E523" s="212"/>
      <c r="F523" s="212"/>
      <c r="G523" s="212"/>
      <c r="H523" s="212"/>
      <c r="I523" s="212"/>
      <c r="J523" s="212"/>
      <c r="K523" s="212"/>
      <c r="L523" s="212"/>
      <c r="M523" s="212"/>
      <c r="N523" s="212"/>
      <c r="O523" s="213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>
      <c r="A524" s="214" t="s">
        <v>201</v>
      </c>
      <c r="B524" s="212"/>
      <c r="C524" s="212"/>
      <c r="D524" s="212"/>
      <c r="E524" s="212"/>
      <c r="F524" s="212"/>
      <c r="G524" s="212"/>
      <c r="H524" s="212"/>
      <c r="I524" s="212"/>
      <c r="J524" s="212"/>
      <c r="K524" s="212"/>
      <c r="L524" s="212"/>
      <c r="M524" s="212"/>
      <c r="N524" s="212"/>
      <c r="O524" s="213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>
      <c r="A525" s="40" t="s">
        <v>202</v>
      </c>
      <c r="B525" s="76">
        <v>2901</v>
      </c>
      <c r="C525" s="76">
        <f>800+1801</f>
        <v>2601</v>
      </c>
      <c r="D525" s="76">
        <f>2502+600</f>
        <v>3102</v>
      </c>
      <c r="E525" s="76">
        <v>2610</v>
      </c>
      <c r="F525" s="76">
        <v>3622</v>
      </c>
      <c r="G525" s="76">
        <v>2550</v>
      </c>
      <c r="H525" s="76">
        <f>868+500</f>
        <v>1368</v>
      </c>
      <c r="I525" s="76">
        <v>2522</v>
      </c>
      <c r="J525" s="178">
        <v>2494</v>
      </c>
      <c r="K525" s="76">
        <v>2710</v>
      </c>
      <c r="L525" s="76">
        <v>2420</v>
      </c>
      <c r="M525" s="76">
        <v>2184</v>
      </c>
      <c r="N525" s="92">
        <f t="shared" ref="N525:N529" si="270">SUM(B525:M525)</f>
        <v>31084</v>
      </c>
      <c r="O525" s="91">
        <f t="shared" ref="O525:O529" si="271">IF(N525=0,0,AVERAGE(B525:M525))</f>
        <v>2590.3333333333335</v>
      </c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>
      <c r="A526" s="40" t="s">
        <v>203</v>
      </c>
      <c r="B526" s="76">
        <v>6</v>
      </c>
      <c r="C526" s="76">
        <f>4+4</f>
        <v>8</v>
      </c>
      <c r="D526" s="76">
        <f>3+9</f>
        <v>12</v>
      </c>
      <c r="E526" s="76">
        <v>6</v>
      </c>
      <c r="F526" s="76">
        <v>7</v>
      </c>
      <c r="G526" s="76">
        <v>12</v>
      </c>
      <c r="H526" s="76">
        <f>3+5</f>
        <v>8</v>
      </c>
      <c r="I526" s="76">
        <v>9</v>
      </c>
      <c r="J526" s="178">
        <v>10</v>
      </c>
      <c r="K526" s="76">
        <v>3</v>
      </c>
      <c r="L526" s="76">
        <v>7</v>
      </c>
      <c r="M526" s="76">
        <v>4</v>
      </c>
      <c r="N526" s="92">
        <f t="shared" si="270"/>
        <v>92</v>
      </c>
      <c r="O526" s="91">
        <f t="shared" si="271"/>
        <v>7.666666666666667</v>
      </c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>
      <c r="A527" s="40" t="s">
        <v>204</v>
      </c>
      <c r="B527" s="76">
        <v>0</v>
      </c>
      <c r="C527" s="76">
        <v>0</v>
      </c>
      <c r="D527" s="76">
        <v>0</v>
      </c>
      <c r="E527" s="76">
        <v>0</v>
      </c>
      <c r="F527" s="76">
        <v>0</v>
      </c>
      <c r="G527" s="173">
        <v>0</v>
      </c>
      <c r="H527" s="173">
        <v>0</v>
      </c>
      <c r="I527" s="76">
        <v>0</v>
      </c>
      <c r="J527" s="178">
        <v>0</v>
      </c>
      <c r="K527" s="76">
        <v>0</v>
      </c>
      <c r="L527" s="76">
        <v>0</v>
      </c>
      <c r="M527" s="76">
        <v>0</v>
      </c>
      <c r="N527" s="92">
        <f t="shared" si="270"/>
        <v>0</v>
      </c>
      <c r="O527" s="91">
        <f t="shared" si="271"/>
        <v>0</v>
      </c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>
      <c r="A528" s="53" t="s">
        <v>205</v>
      </c>
      <c r="B528" s="76">
        <v>0</v>
      </c>
      <c r="C528" s="76">
        <v>0</v>
      </c>
      <c r="D528" s="76">
        <v>0</v>
      </c>
      <c r="E528" s="76">
        <v>0</v>
      </c>
      <c r="F528" s="76">
        <v>0</v>
      </c>
      <c r="G528" s="173">
        <v>0</v>
      </c>
      <c r="H528" s="173">
        <v>0</v>
      </c>
      <c r="I528" s="76">
        <v>0</v>
      </c>
      <c r="J528" s="178">
        <v>0</v>
      </c>
      <c r="K528" s="76">
        <v>0</v>
      </c>
      <c r="L528" s="76">
        <v>0</v>
      </c>
      <c r="M528" s="76">
        <v>3</v>
      </c>
      <c r="N528" s="92">
        <f t="shared" si="270"/>
        <v>3</v>
      </c>
      <c r="O528" s="91">
        <f t="shared" si="271"/>
        <v>0.25</v>
      </c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28.5" customHeight="1">
      <c r="A529" s="40" t="s">
        <v>206</v>
      </c>
      <c r="B529" s="76">
        <v>5</v>
      </c>
      <c r="C529" s="76">
        <f>4+5</f>
        <v>9</v>
      </c>
      <c r="D529" s="76">
        <f>2+4</f>
        <v>6</v>
      </c>
      <c r="E529" s="76">
        <v>10</v>
      </c>
      <c r="F529" s="76">
        <v>5</v>
      </c>
      <c r="G529" s="173">
        <v>3</v>
      </c>
      <c r="H529" s="76">
        <f>2+2</f>
        <v>4</v>
      </c>
      <c r="I529" s="76">
        <v>0</v>
      </c>
      <c r="J529" s="178">
        <v>6</v>
      </c>
      <c r="K529" s="76">
        <v>6</v>
      </c>
      <c r="L529" s="76">
        <v>5</v>
      </c>
      <c r="M529" s="76">
        <v>8</v>
      </c>
      <c r="N529" s="92">
        <f t="shared" si="270"/>
        <v>67</v>
      </c>
      <c r="O529" s="91">
        <f t="shared" si="271"/>
        <v>5.583333333333333</v>
      </c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>
      <c r="A530" s="129" t="s">
        <v>22</v>
      </c>
      <c r="B530" s="124">
        <f t="shared" ref="B530:O530" si="272">SUM(B525:B529)</f>
        <v>2912</v>
      </c>
      <c r="C530" s="124">
        <f t="shared" si="272"/>
        <v>2618</v>
      </c>
      <c r="D530" s="124">
        <f t="shared" si="272"/>
        <v>3120</v>
      </c>
      <c r="E530" s="124">
        <f t="shared" si="272"/>
        <v>2626</v>
      </c>
      <c r="F530" s="124">
        <f t="shared" si="272"/>
        <v>3634</v>
      </c>
      <c r="G530" s="124">
        <f t="shared" si="272"/>
        <v>2565</v>
      </c>
      <c r="H530" s="124">
        <f t="shared" si="272"/>
        <v>1380</v>
      </c>
      <c r="I530" s="124">
        <f t="shared" si="272"/>
        <v>2531</v>
      </c>
      <c r="J530" s="124">
        <f t="shared" si="272"/>
        <v>2510</v>
      </c>
      <c r="K530" s="124">
        <f t="shared" si="272"/>
        <v>2719</v>
      </c>
      <c r="L530" s="124">
        <f t="shared" si="272"/>
        <v>2432</v>
      </c>
      <c r="M530" s="124">
        <f t="shared" si="272"/>
        <v>2199</v>
      </c>
      <c r="N530" s="124">
        <f t="shared" si="272"/>
        <v>31246</v>
      </c>
      <c r="O530" s="126">
        <f t="shared" si="272"/>
        <v>2603.8333333333335</v>
      </c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4.25" customHeight="1">
      <c r="A531" s="10"/>
      <c r="B531" s="10"/>
      <c r="C531" s="10"/>
      <c r="D531" s="10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7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>
      <c r="A532" s="211" t="s">
        <v>207</v>
      </c>
      <c r="B532" s="212"/>
      <c r="C532" s="212"/>
      <c r="D532" s="212"/>
      <c r="E532" s="212"/>
      <c r="F532" s="212"/>
      <c r="G532" s="212"/>
      <c r="H532" s="212"/>
      <c r="I532" s="212"/>
      <c r="J532" s="212"/>
      <c r="K532" s="212"/>
      <c r="L532" s="212"/>
      <c r="M532" s="212"/>
      <c r="N532" s="212"/>
      <c r="O532" s="213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>
      <c r="A533" s="214" t="s">
        <v>208</v>
      </c>
      <c r="B533" s="212"/>
      <c r="C533" s="212"/>
      <c r="D533" s="212"/>
      <c r="E533" s="212"/>
      <c r="F533" s="212"/>
      <c r="G533" s="212"/>
      <c r="H533" s="212"/>
      <c r="I533" s="212"/>
      <c r="J533" s="212"/>
      <c r="K533" s="212"/>
      <c r="L533" s="212"/>
      <c r="M533" s="212"/>
      <c r="N533" s="212"/>
      <c r="O533" s="213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>
      <c r="A534" s="40" t="s">
        <v>209</v>
      </c>
      <c r="B534" s="76">
        <f>B489</f>
        <v>22</v>
      </c>
      <c r="C534" s="76">
        <f>C489</f>
        <v>67</v>
      </c>
      <c r="D534" s="76">
        <v>0</v>
      </c>
      <c r="E534" s="76">
        <f t="shared" ref="E534:M534" si="273">E489</f>
        <v>33</v>
      </c>
      <c r="F534" s="76">
        <f t="shared" si="273"/>
        <v>50</v>
      </c>
      <c r="G534" s="76">
        <f t="shared" si="273"/>
        <v>30</v>
      </c>
      <c r="H534" s="76">
        <f t="shared" si="273"/>
        <v>49</v>
      </c>
      <c r="I534" s="76">
        <f t="shared" si="273"/>
        <v>46</v>
      </c>
      <c r="J534" s="76">
        <f t="shared" si="273"/>
        <v>52</v>
      </c>
      <c r="K534" s="76">
        <f t="shared" si="273"/>
        <v>46</v>
      </c>
      <c r="L534" s="76">
        <f t="shared" si="273"/>
        <v>44</v>
      </c>
      <c r="M534" s="76">
        <f t="shared" si="273"/>
        <v>51</v>
      </c>
      <c r="N534" s="92">
        <f t="shared" ref="N534:N538" si="274">SUM(B534:M534)</f>
        <v>490</v>
      </c>
      <c r="O534" s="91">
        <f t="shared" ref="O534:O538" si="275">IF(N534=0,0,AVERAGE(B534:M534))</f>
        <v>40.833333333333336</v>
      </c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>
      <c r="A535" s="40" t="s">
        <v>210</v>
      </c>
      <c r="B535" s="76">
        <v>908</v>
      </c>
      <c r="C535" s="76">
        <v>809</v>
      </c>
      <c r="D535" s="76">
        <v>430</v>
      </c>
      <c r="E535" s="76">
        <v>451</v>
      </c>
      <c r="F535" s="76">
        <v>672</v>
      </c>
      <c r="G535" s="173">
        <v>610</v>
      </c>
      <c r="H535" s="173">
        <f>23+73+35+108</f>
        <v>239</v>
      </c>
      <c r="I535" s="76">
        <v>640</v>
      </c>
      <c r="J535" s="173">
        <v>489</v>
      </c>
      <c r="K535" s="76">
        <v>535</v>
      </c>
      <c r="L535" s="76">
        <v>408</v>
      </c>
      <c r="M535" s="76">
        <v>484</v>
      </c>
      <c r="N535" s="92">
        <f t="shared" si="274"/>
        <v>6675</v>
      </c>
      <c r="O535" s="91">
        <f t="shared" si="275"/>
        <v>556.25</v>
      </c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>
      <c r="A536" s="40" t="s">
        <v>211</v>
      </c>
      <c r="B536" s="76">
        <v>0</v>
      </c>
      <c r="C536" s="76">
        <v>0</v>
      </c>
      <c r="D536" s="76">
        <v>0</v>
      </c>
      <c r="E536" s="76">
        <v>0</v>
      </c>
      <c r="F536" s="173">
        <v>0</v>
      </c>
      <c r="G536" s="173">
        <v>0</v>
      </c>
      <c r="H536" s="173">
        <v>0</v>
      </c>
      <c r="I536" s="76">
        <v>0</v>
      </c>
      <c r="J536" s="173">
        <v>0</v>
      </c>
      <c r="K536" s="76">
        <v>0</v>
      </c>
      <c r="L536" s="76">
        <v>0</v>
      </c>
      <c r="M536" s="76">
        <v>0</v>
      </c>
      <c r="N536" s="92">
        <f t="shared" si="274"/>
        <v>0</v>
      </c>
      <c r="O536" s="91">
        <f t="shared" si="275"/>
        <v>0</v>
      </c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>
      <c r="A537" s="53" t="s">
        <v>212</v>
      </c>
      <c r="B537" s="76">
        <v>8</v>
      </c>
      <c r="C537" s="76">
        <v>8</v>
      </c>
      <c r="D537" s="76">
        <v>4</v>
      </c>
      <c r="E537" s="76">
        <v>3</v>
      </c>
      <c r="F537" s="76">
        <v>5</v>
      </c>
      <c r="G537" s="173">
        <v>7</v>
      </c>
      <c r="H537" s="173">
        <v>3</v>
      </c>
      <c r="I537" s="76">
        <v>7</v>
      </c>
      <c r="J537" s="173">
        <v>8</v>
      </c>
      <c r="K537" s="76">
        <v>9</v>
      </c>
      <c r="L537" s="76">
        <v>8</v>
      </c>
      <c r="M537" s="76">
        <v>8</v>
      </c>
      <c r="N537" s="92">
        <f t="shared" si="274"/>
        <v>78</v>
      </c>
      <c r="O537" s="91">
        <f t="shared" si="275"/>
        <v>6.5</v>
      </c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9.5" customHeight="1">
      <c r="A538" s="40" t="s">
        <v>213</v>
      </c>
      <c r="B538" s="76">
        <v>0</v>
      </c>
      <c r="C538" s="76">
        <v>0</v>
      </c>
      <c r="D538" s="76">
        <v>0</v>
      </c>
      <c r="E538" s="76">
        <v>0</v>
      </c>
      <c r="F538" s="76">
        <v>0</v>
      </c>
      <c r="G538" s="173">
        <v>0</v>
      </c>
      <c r="H538" s="173">
        <v>0</v>
      </c>
      <c r="I538" s="76">
        <v>0</v>
      </c>
      <c r="J538" s="173">
        <v>0</v>
      </c>
      <c r="K538" s="76">
        <v>0</v>
      </c>
      <c r="L538" s="76">
        <v>0</v>
      </c>
      <c r="M538" s="76">
        <v>0</v>
      </c>
      <c r="N538" s="92">
        <f t="shared" si="274"/>
        <v>0</v>
      </c>
      <c r="O538" s="91">
        <f t="shared" si="275"/>
        <v>0</v>
      </c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>
      <c r="A539" s="129" t="s">
        <v>22</v>
      </c>
      <c r="B539" s="124">
        <f t="shared" ref="B539:O539" si="276">SUM(B534:B538)</f>
        <v>938</v>
      </c>
      <c r="C539" s="124">
        <f t="shared" si="276"/>
        <v>884</v>
      </c>
      <c r="D539" s="124">
        <f t="shared" si="276"/>
        <v>434</v>
      </c>
      <c r="E539" s="124">
        <f t="shared" si="276"/>
        <v>487</v>
      </c>
      <c r="F539" s="124">
        <f>SUM(F534:F538)</f>
        <v>727</v>
      </c>
      <c r="G539" s="124">
        <f t="shared" si="276"/>
        <v>647</v>
      </c>
      <c r="H539" s="124">
        <f t="shared" si="276"/>
        <v>291</v>
      </c>
      <c r="I539" s="124">
        <f t="shared" si="276"/>
        <v>693</v>
      </c>
      <c r="J539" s="124">
        <f t="shared" si="276"/>
        <v>549</v>
      </c>
      <c r="K539" s="124">
        <f t="shared" si="276"/>
        <v>590</v>
      </c>
      <c r="L539" s="124">
        <f t="shared" si="276"/>
        <v>460</v>
      </c>
      <c r="M539" s="124">
        <f t="shared" si="276"/>
        <v>543</v>
      </c>
      <c r="N539" s="124">
        <f t="shared" si="276"/>
        <v>7243</v>
      </c>
      <c r="O539" s="126">
        <f t="shared" si="276"/>
        <v>603.58333333333337</v>
      </c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>
      <c r="A540" s="42"/>
      <c r="B540" s="42"/>
      <c r="C540" s="42"/>
      <c r="D540" s="42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7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>
      <c r="A541" s="211" t="s">
        <v>214</v>
      </c>
      <c r="B541" s="212"/>
      <c r="C541" s="212"/>
      <c r="D541" s="212"/>
      <c r="E541" s="212"/>
      <c r="F541" s="212"/>
      <c r="G541" s="212"/>
      <c r="H541" s="212"/>
      <c r="I541" s="212"/>
      <c r="J541" s="212"/>
      <c r="K541" s="212"/>
      <c r="L541" s="212"/>
      <c r="M541" s="212"/>
      <c r="N541" s="212"/>
      <c r="O541" s="213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>
      <c r="A542" s="36" t="s">
        <v>215</v>
      </c>
      <c r="B542" s="109">
        <v>0</v>
      </c>
      <c r="C542" s="109">
        <v>0</v>
      </c>
      <c r="D542" s="109">
        <v>0</v>
      </c>
      <c r="E542" s="109">
        <v>0</v>
      </c>
      <c r="F542" s="109">
        <v>0</v>
      </c>
      <c r="G542" s="175">
        <v>0</v>
      </c>
      <c r="H542" s="175">
        <v>0</v>
      </c>
      <c r="I542" s="175">
        <v>0</v>
      </c>
      <c r="J542" s="175">
        <v>0</v>
      </c>
      <c r="K542" s="198">
        <v>0</v>
      </c>
      <c r="L542" s="175">
        <v>0</v>
      </c>
      <c r="M542" s="175">
        <v>0</v>
      </c>
      <c r="N542" s="92">
        <f t="shared" ref="N542:N550" si="277">SUM(B542:M542)</f>
        <v>0</v>
      </c>
      <c r="O542" s="91">
        <f t="shared" ref="O542:O550" si="278">IF(N542=0,0,AVERAGE(B542:M542))</f>
        <v>0</v>
      </c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>
      <c r="A543" s="40" t="s">
        <v>216</v>
      </c>
      <c r="B543" s="76">
        <v>0</v>
      </c>
      <c r="C543" s="76">
        <v>0</v>
      </c>
      <c r="D543" s="76">
        <v>0</v>
      </c>
      <c r="E543" s="76">
        <v>0</v>
      </c>
      <c r="F543" s="76">
        <v>0</v>
      </c>
      <c r="G543" s="173">
        <v>0</v>
      </c>
      <c r="H543" s="173">
        <v>0</v>
      </c>
      <c r="I543" s="173">
        <v>0</v>
      </c>
      <c r="J543" s="173">
        <v>0</v>
      </c>
      <c r="K543" s="199">
        <v>0</v>
      </c>
      <c r="L543" s="173">
        <v>0</v>
      </c>
      <c r="M543" s="173">
        <v>0</v>
      </c>
      <c r="N543" s="92">
        <f t="shared" si="277"/>
        <v>0</v>
      </c>
      <c r="O543" s="91">
        <f t="shared" si="278"/>
        <v>0</v>
      </c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>
      <c r="A544" s="40" t="s">
        <v>217</v>
      </c>
      <c r="B544" s="76">
        <v>0</v>
      </c>
      <c r="C544" s="76">
        <v>0</v>
      </c>
      <c r="D544" s="76">
        <v>0</v>
      </c>
      <c r="E544" s="76">
        <v>0</v>
      </c>
      <c r="F544" s="76">
        <v>0</v>
      </c>
      <c r="G544" s="173">
        <v>0</v>
      </c>
      <c r="H544" s="173">
        <v>0</v>
      </c>
      <c r="I544" s="173">
        <v>0</v>
      </c>
      <c r="J544" s="173">
        <v>0</v>
      </c>
      <c r="K544" s="199">
        <v>0</v>
      </c>
      <c r="L544" s="173">
        <v>0</v>
      </c>
      <c r="M544" s="173">
        <v>0</v>
      </c>
      <c r="N544" s="92">
        <f t="shared" si="277"/>
        <v>0</v>
      </c>
      <c r="O544" s="91">
        <f t="shared" si="278"/>
        <v>0</v>
      </c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>
      <c r="A545" s="36" t="s">
        <v>218</v>
      </c>
      <c r="B545" s="109">
        <v>23</v>
      </c>
      <c r="C545" s="109">
        <v>35</v>
      </c>
      <c r="D545" s="109">
        <v>31</v>
      </c>
      <c r="E545" s="109">
        <v>14</v>
      </c>
      <c r="F545" s="109">
        <v>40</v>
      </c>
      <c r="G545" s="175">
        <v>34</v>
      </c>
      <c r="H545" s="175">
        <v>43</v>
      </c>
      <c r="I545" s="175">
        <v>48</v>
      </c>
      <c r="J545" s="175">
        <v>45</v>
      </c>
      <c r="K545" s="198">
        <v>34</v>
      </c>
      <c r="L545" s="175">
        <v>44</v>
      </c>
      <c r="M545" s="109">
        <v>13</v>
      </c>
      <c r="N545" s="92">
        <f t="shared" si="277"/>
        <v>404</v>
      </c>
      <c r="O545" s="91">
        <f t="shared" si="278"/>
        <v>33.666666666666664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>
      <c r="A546" s="40" t="s">
        <v>216</v>
      </c>
      <c r="B546" s="76">
        <v>143</v>
      </c>
      <c r="C546" s="76">
        <v>293</v>
      </c>
      <c r="D546" s="76">
        <v>306</v>
      </c>
      <c r="E546" s="76">
        <v>247</v>
      </c>
      <c r="F546" s="76">
        <v>465</v>
      </c>
      <c r="G546" s="173">
        <v>396</v>
      </c>
      <c r="H546" s="173">
        <v>324</v>
      </c>
      <c r="I546" s="173">
        <v>398</v>
      </c>
      <c r="J546" s="173">
        <v>635</v>
      </c>
      <c r="K546" s="199">
        <v>503</v>
      </c>
      <c r="L546" s="173">
        <v>641</v>
      </c>
      <c r="M546" s="76">
        <v>100</v>
      </c>
      <c r="N546" s="92">
        <f t="shared" si="277"/>
        <v>4451</v>
      </c>
      <c r="O546" s="91">
        <f t="shared" si="278"/>
        <v>370.91666666666669</v>
      </c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>
      <c r="A547" s="40" t="s">
        <v>217</v>
      </c>
      <c r="B547" s="166">
        <v>7.260416666666667</v>
      </c>
      <c r="C547" s="166">
        <v>58.774409722222224</v>
      </c>
      <c r="D547" s="166">
        <v>13.568055555555555</v>
      </c>
      <c r="E547" s="166">
        <v>15.125</v>
      </c>
      <c r="F547" s="166">
        <v>29.420486111111114</v>
      </c>
      <c r="G547" s="173" t="s">
        <v>575</v>
      </c>
      <c r="H547" s="186">
        <v>34.25</v>
      </c>
      <c r="I547" s="186">
        <v>44.690972222222221</v>
      </c>
      <c r="J547" s="186">
        <v>50.729166666666664</v>
      </c>
      <c r="K547" s="200">
        <v>14.118055555555555</v>
      </c>
      <c r="L547" s="186">
        <v>41.628472222222221</v>
      </c>
      <c r="M547" s="166">
        <v>6.8472222222222223</v>
      </c>
      <c r="N547" s="167">
        <f>SUM(B547:M547)</f>
        <v>316.41225694444449</v>
      </c>
      <c r="O547" s="167">
        <f t="shared" si="278"/>
        <v>28.764750631313134</v>
      </c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>
      <c r="A548" s="36" t="s">
        <v>219</v>
      </c>
      <c r="B548" s="109">
        <v>2</v>
      </c>
      <c r="C548" s="109">
        <v>1</v>
      </c>
      <c r="D548" s="109">
        <v>0</v>
      </c>
      <c r="E548" s="109">
        <v>0</v>
      </c>
      <c r="F548" s="109">
        <v>4</v>
      </c>
      <c r="G548" s="175">
        <v>3</v>
      </c>
      <c r="H548" s="175">
        <v>1</v>
      </c>
      <c r="I548" s="175">
        <v>5</v>
      </c>
      <c r="J548" s="175">
        <v>2</v>
      </c>
      <c r="K548" s="198">
        <v>5</v>
      </c>
      <c r="L548" s="175">
        <v>5</v>
      </c>
      <c r="M548" s="109">
        <v>1</v>
      </c>
      <c r="N548" s="92">
        <f t="shared" si="277"/>
        <v>29</v>
      </c>
      <c r="O548" s="91">
        <f t="shared" si="278"/>
        <v>2.4166666666666665</v>
      </c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>
      <c r="A549" s="40" t="s">
        <v>216</v>
      </c>
      <c r="B549" s="76">
        <v>2</v>
      </c>
      <c r="C549" s="76">
        <v>1</v>
      </c>
      <c r="D549" s="76">
        <v>0</v>
      </c>
      <c r="E549" s="76">
        <v>0</v>
      </c>
      <c r="F549" s="76">
        <v>0</v>
      </c>
      <c r="G549" s="173">
        <v>11</v>
      </c>
      <c r="H549" s="173">
        <v>2</v>
      </c>
      <c r="I549" s="173">
        <v>8</v>
      </c>
      <c r="J549" s="173">
        <v>3</v>
      </c>
      <c r="K549" s="199">
        <v>11</v>
      </c>
      <c r="L549" s="173">
        <v>26</v>
      </c>
      <c r="M549" s="76">
        <v>2</v>
      </c>
      <c r="N549" s="92">
        <f t="shared" si="277"/>
        <v>66</v>
      </c>
      <c r="O549" s="91">
        <f t="shared" si="278"/>
        <v>5.5</v>
      </c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>
      <c r="A550" s="40" t="s">
        <v>217</v>
      </c>
      <c r="B550" s="166">
        <v>0.75</v>
      </c>
      <c r="C550" s="166">
        <v>0.66666666666666663</v>
      </c>
      <c r="D550" s="166">
        <v>1.3333333333333333</v>
      </c>
      <c r="E550" s="166">
        <v>0</v>
      </c>
      <c r="F550" s="180">
        <v>4.25</v>
      </c>
      <c r="G550" s="186">
        <v>12.333333333333334</v>
      </c>
      <c r="H550" s="186">
        <v>3.3333333333333335</v>
      </c>
      <c r="I550" s="180">
        <v>6.208333333333333</v>
      </c>
      <c r="J550" s="180">
        <v>4.166666666666667</v>
      </c>
      <c r="K550" s="200">
        <v>7.125</v>
      </c>
      <c r="L550" s="186">
        <v>14</v>
      </c>
      <c r="M550" s="166">
        <v>3.3333333333333335</v>
      </c>
      <c r="N550" s="167">
        <f t="shared" si="277"/>
        <v>57.5</v>
      </c>
      <c r="O550" s="167">
        <f t="shared" si="278"/>
        <v>4.791666666666667</v>
      </c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4.25" customHeight="1">
      <c r="A551" s="12"/>
      <c r="B551" s="12"/>
      <c r="C551" s="12"/>
      <c r="D551" s="12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7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>
      <c r="A552" s="220" t="s">
        <v>220</v>
      </c>
      <c r="B552" s="229"/>
      <c r="C552" s="229"/>
      <c r="D552" s="229"/>
      <c r="E552" s="229"/>
      <c r="F552" s="229"/>
      <c r="G552" s="229"/>
      <c r="H552" s="229"/>
      <c r="I552" s="229"/>
      <c r="J552" s="229"/>
      <c r="K552" s="229"/>
      <c r="L552" s="229"/>
      <c r="M552" s="229"/>
      <c r="N552" s="229"/>
      <c r="O552" s="230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>
      <c r="A553" s="44"/>
      <c r="B553" s="44"/>
      <c r="C553" s="44"/>
      <c r="D553" s="44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7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>
      <c r="A554" s="211" t="s">
        <v>221</v>
      </c>
      <c r="B554" s="212"/>
      <c r="C554" s="212"/>
      <c r="D554" s="212"/>
      <c r="E554" s="212"/>
      <c r="F554" s="212"/>
      <c r="G554" s="212"/>
      <c r="H554" s="212"/>
      <c r="I554" s="212"/>
      <c r="J554" s="212"/>
      <c r="K554" s="212"/>
      <c r="L554" s="212"/>
      <c r="M554" s="212"/>
      <c r="N554" s="212"/>
      <c r="O554" s="213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>
      <c r="A555" s="214" t="s">
        <v>222</v>
      </c>
      <c r="B555" s="215"/>
      <c r="C555" s="215"/>
      <c r="D555" s="215"/>
      <c r="E555" s="215"/>
      <c r="F555" s="215"/>
      <c r="G555" s="215"/>
      <c r="H555" s="215"/>
      <c r="I555" s="215"/>
      <c r="J555" s="215"/>
      <c r="K555" s="215"/>
      <c r="L555" s="215"/>
      <c r="M555" s="215"/>
      <c r="N555" s="215"/>
      <c r="O555" s="216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>
      <c r="A556" s="160" t="s">
        <v>223</v>
      </c>
      <c r="B556" s="94">
        <v>190</v>
      </c>
      <c r="C556" s="94">
        <v>183</v>
      </c>
      <c r="D556" s="94">
        <v>202</v>
      </c>
      <c r="E556" s="94">
        <v>285</v>
      </c>
      <c r="F556" s="94">
        <v>226</v>
      </c>
      <c r="G556" s="94">
        <v>289</v>
      </c>
      <c r="H556" s="94">
        <v>260</v>
      </c>
      <c r="I556" s="94">
        <v>245</v>
      </c>
      <c r="J556" s="94">
        <v>294</v>
      </c>
      <c r="K556" s="178">
        <v>296</v>
      </c>
      <c r="L556" s="76">
        <v>271</v>
      </c>
      <c r="M556" s="76">
        <v>326</v>
      </c>
      <c r="N556" s="92">
        <f t="shared" ref="N556:N570" si="279">SUM(B556:M556)</f>
        <v>3067</v>
      </c>
      <c r="O556" s="91">
        <f t="shared" ref="O556:O570" si="280">IF(N556=0,0,AVERAGE(B556:M556))</f>
        <v>255.58333333333334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>
      <c r="A557" s="40" t="s">
        <v>224</v>
      </c>
      <c r="B557" s="76">
        <v>6726</v>
      </c>
      <c r="C557" s="76">
        <v>10010</v>
      </c>
      <c r="D557" s="76">
        <v>7529</v>
      </c>
      <c r="E557" s="76">
        <v>10062</v>
      </c>
      <c r="F557" s="76">
        <v>11835</v>
      </c>
      <c r="G557" s="76">
        <v>12556</v>
      </c>
      <c r="H557" s="94">
        <v>10993</v>
      </c>
      <c r="I557" s="76">
        <v>10272</v>
      </c>
      <c r="J557" s="76">
        <v>9965</v>
      </c>
      <c r="K557" s="178">
        <v>10948</v>
      </c>
      <c r="L557" s="76">
        <v>11068</v>
      </c>
      <c r="M557" s="76">
        <v>11316</v>
      </c>
      <c r="N557" s="92">
        <f t="shared" si="279"/>
        <v>123280</v>
      </c>
      <c r="O557" s="91">
        <f t="shared" si="280"/>
        <v>10273.333333333334</v>
      </c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idden="1">
      <c r="A558" s="165" t="s">
        <v>225</v>
      </c>
      <c r="B558" s="76">
        <v>0</v>
      </c>
      <c r="C558" s="76"/>
      <c r="D558" s="76"/>
      <c r="E558" s="76"/>
      <c r="F558" s="95"/>
      <c r="G558" s="76"/>
      <c r="H558" s="94"/>
      <c r="I558" s="76"/>
      <c r="J558" s="95"/>
      <c r="K558" s="178"/>
      <c r="L558" s="95"/>
      <c r="M558" s="76"/>
      <c r="N558" s="92">
        <f t="shared" si="279"/>
        <v>0</v>
      </c>
      <c r="O558" s="91">
        <f t="shared" si="280"/>
        <v>0</v>
      </c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>
      <c r="A559" s="40" t="s">
        <v>226</v>
      </c>
      <c r="B559" s="76">
        <v>339</v>
      </c>
      <c r="C559" s="76">
        <v>503</v>
      </c>
      <c r="D559" s="76">
        <v>407</v>
      </c>
      <c r="E559" s="76">
        <v>531</v>
      </c>
      <c r="F559" s="76">
        <v>559</v>
      </c>
      <c r="G559" s="76">
        <v>541</v>
      </c>
      <c r="H559" s="94">
        <v>490</v>
      </c>
      <c r="I559" s="76">
        <v>532</v>
      </c>
      <c r="J559" s="76">
        <v>440</v>
      </c>
      <c r="K559" s="178">
        <v>405</v>
      </c>
      <c r="L559" s="76">
        <v>412</v>
      </c>
      <c r="M559" s="76">
        <v>498</v>
      </c>
      <c r="N559" s="92">
        <f t="shared" si="279"/>
        <v>5657</v>
      </c>
      <c r="O559" s="91">
        <f t="shared" si="280"/>
        <v>471.41666666666669</v>
      </c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>
      <c r="A560" s="40" t="s">
        <v>227</v>
      </c>
      <c r="B560" s="76">
        <v>1439</v>
      </c>
      <c r="C560" s="76">
        <v>2362</v>
      </c>
      <c r="D560" s="76">
        <v>2145</v>
      </c>
      <c r="E560" s="76">
        <v>2663</v>
      </c>
      <c r="F560" s="76">
        <v>2701</v>
      </c>
      <c r="G560" s="76">
        <v>2738</v>
      </c>
      <c r="H560" s="94">
        <v>2450</v>
      </c>
      <c r="I560" s="76">
        <v>2434</v>
      </c>
      <c r="J560" s="76">
        <v>1894</v>
      </c>
      <c r="K560" s="178">
        <v>2259</v>
      </c>
      <c r="L560" s="76">
        <v>2137</v>
      </c>
      <c r="M560" s="76">
        <v>2216</v>
      </c>
      <c r="N560" s="92">
        <f t="shared" si="279"/>
        <v>27438</v>
      </c>
      <c r="O560" s="91">
        <f t="shared" si="280"/>
        <v>2286.5</v>
      </c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idden="1">
      <c r="A561" s="160" t="s">
        <v>228</v>
      </c>
      <c r="B561" s="76">
        <v>0</v>
      </c>
      <c r="C561" s="76"/>
      <c r="D561" s="76"/>
      <c r="E561" s="76"/>
      <c r="F561" s="76"/>
      <c r="G561" s="76"/>
      <c r="H561" s="94"/>
      <c r="I561" s="76"/>
      <c r="J561" s="76"/>
      <c r="K561" s="178"/>
      <c r="L561" s="76"/>
      <c r="M561" s="76"/>
      <c r="N561" s="92">
        <f t="shared" si="279"/>
        <v>0</v>
      </c>
      <c r="O561" s="91">
        <f t="shared" si="280"/>
        <v>0</v>
      </c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>
      <c r="A562" s="40" t="s">
        <v>229</v>
      </c>
      <c r="B562" s="76">
        <v>786</v>
      </c>
      <c r="C562" s="76">
        <v>496</v>
      </c>
      <c r="D562" s="76">
        <v>1026</v>
      </c>
      <c r="E562" s="76">
        <v>996</v>
      </c>
      <c r="F562" s="76">
        <v>457</v>
      </c>
      <c r="G562" s="76">
        <v>943</v>
      </c>
      <c r="H562" s="94">
        <v>1088</v>
      </c>
      <c r="I562" s="76">
        <v>206</v>
      </c>
      <c r="J562" s="76">
        <v>801</v>
      </c>
      <c r="K562" s="178">
        <v>1020</v>
      </c>
      <c r="L562" s="76">
        <v>1400</v>
      </c>
      <c r="M562" s="76">
        <v>1252</v>
      </c>
      <c r="N562" s="92">
        <f t="shared" si="279"/>
        <v>10471</v>
      </c>
      <c r="O562" s="91">
        <f t="shared" si="280"/>
        <v>872.58333333333337</v>
      </c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>
      <c r="A563" s="40" t="s">
        <v>230</v>
      </c>
      <c r="B563" s="76">
        <v>292</v>
      </c>
      <c r="C563" s="76">
        <v>188</v>
      </c>
      <c r="D563" s="76">
        <v>183</v>
      </c>
      <c r="E563" s="76">
        <v>215</v>
      </c>
      <c r="F563" s="76">
        <v>551</v>
      </c>
      <c r="G563" s="76">
        <v>403</v>
      </c>
      <c r="H563" s="94">
        <v>505</v>
      </c>
      <c r="I563" s="76">
        <v>124</v>
      </c>
      <c r="J563" s="76">
        <v>337</v>
      </c>
      <c r="K563" s="178">
        <v>377</v>
      </c>
      <c r="L563" s="76">
        <v>521</v>
      </c>
      <c r="M563" s="76">
        <v>485</v>
      </c>
      <c r="N563" s="92">
        <f t="shared" si="279"/>
        <v>4181</v>
      </c>
      <c r="O563" s="91">
        <f t="shared" si="280"/>
        <v>348.41666666666669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>
      <c r="A564" s="40" t="s">
        <v>231</v>
      </c>
      <c r="B564" s="76">
        <v>1</v>
      </c>
      <c r="C564" s="76">
        <v>3</v>
      </c>
      <c r="D564" s="76">
        <v>1</v>
      </c>
      <c r="E564" s="76">
        <v>13</v>
      </c>
      <c r="F564" s="76">
        <v>11</v>
      </c>
      <c r="G564" s="76">
        <v>8</v>
      </c>
      <c r="H564" s="94">
        <v>3</v>
      </c>
      <c r="I564" s="76">
        <v>5</v>
      </c>
      <c r="J564" s="76">
        <v>5</v>
      </c>
      <c r="K564" s="178">
        <v>1</v>
      </c>
      <c r="L564" s="76">
        <v>1</v>
      </c>
      <c r="M564" s="76">
        <v>3</v>
      </c>
      <c r="N564" s="92">
        <f t="shared" si="279"/>
        <v>55</v>
      </c>
      <c r="O564" s="91">
        <f t="shared" si="280"/>
        <v>4.583333333333333</v>
      </c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idden="1">
      <c r="A565" s="160" t="s">
        <v>232</v>
      </c>
      <c r="B565" s="76">
        <v>0</v>
      </c>
      <c r="C565" s="76"/>
      <c r="D565" s="76"/>
      <c r="E565" s="76"/>
      <c r="F565" s="95"/>
      <c r="G565" s="99"/>
      <c r="H565" s="94"/>
      <c r="I565" s="76"/>
      <c r="J565" s="76"/>
      <c r="K565" s="178"/>
      <c r="L565" s="76"/>
      <c r="M565" s="76"/>
      <c r="N565" s="92">
        <f t="shared" si="279"/>
        <v>0</v>
      </c>
      <c r="O565" s="91">
        <f t="shared" si="280"/>
        <v>0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s="182" customFormat="1">
      <c r="A566" s="160" t="s">
        <v>232</v>
      </c>
      <c r="B566" s="76">
        <v>0</v>
      </c>
      <c r="C566" s="76">
        <v>0</v>
      </c>
      <c r="D566" s="76">
        <v>0</v>
      </c>
      <c r="E566" s="76">
        <v>0</v>
      </c>
      <c r="F566" s="173">
        <v>0</v>
      </c>
      <c r="G566" s="173">
        <v>1</v>
      </c>
      <c r="H566" s="94">
        <v>0</v>
      </c>
      <c r="I566" s="76">
        <v>0</v>
      </c>
      <c r="J566" s="76">
        <v>0</v>
      </c>
      <c r="K566" s="178">
        <v>1</v>
      </c>
      <c r="L566" s="76">
        <v>1</v>
      </c>
      <c r="M566" s="76">
        <v>2</v>
      </c>
      <c r="N566" s="92">
        <f t="shared" si="279"/>
        <v>5</v>
      </c>
      <c r="O566" s="91">
        <f t="shared" si="280"/>
        <v>0.41666666666666669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>
      <c r="A567" s="40" t="s">
        <v>233</v>
      </c>
      <c r="B567" s="76">
        <v>242</v>
      </c>
      <c r="C567" s="76">
        <v>303</v>
      </c>
      <c r="D567" s="76">
        <v>418</v>
      </c>
      <c r="E567" s="76">
        <v>356</v>
      </c>
      <c r="F567" s="76">
        <v>228</v>
      </c>
      <c r="G567" s="76">
        <v>410</v>
      </c>
      <c r="H567" s="94">
        <v>336</v>
      </c>
      <c r="I567" s="76">
        <v>368</v>
      </c>
      <c r="J567" s="76">
        <v>320</v>
      </c>
      <c r="K567" s="178">
        <v>421</v>
      </c>
      <c r="L567" s="76">
        <v>296</v>
      </c>
      <c r="M567" s="76">
        <v>346</v>
      </c>
      <c r="N567" s="92">
        <f t="shared" si="279"/>
        <v>4044</v>
      </c>
      <c r="O567" s="91">
        <f t="shared" si="280"/>
        <v>337</v>
      </c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>
      <c r="A568" s="40" t="s">
        <v>234</v>
      </c>
      <c r="B568" s="76">
        <v>59</v>
      </c>
      <c r="C568" s="76">
        <v>74</v>
      </c>
      <c r="D568" s="76">
        <v>109</v>
      </c>
      <c r="E568" s="76">
        <v>84</v>
      </c>
      <c r="F568" s="76">
        <v>35</v>
      </c>
      <c r="G568" s="76">
        <v>123</v>
      </c>
      <c r="H568" s="94">
        <v>81</v>
      </c>
      <c r="I568" s="76">
        <v>44</v>
      </c>
      <c r="J568" s="76">
        <v>60</v>
      </c>
      <c r="K568" s="178">
        <v>76</v>
      </c>
      <c r="L568" s="76">
        <v>99</v>
      </c>
      <c r="M568" s="76">
        <v>75</v>
      </c>
      <c r="N568" s="92">
        <f t="shared" si="279"/>
        <v>919</v>
      </c>
      <c r="O568" s="91">
        <f t="shared" si="280"/>
        <v>76.583333333333329</v>
      </c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idden="1">
      <c r="A569" s="160" t="s">
        <v>235</v>
      </c>
      <c r="B569" s="76">
        <v>0</v>
      </c>
      <c r="C569" s="76"/>
      <c r="D569" s="76"/>
      <c r="E569" s="76"/>
      <c r="F569" s="76"/>
      <c r="G569" s="76"/>
      <c r="H569" s="94"/>
      <c r="I569" s="76"/>
      <c r="J569" s="76"/>
      <c r="K569" s="178"/>
      <c r="L569" s="76"/>
      <c r="M569" s="76"/>
      <c r="N569" s="92">
        <f t="shared" si="279"/>
        <v>0</v>
      </c>
      <c r="O569" s="91">
        <f t="shared" si="280"/>
        <v>0</v>
      </c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>
      <c r="A570" s="40" t="s">
        <v>236</v>
      </c>
      <c r="B570" s="76">
        <v>208</v>
      </c>
      <c r="C570" s="76">
        <v>272</v>
      </c>
      <c r="D570" s="76">
        <v>338</v>
      </c>
      <c r="E570" s="76">
        <v>256</v>
      </c>
      <c r="F570" s="76">
        <v>323</v>
      </c>
      <c r="G570" s="76">
        <v>321</v>
      </c>
      <c r="H570" s="94">
        <v>325</v>
      </c>
      <c r="I570" s="76">
        <v>301</v>
      </c>
      <c r="J570" s="76">
        <v>302</v>
      </c>
      <c r="K570" s="178">
        <v>326</v>
      </c>
      <c r="L570" s="76">
        <v>355</v>
      </c>
      <c r="M570" s="76">
        <v>327</v>
      </c>
      <c r="N570" s="92">
        <f t="shared" si="279"/>
        <v>3654</v>
      </c>
      <c r="O570" s="91">
        <f t="shared" si="280"/>
        <v>304.5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>
      <c r="A571" s="129" t="s">
        <v>22</v>
      </c>
      <c r="B571" s="124">
        <f>SUM(B556:B570)</f>
        <v>10282</v>
      </c>
      <c r="C571" s="124">
        <f t="shared" ref="C571:O571" si="281">SUM(C556:C570)</f>
        <v>14394</v>
      </c>
      <c r="D571" s="124">
        <f t="shared" si="281"/>
        <v>12358</v>
      </c>
      <c r="E571" s="124">
        <f>SUM(E556:E570)</f>
        <v>15461</v>
      </c>
      <c r="F571" s="124">
        <f t="shared" si="281"/>
        <v>16926</v>
      </c>
      <c r="G571" s="124">
        <f t="shared" si="281"/>
        <v>18333</v>
      </c>
      <c r="H571" s="124">
        <f t="shared" si="281"/>
        <v>16531</v>
      </c>
      <c r="I571" s="124">
        <f t="shared" si="281"/>
        <v>14531</v>
      </c>
      <c r="J571" s="124">
        <f t="shared" si="281"/>
        <v>14418</v>
      </c>
      <c r="K571" s="124">
        <f t="shared" si="281"/>
        <v>16130</v>
      </c>
      <c r="L571" s="124">
        <f t="shared" si="281"/>
        <v>16561</v>
      </c>
      <c r="M571" s="124">
        <f t="shared" si="281"/>
        <v>16846</v>
      </c>
      <c r="N571" s="124">
        <f t="shared" si="281"/>
        <v>182771</v>
      </c>
      <c r="O571" s="126">
        <f t="shared" si="281"/>
        <v>15230.916666666668</v>
      </c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>
      <c r="A572" s="10"/>
      <c r="B572" s="10"/>
      <c r="C572" s="10"/>
      <c r="D572" s="10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46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>
      <c r="A573" s="214" t="s">
        <v>237</v>
      </c>
      <c r="B573" s="212"/>
      <c r="C573" s="212"/>
      <c r="D573" s="212"/>
      <c r="E573" s="212"/>
      <c r="F573" s="212"/>
      <c r="G573" s="212"/>
      <c r="H573" s="212"/>
      <c r="I573" s="212"/>
      <c r="J573" s="212"/>
      <c r="K573" s="212"/>
      <c r="L573" s="212"/>
      <c r="M573" s="212"/>
      <c r="N573" s="212"/>
      <c r="O573" s="213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" customHeight="1">
      <c r="A574" s="53" t="s">
        <v>19</v>
      </c>
      <c r="B574" s="76">
        <v>990</v>
      </c>
      <c r="C574" s="76">
        <v>1285</v>
      </c>
      <c r="D574" s="76">
        <v>1216</v>
      </c>
      <c r="E574" s="76">
        <v>2325</v>
      </c>
      <c r="F574" s="76">
        <v>1705</v>
      </c>
      <c r="G574" s="76">
        <v>2026</v>
      </c>
      <c r="H574" s="76">
        <v>1529</v>
      </c>
      <c r="I574" s="76">
        <v>1549</v>
      </c>
      <c r="J574" s="76">
        <v>1206</v>
      </c>
      <c r="K574" s="76">
        <v>1441</v>
      </c>
      <c r="L574" s="76">
        <v>1626</v>
      </c>
      <c r="M574" s="76">
        <v>1471</v>
      </c>
      <c r="N574" s="92">
        <f t="shared" ref="N574:N576" si="282">SUM(B574:M574)</f>
        <v>18369</v>
      </c>
      <c r="O574" s="91">
        <f t="shared" ref="O574:O576" si="283">IF(N574=0,0,AVERAGE(B574:M574))</f>
        <v>1530.75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>
      <c r="A575" s="53" t="s">
        <v>20</v>
      </c>
      <c r="B575" s="76">
        <v>2204</v>
      </c>
      <c r="C575" s="76">
        <v>3971</v>
      </c>
      <c r="D575" s="76">
        <v>3070</v>
      </c>
      <c r="E575" s="76">
        <v>4624</v>
      </c>
      <c r="F575" s="76">
        <v>4502</v>
      </c>
      <c r="G575" s="76">
        <v>4386</v>
      </c>
      <c r="H575" s="76">
        <v>3764</v>
      </c>
      <c r="I575" s="76">
        <v>2894</v>
      </c>
      <c r="J575" s="76">
        <v>2737</v>
      </c>
      <c r="K575" s="76">
        <v>2912</v>
      </c>
      <c r="L575" s="76">
        <v>2401</v>
      </c>
      <c r="M575" s="76">
        <v>2379</v>
      </c>
      <c r="N575" s="92">
        <f t="shared" si="282"/>
        <v>39844</v>
      </c>
      <c r="O575" s="91">
        <f t="shared" si="283"/>
        <v>3320.3333333333335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>
      <c r="A576" s="53" t="s">
        <v>21</v>
      </c>
      <c r="B576" s="76">
        <v>2603</v>
      </c>
      <c r="C576" s="76">
        <v>3356</v>
      </c>
      <c r="D576" s="76">
        <v>3013</v>
      </c>
      <c r="E576" s="76">
        <v>3945</v>
      </c>
      <c r="F576" s="76">
        <v>4096</v>
      </c>
      <c r="G576" s="76">
        <v>4755</v>
      </c>
      <c r="H576" s="76">
        <v>4322</v>
      </c>
      <c r="I576" s="76">
        <v>4097</v>
      </c>
      <c r="J576" s="76">
        <v>3296</v>
      </c>
      <c r="K576" s="76">
        <v>3121</v>
      </c>
      <c r="L576" s="76">
        <v>2844</v>
      </c>
      <c r="M576" s="76">
        <v>3706</v>
      </c>
      <c r="N576" s="92">
        <f t="shared" si="282"/>
        <v>43154</v>
      </c>
      <c r="O576" s="91">
        <f t="shared" si="283"/>
        <v>3596.1666666666665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>
      <c r="A577" s="129" t="s">
        <v>22</v>
      </c>
      <c r="B577" s="124">
        <f t="shared" ref="B577:O577" si="284">SUM(B574:B576)</f>
        <v>5797</v>
      </c>
      <c r="C577" s="124">
        <f t="shared" si="284"/>
        <v>8612</v>
      </c>
      <c r="D577" s="124">
        <f t="shared" si="284"/>
        <v>7299</v>
      </c>
      <c r="E577" s="124">
        <f t="shared" si="284"/>
        <v>10894</v>
      </c>
      <c r="F577" s="124">
        <f t="shared" si="284"/>
        <v>10303</v>
      </c>
      <c r="G577" s="124">
        <f t="shared" si="284"/>
        <v>11167</v>
      </c>
      <c r="H577" s="124">
        <f t="shared" si="284"/>
        <v>9615</v>
      </c>
      <c r="I577" s="124">
        <f t="shared" ref="I577" si="285">SUM(I574:I576)</f>
        <v>8540</v>
      </c>
      <c r="J577" s="124">
        <f t="shared" si="284"/>
        <v>7239</v>
      </c>
      <c r="K577" s="124">
        <f t="shared" si="284"/>
        <v>7474</v>
      </c>
      <c r="L577" s="124">
        <f t="shared" si="284"/>
        <v>6871</v>
      </c>
      <c r="M577" s="124">
        <f t="shared" si="284"/>
        <v>7556</v>
      </c>
      <c r="N577" s="123">
        <f t="shared" si="284"/>
        <v>101367</v>
      </c>
      <c r="O577" s="123">
        <f t="shared" si="284"/>
        <v>8447.25</v>
      </c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>
      <c r="A578" s="129" t="s">
        <v>138</v>
      </c>
      <c r="B578" s="123">
        <f t="shared" ref="B578:M578" si="286">IF(B577=0,"",B577/B1320)</f>
        <v>187</v>
      </c>
      <c r="C578" s="123">
        <f t="shared" si="286"/>
        <v>307.57142857142856</v>
      </c>
      <c r="D578" s="123">
        <f t="shared" si="286"/>
        <v>235.45161290322579</v>
      </c>
      <c r="E578" s="123">
        <f t="shared" si="286"/>
        <v>363.13333333333333</v>
      </c>
      <c r="F578" s="123">
        <f t="shared" si="286"/>
        <v>332.35483870967744</v>
      </c>
      <c r="G578" s="123">
        <f t="shared" si="286"/>
        <v>372.23333333333335</v>
      </c>
      <c r="H578" s="123">
        <f t="shared" si="286"/>
        <v>310.16129032258067</v>
      </c>
      <c r="I578" s="123">
        <f t="shared" si="286"/>
        <v>275.48387096774195</v>
      </c>
      <c r="J578" s="123">
        <f t="shared" si="286"/>
        <v>241.3</v>
      </c>
      <c r="K578" s="123">
        <f t="shared" si="286"/>
        <v>241.09677419354838</v>
      </c>
      <c r="L578" s="123">
        <f t="shared" si="286"/>
        <v>229.03333333333333</v>
      </c>
      <c r="M578" s="123">
        <f t="shared" si="286"/>
        <v>243.74193548387098</v>
      </c>
      <c r="N578" s="126">
        <f>SUM(B578:M578)</f>
        <v>3338.5617511520741</v>
      </c>
      <c r="O578" s="126">
        <f>IF(N578=0,0,AVERAGE(B578:M578))</f>
        <v>278.21347926267282</v>
      </c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>
      <c r="A579" s="10"/>
      <c r="B579" s="10"/>
      <c r="C579" s="10"/>
      <c r="D579" s="10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3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>
      <c r="A580" s="214" t="s">
        <v>238</v>
      </c>
      <c r="B580" s="212"/>
      <c r="C580" s="212"/>
      <c r="D580" s="212"/>
      <c r="E580" s="212"/>
      <c r="F580" s="212"/>
      <c r="G580" s="212"/>
      <c r="H580" s="212"/>
      <c r="I580" s="212"/>
      <c r="J580" s="212"/>
      <c r="K580" s="212"/>
      <c r="L580" s="212"/>
      <c r="M580" s="212"/>
      <c r="N580" s="212"/>
      <c r="O580" s="213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>
      <c r="A581" s="40" t="s">
        <v>239</v>
      </c>
      <c r="B581" s="94">
        <v>4295</v>
      </c>
      <c r="C581" s="94">
        <v>5599</v>
      </c>
      <c r="D581" s="94">
        <v>4857</v>
      </c>
      <c r="E581" s="94">
        <v>4282</v>
      </c>
      <c r="F581" s="94">
        <v>6397</v>
      </c>
      <c r="G581" s="94">
        <v>6877</v>
      </c>
      <c r="H581" s="76">
        <f>11+6645</f>
        <v>6656</v>
      </c>
      <c r="I581" s="94">
        <v>5746</v>
      </c>
      <c r="J581" s="94">
        <v>6885</v>
      </c>
      <c r="K581" s="94">
        <v>8360</v>
      </c>
      <c r="L581" s="94">
        <v>9419</v>
      </c>
      <c r="M581" s="94">
        <v>8964</v>
      </c>
      <c r="N581" s="92">
        <f>SUM(B581:M581)</f>
        <v>78337</v>
      </c>
      <c r="O581" s="91">
        <f>IF(N581=0,0,AVERAGE(B581:M581))</f>
        <v>6528.083333333333</v>
      </c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>
      <c r="A582" s="129" t="s">
        <v>22</v>
      </c>
      <c r="B582" s="124">
        <f t="shared" ref="B582:E582" si="287">SUM(B581)</f>
        <v>4295</v>
      </c>
      <c r="C582" s="124">
        <f t="shared" si="287"/>
        <v>5599</v>
      </c>
      <c r="D582" s="124">
        <f t="shared" si="287"/>
        <v>4857</v>
      </c>
      <c r="E582" s="124">
        <f t="shared" si="287"/>
        <v>4282</v>
      </c>
      <c r="F582" s="124">
        <f t="shared" ref="F582:O582" si="288">SUM(F581)</f>
        <v>6397</v>
      </c>
      <c r="G582" s="124">
        <f t="shared" si="288"/>
        <v>6877</v>
      </c>
      <c r="H582" s="124">
        <f t="shared" si="288"/>
        <v>6656</v>
      </c>
      <c r="I582" s="124">
        <f t="shared" si="288"/>
        <v>5746</v>
      </c>
      <c r="J582" s="124">
        <f t="shared" si="288"/>
        <v>6885</v>
      </c>
      <c r="K582" s="124">
        <f t="shared" si="288"/>
        <v>8360</v>
      </c>
      <c r="L582" s="124">
        <f t="shared" si="288"/>
        <v>9419</v>
      </c>
      <c r="M582" s="124">
        <f t="shared" si="288"/>
        <v>8964</v>
      </c>
      <c r="N582" s="124">
        <f t="shared" si="288"/>
        <v>78337</v>
      </c>
      <c r="O582" s="126">
        <f t="shared" si="288"/>
        <v>6528.083333333333</v>
      </c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>
      <c r="A583" s="129" t="s">
        <v>138</v>
      </c>
      <c r="B583" s="123">
        <f t="shared" ref="B583:M583" si="289">IF(B582=0,"",B582/B1320)</f>
        <v>138.54838709677421</v>
      </c>
      <c r="C583" s="123">
        <f t="shared" si="289"/>
        <v>199.96428571428572</v>
      </c>
      <c r="D583" s="123">
        <f t="shared" si="289"/>
        <v>156.67741935483872</v>
      </c>
      <c r="E583" s="123">
        <f t="shared" si="289"/>
        <v>142.73333333333332</v>
      </c>
      <c r="F583" s="123">
        <f t="shared" si="289"/>
        <v>206.35483870967741</v>
      </c>
      <c r="G583" s="123">
        <f t="shared" si="289"/>
        <v>229.23333333333332</v>
      </c>
      <c r="H583" s="123">
        <f t="shared" si="289"/>
        <v>214.70967741935485</v>
      </c>
      <c r="I583" s="123">
        <f t="shared" si="289"/>
        <v>185.35483870967741</v>
      </c>
      <c r="J583" s="123">
        <f t="shared" si="289"/>
        <v>229.5</v>
      </c>
      <c r="K583" s="123">
        <f t="shared" si="289"/>
        <v>269.67741935483872</v>
      </c>
      <c r="L583" s="123">
        <f t="shared" si="289"/>
        <v>313.96666666666664</v>
      </c>
      <c r="M583" s="123">
        <f t="shared" si="289"/>
        <v>289.16129032258067</v>
      </c>
      <c r="N583" s="126">
        <f>SUM(B583:M583)</f>
        <v>2575.8814900153607</v>
      </c>
      <c r="O583" s="126">
        <f>IF(N583=0,0,AVERAGE(B583:M583))</f>
        <v>214.65679083461339</v>
      </c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4.25" customHeight="1">
      <c r="A584" s="10"/>
      <c r="B584" s="10"/>
      <c r="C584" s="10"/>
      <c r="D584" s="10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7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>
      <c r="A585" s="214" t="s">
        <v>240</v>
      </c>
      <c r="B585" s="212"/>
      <c r="C585" s="212"/>
      <c r="D585" s="212"/>
      <c r="E585" s="212"/>
      <c r="F585" s="212"/>
      <c r="G585" s="212"/>
      <c r="H585" s="212"/>
      <c r="I585" s="212"/>
      <c r="J585" s="212"/>
      <c r="K585" s="212"/>
      <c r="L585" s="212"/>
      <c r="M585" s="212"/>
      <c r="N585" s="212"/>
      <c r="O585" s="213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>
      <c r="A586" s="129" t="s">
        <v>22</v>
      </c>
      <c r="B586" s="124">
        <f>SUM(B577,B582)</f>
        <v>10092</v>
      </c>
      <c r="C586" s="124">
        <f>SUM(C577,C582)</f>
        <v>14211</v>
      </c>
      <c r="D586" s="124">
        <f>SUM(D577,D582)</f>
        <v>12156</v>
      </c>
      <c r="E586" s="124">
        <f>SUM(E577,E582)</f>
        <v>15176</v>
      </c>
      <c r="F586" s="124">
        <f>SUM(F577,F582)</f>
        <v>16700</v>
      </c>
      <c r="G586" s="124">
        <f t="shared" ref="G586:O586" si="290">SUM(G577,G582)</f>
        <v>18044</v>
      </c>
      <c r="H586" s="124">
        <f t="shared" si="290"/>
        <v>16271</v>
      </c>
      <c r="I586" s="124">
        <f t="shared" si="290"/>
        <v>14286</v>
      </c>
      <c r="J586" s="124">
        <f t="shared" si="290"/>
        <v>14124</v>
      </c>
      <c r="K586" s="124">
        <f t="shared" si="290"/>
        <v>15834</v>
      </c>
      <c r="L586" s="124">
        <f t="shared" si="290"/>
        <v>16290</v>
      </c>
      <c r="M586" s="124">
        <f t="shared" si="290"/>
        <v>16520</v>
      </c>
      <c r="N586" s="124">
        <f t="shared" si="290"/>
        <v>179704</v>
      </c>
      <c r="O586" s="126">
        <f t="shared" si="290"/>
        <v>14975.333333333332</v>
      </c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>
      <c r="A587" s="42"/>
      <c r="B587" s="47"/>
      <c r="C587" s="47"/>
      <c r="D587" s="47"/>
      <c r="E587" s="47"/>
      <c r="F587" s="47"/>
      <c r="G587" s="47"/>
      <c r="H587" s="47"/>
      <c r="I587" s="47"/>
      <c r="J587" s="47"/>
      <c r="K587" s="47"/>
      <c r="L587" s="47"/>
      <c r="M587" s="47"/>
      <c r="N587" s="47"/>
      <c r="O587" s="48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>
      <c r="A588" s="211" t="s">
        <v>241</v>
      </c>
      <c r="B588" s="212"/>
      <c r="C588" s="212"/>
      <c r="D588" s="212"/>
      <c r="E588" s="212"/>
      <c r="F588" s="212"/>
      <c r="G588" s="212"/>
      <c r="H588" s="212"/>
      <c r="I588" s="212"/>
      <c r="J588" s="212"/>
      <c r="K588" s="212"/>
      <c r="L588" s="212"/>
      <c r="M588" s="212"/>
      <c r="N588" s="212"/>
      <c r="O588" s="213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>
      <c r="A589" s="214" t="s">
        <v>242</v>
      </c>
      <c r="B589" s="212"/>
      <c r="C589" s="212"/>
      <c r="D589" s="212"/>
      <c r="E589" s="212"/>
      <c r="F589" s="212"/>
      <c r="G589" s="212"/>
      <c r="H589" s="212"/>
      <c r="I589" s="212"/>
      <c r="J589" s="212"/>
      <c r="K589" s="212"/>
      <c r="L589" s="212"/>
      <c r="M589" s="212"/>
      <c r="N589" s="212"/>
      <c r="O589" s="213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>
      <c r="A590" s="53" t="s">
        <v>19</v>
      </c>
      <c r="B590" s="76" t="s">
        <v>50</v>
      </c>
      <c r="C590" s="76" t="s">
        <v>50</v>
      </c>
      <c r="D590" s="76" t="s">
        <v>50</v>
      </c>
      <c r="E590" s="76" t="s">
        <v>50</v>
      </c>
      <c r="F590" s="76" t="s">
        <v>50</v>
      </c>
      <c r="G590" s="76" t="s">
        <v>50</v>
      </c>
      <c r="H590" s="76" t="s">
        <v>50</v>
      </c>
      <c r="I590" s="76" t="s">
        <v>50</v>
      </c>
      <c r="J590" s="76" t="s">
        <v>50</v>
      </c>
      <c r="K590" s="76" t="s">
        <v>50</v>
      </c>
      <c r="L590" s="76" t="s">
        <v>50</v>
      </c>
      <c r="M590" s="76" t="s">
        <v>50</v>
      </c>
      <c r="N590" s="92">
        <f t="shared" ref="N590:N592" si="291">SUM(B590:M590)</f>
        <v>0</v>
      </c>
      <c r="O590" s="91">
        <f t="shared" ref="O590:O592" si="292">IF(N590=0,0,AVERAGE(B590:M590))</f>
        <v>0</v>
      </c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>
      <c r="A591" s="53" t="s">
        <v>20</v>
      </c>
      <c r="B591" s="76" t="s">
        <v>50</v>
      </c>
      <c r="C591" s="76" t="s">
        <v>50</v>
      </c>
      <c r="D591" s="76" t="s">
        <v>50</v>
      </c>
      <c r="E591" s="76" t="s">
        <v>50</v>
      </c>
      <c r="F591" s="76" t="s">
        <v>50</v>
      </c>
      <c r="G591" s="76" t="s">
        <v>50</v>
      </c>
      <c r="H591" s="76" t="s">
        <v>50</v>
      </c>
      <c r="I591" s="76" t="s">
        <v>50</v>
      </c>
      <c r="J591" s="76" t="s">
        <v>50</v>
      </c>
      <c r="K591" s="76" t="s">
        <v>50</v>
      </c>
      <c r="L591" s="76" t="s">
        <v>50</v>
      </c>
      <c r="M591" s="76" t="s">
        <v>50</v>
      </c>
      <c r="N591" s="92">
        <f t="shared" si="291"/>
        <v>0</v>
      </c>
      <c r="O591" s="91">
        <f t="shared" si="292"/>
        <v>0</v>
      </c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>
      <c r="A592" s="53" t="s">
        <v>21</v>
      </c>
      <c r="B592" s="76" t="s">
        <v>50</v>
      </c>
      <c r="C592" s="76" t="s">
        <v>50</v>
      </c>
      <c r="D592" s="76" t="s">
        <v>50</v>
      </c>
      <c r="E592" s="76" t="s">
        <v>50</v>
      </c>
      <c r="F592" s="76" t="s">
        <v>50</v>
      </c>
      <c r="G592" s="76" t="s">
        <v>50</v>
      </c>
      <c r="H592" s="76" t="s">
        <v>50</v>
      </c>
      <c r="I592" s="76" t="s">
        <v>50</v>
      </c>
      <c r="J592" s="76" t="s">
        <v>50</v>
      </c>
      <c r="K592" s="76" t="s">
        <v>50</v>
      </c>
      <c r="L592" s="76" t="s">
        <v>50</v>
      </c>
      <c r="M592" s="76" t="s">
        <v>50</v>
      </c>
      <c r="N592" s="92">
        <f t="shared" si="291"/>
        <v>0</v>
      </c>
      <c r="O592" s="91">
        <f t="shared" si="292"/>
        <v>0</v>
      </c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>
      <c r="A593" s="129" t="s">
        <v>22</v>
      </c>
      <c r="B593" s="124">
        <f t="shared" ref="B593:O593" si="293">SUM(B590:B592)</f>
        <v>0</v>
      </c>
      <c r="C593" s="124">
        <f t="shared" si="293"/>
        <v>0</v>
      </c>
      <c r="D593" s="124">
        <f t="shared" si="293"/>
        <v>0</v>
      </c>
      <c r="E593" s="124">
        <f t="shared" si="293"/>
        <v>0</v>
      </c>
      <c r="F593" s="124">
        <f t="shared" si="293"/>
        <v>0</v>
      </c>
      <c r="G593" s="124">
        <f t="shared" si="293"/>
        <v>0</v>
      </c>
      <c r="H593" s="124">
        <f t="shared" si="293"/>
        <v>0</v>
      </c>
      <c r="I593" s="124">
        <f t="shared" si="293"/>
        <v>0</v>
      </c>
      <c r="J593" s="124">
        <f t="shared" si="293"/>
        <v>0</v>
      </c>
      <c r="K593" s="124">
        <f t="shared" si="293"/>
        <v>0</v>
      </c>
      <c r="L593" s="124">
        <f t="shared" si="293"/>
        <v>0</v>
      </c>
      <c r="M593" s="124">
        <f t="shared" si="293"/>
        <v>0</v>
      </c>
      <c r="N593" s="124">
        <f t="shared" si="293"/>
        <v>0</v>
      </c>
      <c r="O593" s="126">
        <f t="shared" si="293"/>
        <v>0</v>
      </c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>
      <c r="A594" s="129" t="s">
        <v>138</v>
      </c>
      <c r="B594" s="123"/>
      <c r="C594" s="123"/>
      <c r="D594" s="123" t="str">
        <f t="shared" ref="D594:M594" si="294">IF(D593=0,"",D593/D856)</f>
        <v/>
      </c>
      <c r="E594" s="123" t="str">
        <f t="shared" si="294"/>
        <v/>
      </c>
      <c r="F594" s="123" t="str">
        <f t="shared" si="294"/>
        <v/>
      </c>
      <c r="G594" s="123" t="str">
        <f t="shared" si="294"/>
        <v/>
      </c>
      <c r="H594" s="123" t="str">
        <f t="shared" si="294"/>
        <v/>
      </c>
      <c r="I594" s="123" t="str">
        <f t="shared" si="294"/>
        <v/>
      </c>
      <c r="J594" s="123" t="str">
        <f t="shared" si="294"/>
        <v/>
      </c>
      <c r="K594" s="123" t="str">
        <f t="shared" si="294"/>
        <v/>
      </c>
      <c r="L594" s="123" t="str">
        <f t="shared" si="294"/>
        <v/>
      </c>
      <c r="M594" s="123" t="str">
        <f t="shared" si="294"/>
        <v/>
      </c>
      <c r="N594" s="126">
        <f>SUM(B594:M594)</f>
        <v>0</v>
      </c>
      <c r="O594" s="126">
        <f>IF(N594=0,0,AVERAGE(B594:M594))</f>
        <v>0</v>
      </c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>
      <c r="A595" s="10"/>
      <c r="B595" s="10"/>
      <c r="C595" s="10"/>
      <c r="D595" s="10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35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>
      <c r="A596" s="9" t="s">
        <v>243</v>
      </c>
      <c r="B596" s="110">
        <f t="shared" ref="B596:M596" si="295">B593</f>
        <v>0</v>
      </c>
      <c r="C596" s="110">
        <f t="shared" si="295"/>
        <v>0</v>
      </c>
      <c r="D596" s="110">
        <f t="shared" si="295"/>
        <v>0</v>
      </c>
      <c r="E596" s="110">
        <f t="shared" si="295"/>
        <v>0</v>
      </c>
      <c r="F596" s="110">
        <f t="shared" si="295"/>
        <v>0</v>
      </c>
      <c r="G596" s="110">
        <f t="shared" si="295"/>
        <v>0</v>
      </c>
      <c r="H596" s="110">
        <f t="shared" si="295"/>
        <v>0</v>
      </c>
      <c r="I596" s="110">
        <f t="shared" si="295"/>
        <v>0</v>
      </c>
      <c r="J596" s="110">
        <f t="shared" si="295"/>
        <v>0</v>
      </c>
      <c r="K596" s="110">
        <f t="shared" si="295"/>
        <v>0</v>
      </c>
      <c r="L596" s="110">
        <f t="shared" si="295"/>
        <v>0</v>
      </c>
      <c r="M596" s="110">
        <f t="shared" si="295"/>
        <v>0</v>
      </c>
      <c r="N596" s="92">
        <v>0</v>
      </c>
      <c r="O596" s="91">
        <f>O593</f>
        <v>0</v>
      </c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>
      <c r="A597" s="9" t="s">
        <v>244</v>
      </c>
      <c r="B597" s="110">
        <v>0</v>
      </c>
      <c r="C597" s="110">
        <v>0</v>
      </c>
      <c r="D597" s="110">
        <v>0</v>
      </c>
      <c r="E597" s="110">
        <v>0</v>
      </c>
      <c r="F597" s="110">
        <v>0</v>
      </c>
      <c r="G597" s="110">
        <v>0</v>
      </c>
      <c r="H597" s="110">
        <v>0</v>
      </c>
      <c r="I597" s="110">
        <v>0</v>
      </c>
      <c r="J597" s="110">
        <v>0</v>
      </c>
      <c r="K597" s="110">
        <v>0</v>
      </c>
      <c r="L597" s="110">
        <v>0</v>
      </c>
      <c r="M597" s="110">
        <v>0</v>
      </c>
      <c r="N597" s="92">
        <f>SUM(B597:M597)</f>
        <v>0</v>
      </c>
      <c r="O597" s="91">
        <f>IF(N597=0,0,AVERAGE(B597:M597))</f>
        <v>0</v>
      </c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>
      <c r="A598" s="9" t="s">
        <v>245</v>
      </c>
      <c r="B598" s="110">
        <f t="shared" ref="B598:O598" si="296">SUM(B596:B597)</f>
        <v>0</v>
      </c>
      <c r="C598" s="110">
        <f t="shared" si="296"/>
        <v>0</v>
      </c>
      <c r="D598" s="110">
        <f t="shared" si="296"/>
        <v>0</v>
      </c>
      <c r="E598" s="110">
        <f t="shared" si="296"/>
        <v>0</v>
      </c>
      <c r="F598" s="110">
        <f t="shared" si="296"/>
        <v>0</v>
      </c>
      <c r="G598" s="110">
        <f t="shared" si="296"/>
        <v>0</v>
      </c>
      <c r="H598" s="110">
        <f t="shared" si="296"/>
        <v>0</v>
      </c>
      <c r="I598" s="110">
        <f t="shared" si="296"/>
        <v>0</v>
      </c>
      <c r="J598" s="110">
        <f t="shared" si="296"/>
        <v>0</v>
      </c>
      <c r="K598" s="110">
        <f t="shared" si="296"/>
        <v>0</v>
      </c>
      <c r="L598" s="110">
        <f t="shared" si="296"/>
        <v>0</v>
      </c>
      <c r="M598" s="110">
        <f t="shared" si="296"/>
        <v>0</v>
      </c>
      <c r="N598" s="92">
        <f t="shared" si="296"/>
        <v>0</v>
      </c>
      <c r="O598" s="91">
        <f t="shared" si="296"/>
        <v>0</v>
      </c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4.25" customHeight="1">
      <c r="A599" s="218"/>
      <c r="B599" s="228"/>
      <c r="C599" s="228"/>
      <c r="D599" s="228"/>
      <c r="E599" s="228"/>
      <c r="F599" s="228"/>
      <c r="G599" s="228"/>
      <c r="H599" s="228"/>
      <c r="I599" s="228"/>
      <c r="J599" s="228"/>
      <c r="K599" s="228"/>
      <c r="L599" s="228"/>
      <c r="M599" s="228"/>
      <c r="N599" s="228"/>
      <c r="O599" s="7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>
      <c r="A600" s="211" t="s">
        <v>246</v>
      </c>
      <c r="B600" s="212"/>
      <c r="C600" s="212"/>
      <c r="D600" s="212"/>
      <c r="E600" s="212"/>
      <c r="F600" s="212"/>
      <c r="G600" s="212"/>
      <c r="H600" s="212"/>
      <c r="I600" s="212"/>
      <c r="J600" s="212"/>
      <c r="K600" s="212"/>
      <c r="L600" s="212"/>
      <c r="M600" s="212"/>
      <c r="N600" s="212"/>
      <c r="O600" s="213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>
      <c r="A601" s="214" t="s">
        <v>247</v>
      </c>
      <c r="B601" s="212"/>
      <c r="C601" s="212"/>
      <c r="D601" s="212"/>
      <c r="E601" s="212"/>
      <c r="F601" s="212"/>
      <c r="G601" s="212"/>
      <c r="H601" s="212"/>
      <c r="I601" s="212"/>
      <c r="J601" s="212"/>
      <c r="K601" s="212"/>
      <c r="L601" s="212"/>
      <c r="M601" s="212"/>
      <c r="N601" s="212"/>
      <c r="O601" s="213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>
      <c r="A602" s="8" t="s">
        <v>19</v>
      </c>
      <c r="B602" s="76" t="s">
        <v>50</v>
      </c>
      <c r="C602" s="76">
        <v>6</v>
      </c>
      <c r="D602" s="76">
        <v>5</v>
      </c>
      <c r="E602" s="76">
        <v>36</v>
      </c>
      <c r="F602" s="76">
        <v>16</v>
      </c>
      <c r="G602" s="76">
        <v>8</v>
      </c>
      <c r="H602" s="76">
        <v>17</v>
      </c>
      <c r="I602" s="76">
        <v>11</v>
      </c>
      <c r="J602" s="76">
        <v>1</v>
      </c>
      <c r="K602" s="76">
        <v>8</v>
      </c>
      <c r="L602" s="76">
        <v>12</v>
      </c>
      <c r="M602" s="76">
        <v>16</v>
      </c>
      <c r="N602" s="92">
        <f t="shared" ref="N602:N605" si="297">SUM(B602:M602)</f>
        <v>136</v>
      </c>
      <c r="O602" s="91">
        <f t="shared" ref="O602:O605" si="298">IF(N602=0,0,AVERAGE(B602:M602))</f>
        <v>12.363636363636363</v>
      </c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>
      <c r="A603" s="8" t="s">
        <v>20</v>
      </c>
      <c r="B603" s="76" t="s">
        <v>50</v>
      </c>
      <c r="C603" s="76">
        <v>54</v>
      </c>
      <c r="D603" s="76">
        <v>23</v>
      </c>
      <c r="E603" s="76">
        <v>120</v>
      </c>
      <c r="F603" s="76">
        <v>71</v>
      </c>
      <c r="G603" s="76">
        <v>464</v>
      </c>
      <c r="H603" s="76">
        <v>451</v>
      </c>
      <c r="I603" s="76">
        <v>363</v>
      </c>
      <c r="J603" s="76">
        <v>214</v>
      </c>
      <c r="K603" s="76">
        <v>141</v>
      </c>
      <c r="L603" s="76">
        <v>41</v>
      </c>
      <c r="M603" s="76">
        <v>65</v>
      </c>
      <c r="N603" s="92">
        <f t="shared" si="297"/>
        <v>2007</v>
      </c>
      <c r="O603" s="91">
        <f t="shared" si="298"/>
        <v>182.45454545454547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>
      <c r="A604" s="8" t="s">
        <v>21</v>
      </c>
      <c r="B604" s="76" t="s">
        <v>50</v>
      </c>
      <c r="C604" s="76">
        <v>45</v>
      </c>
      <c r="D604" s="76">
        <v>56</v>
      </c>
      <c r="E604" s="76">
        <v>77</v>
      </c>
      <c r="F604" s="76">
        <v>57</v>
      </c>
      <c r="G604" s="173">
        <v>178</v>
      </c>
      <c r="H604" s="76">
        <v>48</v>
      </c>
      <c r="I604" s="76">
        <v>119</v>
      </c>
      <c r="J604" s="76">
        <v>35</v>
      </c>
      <c r="K604" s="76">
        <v>63</v>
      </c>
      <c r="L604" s="76">
        <v>68</v>
      </c>
      <c r="M604" s="76">
        <v>44</v>
      </c>
      <c r="N604" s="92">
        <f t="shared" si="297"/>
        <v>790</v>
      </c>
      <c r="O604" s="91">
        <f t="shared" si="298"/>
        <v>71.818181818181813</v>
      </c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>
      <c r="A605" s="34" t="s">
        <v>167</v>
      </c>
      <c r="B605" s="76" t="s">
        <v>50</v>
      </c>
      <c r="C605" s="76">
        <v>7</v>
      </c>
      <c r="D605" s="76">
        <v>6</v>
      </c>
      <c r="E605" s="76">
        <v>6</v>
      </c>
      <c r="F605" s="76">
        <v>4</v>
      </c>
      <c r="G605" s="173">
        <v>11</v>
      </c>
      <c r="H605" s="76">
        <v>16</v>
      </c>
      <c r="I605" s="76">
        <v>0</v>
      </c>
      <c r="J605" s="76">
        <v>6</v>
      </c>
      <c r="K605" s="76">
        <v>10</v>
      </c>
      <c r="L605" s="76">
        <v>1</v>
      </c>
      <c r="M605" s="76">
        <v>5</v>
      </c>
      <c r="N605" s="92">
        <f t="shared" si="297"/>
        <v>72</v>
      </c>
      <c r="O605" s="91">
        <f t="shared" si="298"/>
        <v>6.5454545454545459</v>
      </c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>
      <c r="A606" s="125" t="s">
        <v>22</v>
      </c>
      <c r="B606" s="124">
        <f t="shared" ref="B606" si="299">SUM(B602:B605)</f>
        <v>0</v>
      </c>
      <c r="C606" s="124">
        <f>SUM(C602:C605)</f>
        <v>112</v>
      </c>
      <c r="D606" s="124">
        <f>SUM(D602:D605)</f>
        <v>90</v>
      </c>
      <c r="E606" s="124">
        <f>SUM(E602:E605)</f>
        <v>239</v>
      </c>
      <c r="F606" s="124">
        <f t="shared" ref="F606:O606" si="300">SUM(F602:F605)</f>
        <v>148</v>
      </c>
      <c r="G606" s="124">
        <f t="shared" si="300"/>
        <v>661</v>
      </c>
      <c r="H606" s="124">
        <f t="shared" si="300"/>
        <v>532</v>
      </c>
      <c r="I606" s="124">
        <f t="shared" si="300"/>
        <v>493</v>
      </c>
      <c r="J606" s="124">
        <f t="shared" ref="J606" si="301">SUM(J602:J605)</f>
        <v>256</v>
      </c>
      <c r="K606" s="124">
        <f t="shared" si="300"/>
        <v>222</v>
      </c>
      <c r="L606" s="124">
        <f t="shared" si="300"/>
        <v>122</v>
      </c>
      <c r="M606" s="124">
        <f t="shared" si="300"/>
        <v>130</v>
      </c>
      <c r="N606" s="124">
        <f t="shared" si="300"/>
        <v>3005</v>
      </c>
      <c r="O606" s="126">
        <f t="shared" si="300"/>
        <v>273.18181818181819</v>
      </c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>
      <c r="A607" s="125" t="s">
        <v>138</v>
      </c>
      <c r="B607" s="123" t="str">
        <f t="shared" ref="B607:L607" si="302">IF(B606=0,"",B606/B1320)</f>
        <v/>
      </c>
      <c r="C607" s="123">
        <f t="shared" si="302"/>
        <v>4</v>
      </c>
      <c r="D607" s="123">
        <f t="shared" si="302"/>
        <v>2.903225806451613</v>
      </c>
      <c r="E607" s="123">
        <f t="shared" si="302"/>
        <v>7.9666666666666668</v>
      </c>
      <c r="F607" s="123">
        <f t="shared" si="302"/>
        <v>4.774193548387097</v>
      </c>
      <c r="G607" s="123">
        <f t="shared" si="302"/>
        <v>22.033333333333335</v>
      </c>
      <c r="H607" s="123">
        <f t="shared" si="302"/>
        <v>17.161290322580644</v>
      </c>
      <c r="I607" s="123">
        <f t="shared" si="302"/>
        <v>15.903225806451612</v>
      </c>
      <c r="J607" s="123">
        <f t="shared" si="302"/>
        <v>8.5333333333333332</v>
      </c>
      <c r="K607" s="123">
        <f t="shared" si="302"/>
        <v>7.161290322580645</v>
      </c>
      <c r="L607" s="123">
        <f t="shared" si="302"/>
        <v>4.0666666666666664</v>
      </c>
      <c r="M607" s="123">
        <f>IF(M606=0,"",M606/M1320)</f>
        <v>4.193548387096774</v>
      </c>
      <c r="N607" s="126">
        <f>SUM(B607:M607)</f>
        <v>98.696774193548379</v>
      </c>
      <c r="O607" s="126">
        <f>IF(N607=0,0,AVERAGE(B607:M607))</f>
        <v>8.9724340175953063</v>
      </c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4.25" customHeight="1">
      <c r="A608" s="10"/>
      <c r="B608" s="10"/>
      <c r="C608" s="10"/>
      <c r="D608" s="10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>
      <c r="A609" s="34" t="s">
        <v>248</v>
      </c>
      <c r="B609" s="76">
        <f t="shared" ref="B609:H609" si="303">B606</f>
        <v>0</v>
      </c>
      <c r="C609" s="76">
        <f t="shared" si="303"/>
        <v>112</v>
      </c>
      <c r="D609" s="76">
        <f t="shared" si="303"/>
        <v>90</v>
      </c>
      <c r="E609" s="76">
        <f t="shared" si="303"/>
        <v>239</v>
      </c>
      <c r="F609" s="76">
        <f t="shared" si="303"/>
        <v>148</v>
      </c>
      <c r="G609" s="76">
        <f t="shared" si="303"/>
        <v>661</v>
      </c>
      <c r="H609" s="76">
        <f t="shared" si="303"/>
        <v>532</v>
      </c>
      <c r="I609" s="76">
        <f t="shared" ref="I609:J609" si="304">I606</f>
        <v>493</v>
      </c>
      <c r="J609" s="76">
        <f t="shared" si="304"/>
        <v>256</v>
      </c>
      <c r="K609" s="76">
        <f t="shared" ref="K609:M609" si="305">K606</f>
        <v>222</v>
      </c>
      <c r="L609" s="76">
        <f t="shared" si="305"/>
        <v>122</v>
      </c>
      <c r="M609" s="76">
        <f t="shared" si="305"/>
        <v>130</v>
      </c>
      <c r="N609" s="91">
        <f t="shared" ref="N609:N610" si="306">SUM(B609:M609)</f>
        <v>3005</v>
      </c>
      <c r="O609" s="91">
        <f>O606</f>
        <v>273.18181818181819</v>
      </c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>
      <c r="A610" s="125" t="s">
        <v>138</v>
      </c>
      <c r="B610" s="123" t="str">
        <f t="shared" ref="B610:M610" si="307">IF(B609=0,"",B609/B1320)</f>
        <v/>
      </c>
      <c r="C610" s="123">
        <f t="shared" si="307"/>
        <v>4</v>
      </c>
      <c r="D610" s="123">
        <f t="shared" si="307"/>
        <v>2.903225806451613</v>
      </c>
      <c r="E610" s="123">
        <f t="shared" si="307"/>
        <v>7.9666666666666668</v>
      </c>
      <c r="F610" s="123">
        <f t="shared" si="307"/>
        <v>4.774193548387097</v>
      </c>
      <c r="G610" s="123">
        <f t="shared" si="307"/>
        <v>22.033333333333335</v>
      </c>
      <c r="H610" s="123">
        <f t="shared" si="307"/>
        <v>17.161290322580644</v>
      </c>
      <c r="I610" s="123">
        <f t="shared" si="307"/>
        <v>15.903225806451612</v>
      </c>
      <c r="J610" s="123">
        <f t="shared" si="307"/>
        <v>8.5333333333333332</v>
      </c>
      <c r="K610" s="123">
        <f t="shared" ref="K610:L610" si="308">IF(K609=0,"",K609/K1320)</f>
        <v>7.161290322580645</v>
      </c>
      <c r="L610" s="123">
        <f t="shared" si="308"/>
        <v>4.0666666666666664</v>
      </c>
      <c r="M610" s="123">
        <f t="shared" si="307"/>
        <v>4.193548387096774</v>
      </c>
      <c r="N610" s="126">
        <f t="shared" si="306"/>
        <v>98.696774193548379</v>
      </c>
      <c r="O610" s="126">
        <f>IF(N610=0,0,AVERAGE(B610:M610))</f>
        <v>8.9724340175953063</v>
      </c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4.25" customHeight="1">
      <c r="A611" s="10"/>
      <c r="B611" s="10"/>
      <c r="C611" s="10"/>
      <c r="D611" s="10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7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>
      <c r="A612" s="211" t="s">
        <v>249</v>
      </c>
      <c r="B612" s="212"/>
      <c r="C612" s="212"/>
      <c r="D612" s="212"/>
      <c r="E612" s="212"/>
      <c r="F612" s="212"/>
      <c r="G612" s="212"/>
      <c r="H612" s="212"/>
      <c r="I612" s="212"/>
      <c r="J612" s="212"/>
      <c r="K612" s="212"/>
      <c r="L612" s="212"/>
      <c r="M612" s="212"/>
      <c r="N612" s="212"/>
      <c r="O612" s="213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>
      <c r="A613" s="214" t="s">
        <v>250</v>
      </c>
      <c r="B613" s="212"/>
      <c r="C613" s="212"/>
      <c r="D613" s="212"/>
      <c r="E613" s="212"/>
      <c r="F613" s="212"/>
      <c r="G613" s="212"/>
      <c r="H613" s="212"/>
      <c r="I613" s="212"/>
      <c r="J613" s="212"/>
      <c r="K613" s="212"/>
      <c r="L613" s="212"/>
      <c r="M613" s="212"/>
      <c r="N613" s="212"/>
      <c r="O613" s="213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>
      <c r="A614" s="160" t="s">
        <v>251</v>
      </c>
      <c r="B614" s="76">
        <v>0</v>
      </c>
      <c r="C614" s="76">
        <v>2</v>
      </c>
      <c r="D614" s="76">
        <v>4</v>
      </c>
      <c r="E614" s="76">
        <v>3</v>
      </c>
      <c r="F614" s="76">
        <v>10</v>
      </c>
      <c r="G614" s="173">
        <v>6</v>
      </c>
      <c r="H614" s="76">
        <f t="shared" ref="H614:M614" si="309">H632+H658</f>
        <v>5</v>
      </c>
      <c r="I614" s="76">
        <f t="shared" si="309"/>
        <v>9</v>
      </c>
      <c r="J614" s="76">
        <f t="shared" si="309"/>
        <v>11</v>
      </c>
      <c r="K614" s="76">
        <f t="shared" si="309"/>
        <v>6</v>
      </c>
      <c r="L614" s="76">
        <f t="shared" si="309"/>
        <v>7</v>
      </c>
      <c r="M614" s="76">
        <f t="shared" si="309"/>
        <v>6</v>
      </c>
      <c r="N614" s="92">
        <f t="shared" ref="N614:N627" si="310">SUM(B614:M614)</f>
        <v>69</v>
      </c>
      <c r="O614" s="91">
        <f t="shared" ref="O614:O627" si="311">IF(N614=0,0,AVERAGE(B614:M614))</f>
        <v>5.75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>
      <c r="A615" s="40" t="s">
        <v>252</v>
      </c>
      <c r="B615" s="76">
        <v>1</v>
      </c>
      <c r="C615" s="76">
        <v>2</v>
      </c>
      <c r="D615" s="76">
        <v>2</v>
      </c>
      <c r="E615" s="76">
        <v>0</v>
      </c>
      <c r="F615" s="76">
        <v>6</v>
      </c>
      <c r="G615" s="173">
        <v>3</v>
      </c>
      <c r="H615" s="76">
        <f t="shared" ref="H615:I627" si="312">H633+H659</f>
        <v>2</v>
      </c>
      <c r="I615" s="76">
        <f t="shared" si="312"/>
        <v>6</v>
      </c>
      <c r="J615" s="76">
        <f t="shared" ref="J615:K615" si="313">J633+J659</f>
        <v>4</v>
      </c>
      <c r="K615" s="76">
        <f t="shared" si="313"/>
        <v>6</v>
      </c>
      <c r="L615" s="76">
        <f t="shared" ref="L615:M615" si="314">L633+L659</f>
        <v>6</v>
      </c>
      <c r="M615" s="76">
        <f t="shared" si="314"/>
        <v>3</v>
      </c>
      <c r="N615" s="92">
        <f t="shared" si="310"/>
        <v>41</v>
      </c>
      <c r="O615" s="91">
        <f t="shared" si="311"/>
        <v>3.4166666666666665</v>
      </c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>
      <c r="A616" s="40" t="s">
        <v>253</v>
      </c>
      <c r="B616" s="76">
        <v>1</v>
      </c>
      <c r="C616" s="76">
        <v>4</v>
      </c>
      <c r="D616" s="76">
        <v>2</v>
      </c>
      <c r="E616" s="76">
        <v>0</v>
      </c>
      <c r="F616" s="76">
        <v>4</v>
      </c>
      <c r="G616" s="173">
        <v>2</v>
      </c>
      <c r="H616" s="76">
        <f t="shared" si="312"/>
        <v>0</v>
      </c>
      <c r="I616" s="76">
        <f t="shared" si="312"/>
        <v>1</v>
      </c>
      <c r="J616" s="76">
        <f t="shared" ref="J616:K616" si="315">J634+J660</f>
        <v>2</v>
      </c>
      <c r="K616" s="76">
        <f t="shared" si="315"/>
        <v>0</v>
      </c>
      <c r="L616" s="76">
        <f t="shared" ref="L616:M616" si="316">L634+L660</f>
        <v>0</v>
      </c>
      <c r="M616" s="76">
        <f t="shared" si="316"/>
        <v>5</v>
      </c>
      <c r="N616" s="92">
        <f t="shared" si="310"/>
        <v>21</v>
      </c>
      <c r="O616" s="91">
        <f t="shared" si="311"/>
        <v>1.75</v>
      </c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>
      <c r="A617" s="40" t="s">
        <v>254</v>
      </c>
      <c r="B617" s="76">
        <v>5</v>
      </c>
      <c r="C617" s="76">
        <v>5</v>
      </c>
      <c r="D617" s="76">
        <v>3</v>
      </c>
      <c r="E617" s="76">
        <v>2</v>
      </c>
      <c r="F617" s="76">
        <v>12</v>
      </c>
      <c r="G617" s="173">
        <v>10</v>
      </c>
      <c r="H617" s="76">
        <f t="shared" si="312"/>
        <v>6</v>
      </c>
      <c r="I617" s="76">
        <f t="shared" si="312"/>
        <v>9</v>
      </c>
      <c r="J617" s="76">
        <f t="shared" ref="J617:K617" si="317">J635+J661</f>
        <v>9</v>
      </c>
      <c r="K617" s="76">
        <f t="shared" si="317"/>
        <v>6</v>
      </c>
      <c r="L617" s="76">
        <f t="shared" ref="L617:M617" si="318">L635+L661</f>
        <v>8</v>
      </c>
      <c r="M617" s="76">
        <f t="shared" si="318"/>
        <v>6</v>
      </c>
      <c r="N617" s="92">
        <f t="shared" si="310"/>
        <v>81</v>
      </c>
      <c r="O617" s="91">
        <f t="shared" si="311"/>
        <v>6.75</v>
      </c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>
      <c r="A618" s="40" t="s">
        <v>528</v>
      </c>
      <c r="B618" s="76">
        <v>0</v>
      </c>
      <c r="C618" s="76">
        <v>6</v>
      </c>
      <c r="D618" s="76">
        <v>2</v>
      </c>
      <c r="E618" s="76">
        <v>1</v>
      </c>
      <c r="F618" s="76">
        <v>4</v>
      </c>
      <c r="G618" s="173">
        <v>3</v>
      </c>
      <c r="H618" s="76">
        <f t="shared" si="312"/>
        <v>5</v>
      </c>
      <c r="I618" s="76">
        <f t="shared" si="312"/>
        <v>1</v>
      </c>
      <c r="J618" s="76">
        <f t="shared" ref="J618:K618" si="319">J636+J662</f>
        <v>2</v>
      </c>
      <c r="K618" s="76">
        <f t="shared" si="319"/>
        <v>5</v>
      </c>
      <c r="L618" s="76">
        <f t="shared" ref="L618:M618" si="320">L636+L662</f>
        <v>4</v>
      </c>
      <c r="M618" s="76">
        <f t="shared" si="320"/>
        <v>0</v>
      </c>
      <c r="N618" s="92">
        <f t="shared" si="310"/>
        <v>33</v>
      </c>
      <c r="O618" s="91">
        <f t="shared" si="311"/>
        <v>2.75</v>
      </c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>
      <c r="A619" s="40" t="s">
        <v>255</v>
      </c>
      <c r="B619" s="76">
        <v>1</v>
      </c>
      <c r="C619" s="76">
        <v>0</v>
      </c>
      <c r="D619" s="76">
        <v>0</v>
      </c>
      <c r="E619" s="76">
        <v>0</v>
      </c>
      <c r="F619" s="76">
        <v>0</v>
      </c>
      <c r="G619" s="173">
        <v>1</v>
      </c>
      <c r="H619" s="76">
        <f t="shared" si="312"/>
        <v>1</v>
      </c>
      <c r="I619" s="76">
        <f t="shared" si="312"/>
        <v>0</v>
      </c>
      <c r="J619" s="76">
        <f t="shared" ref="J619:K619" si="321">J637+J663</f>
        <v>0</v>
      </c>
      <c r="K619" s="76">
        <f t="shared" si="321"/>
        <v>0</v>
      </c>
      <c r="L619" s="76">
        <f t="shared" ref="L619:M619" si="322">L637+L663</f>
        <v>0</v>
      </c>
      <c r="M619" s="76">
        <f t="shared" si="322"/>
        <v>1</v>
      </c>
      <c r="N619" s="92">
        <f t="shared" si="310"/>
        <v>4</v>
      </c>
      <c r="O619" s="91">
        <f t="shared" si="311"/>
        <v>0.33333333333333331</v>
      </c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>
      <c r="A620" s="40" t="s">
        <v>257</v>
      </c>
      <c r="B620" s="76">
        <v>2</v>
      </c>
      <c r="C620" s="76">
        <v>3</v>
      </c>
      <c r="D620" s="76">
        <v>0</v>
      </c>
      <c r="E620" s="76">
        <v>0</v>
      </c>
      <c r="F620" s="76">
        <v>4</v>
      </c>
      <c r="G620" s="173">
        <v>7</v>
      </c>
      <c r="H620" s="76">
        <f t="shared" si="312"/>
        <v>5</v>
      </c>
      <c r="I620" s="76">
        <f t="shared" si="312"/>
        <v>6</v>
      </c>
      <c r="J620" s="76">
        <f t="shared" ref="J620:K620" si="323">J638+J664</f>
        <v>6</v>
      </c>
      <c r="K620" s="76">
        <f t="shared" si="323"/>
        <v>5</v>
      </c>
      <c r="L620" s="76">
        <f t="shared" ref="L620:M620" si="324">L638+L664</f>
        <v>6</v>
      </c>
      <c r="M620" s="76">
        <f t="shared" si="324"/>
        <v>2</v>
      </c>
      <c r="N620" s="92">
        <f t="shared" si="310"/>
        <v>46</v>
      </c>
      <c r="O620" s="91">
        <f t="shared" si="311"/>
        <v>3.8333333333333335</v>
      </c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>
      <c r="A621" s="40" t="s">
        <v>504</v>
      </c>
      <c r="B621" s="76">
        <v>4</v>
      </c>
      <c r="C621" s="76">
        <v>7</v>
      </c>
      <c r="D621" s="76">
        <v>7</v>
      </c>
      <c r="E621" s="76">
        <v>1</v>
      </c>
      <c r="F621" s="76">
        <v>13</v>
      </c>
      <c r="G621" s="173">
        <v>19</v>
      </c>
      <c r="H621" s="76">
        <f t="shared" si="312"/>
        <v>8</v>
      </c>
      <c r="I621" s="76">
        <f t="shared" si="312"/>
        <v>14</v>
      </c>
      <c r="J621" s="76">
        <f t="shared" ref="J621:K621" si="325">J639+J665</f>
        <v>24</v>
      </c>
      <c r="K621" s="76">
        <f t="shared" si="325"/>
        <v>12</v>
      </c>
      <c r="L621" s="76">
        <f t="shared" ref="L621:M621" si="326">L639+L665</f>
        <v>18</v>
      </c>
      <c r="M621" s="76">
        <f t="shared" si="326"/>
        <v>17</v>
      </c>
      <c r="N621" s="92">
        <f t="shared" si="310"/>
        <v>144</v>
      </c>
      <c r="O621" s="91">
        <f t="shared" si="311"/>
        <v>12</v>
      </c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>
      <c r="A622" s="40" t="s">
        <v>258</v>
      </c>
      <c r="B622" s="76">
        <v>1</v>
      </c>
      <c r="C622" s="76">
        <v>0</v>
      </c>
      <c r="D622" s="76">
        <v>1</v>
      </c>
      <c r="E622" s="76">
        <v>3</v>
      </c>
      <c r="F622" s="76">
        <v>3</v>
      </c>
      <c r="G622" s="173">
        <v>5</v>
      </c>
      <c r="H622" s="76">
        <f t="shared" si="312"/>
        <v>3</v>
      </c>
      <c r="I622" s="76">
        <f t="shared" si="312"/>
        <v>4</v>
      </c>
      <c r="J622" s="76">
        <f t="shared" ref="J622:K622" si="327">J640+J666</f>
        <v>1</v>
      </c>
      <c r="K622" s="76">
        <f t="shared" si="327"/>
        <v>0</v>
      </c>
      <c r="L622" s="76">
        <f t="shared" ref="L622:M622" si="328">L640+L666</f>
        <v>5</v>
      </c>
      <c r="M622" s="76">
        <f t="shared" si="328"/>
        <v>3</v>
      </c>
      <c r="N622" s="92">
        <f t="shared" si="310"/>
        <v>29</v>
      </c>
      <c r="O622" s="91">
        <f t="shared" si="311"/>
        <v>2.4166666666666665</v>
      </c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>
      <c r="A623" s="40" t="s">
        <v>260</v>
      </c>
      <c r="B623" s="76">
        <v>3</v>
      </c>
      <c r="C623" s="76">
        <v>5</v>
      </c>
      <c r="D623" s="76">
        <v>1</v>
      </c>
      <c r="E623" s="76">
        <v>0</v>
      </c>
      <c r="F623" s="76">
        <v>1</v>
      </c>
      <c r="G623" s="173">
        <v>2</v>
      </c>
      <c r="H623" s="76">
        <f t="shared" si="312"/>
        <v>1</v>
      </c>
      <c r="I623" s="76">
        <f t="shared" si="312"/>
        <v>3</v>
      </c>
      <c r="J623" s="76">
        <f t="shared" ref="J623:K623" si="329">J641+J667</f>
        <v>5</v>
      </c>
      <c r="K623" s="76">
        <f t="shared" si="329"/>
        <v>3</v>
      </c>
      <c r="L623" s="76">
        <f t="shared" ref="L623:M623" si="330">L641+L667</f>
        <v>1</v>
      </c>
      <c r="M623" s="76">
        <f t="shared" si="330"/>
        <v>4</v>
      </c>
      <c r="N623" s="92">
        <f t="shared" si="310"/>
        <v>29</v>
      </c>
      <c r="O623" s="91">
        <f t="shared" si="311"/>
        <v>2.4166666666666665</v>
      </c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>
      <c r="A624" s="40" t="s">
        <v>261</v>
      </c>
      <c r="B624" s="76">
        <v>3</v>
      </c>
      <c r="C624" s="76">
        <v>3</v>
      </c>
      <c r="D624" s="76">
        <v>1</v>
      </c>
      <c r="E624" s="76">
        <v>2</v>
      </c>
      <c r="F624" s="76">
        <v>5</v>
      </c>
      <c r="G624" s="173">
        <v>0</v>
      </c>
      <c r="H624" s="76">
        <f t="shared" si="312"/>
        <v>6</v>
      </c>
      <c r="I624" s="76">
        <f t="shared" si="312"/>
        <v>2</v>
      </c>
      <c r="J624" s="76">
        <f t="shared" ref="J624:K624" si="331">J642+J668</f>
        <v>2</v>
      </c>
      <c r="K624" s="76">
        <f t="shared" si="331"/>
        <v>7</v>
      </c>
      <c r="L624" s="76">
        <f t="shared" ref="L624:M624" si="332">L642+L668</f>
        <v>4</v>
      </c>
      <c r="M624" s="76">
        <f t="shared" si="332"/>
        <v>2</v>
      </c>
      <c r="N624" s="92">
        <f t="shared" si="310"/>
        <v>37</v>
      </c>
      <c r="O624" s="91">
        <f t="shared" si="311"/>
        <v>3.0833333333333335</v>
      </c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>
      <c r="A625" s="40" t="s">
        <v>262</v>
      </c>
      <c r="B625" s="76">
        <v>185</v>
      </c>
      <c r="C625" s="76">
        <v>225</v>
      </c>
      <c r="D625" s="76">
        <v>542</v>
      </c>
      <c r="E625" s="76">
        <v>516</v>
      </c>
      <c r="F625" s="76">
        <v>485</v>
      </c>
      <c r="G625" s="173">
        <v>537</v>
      </c>
      <c r="H625" s="76">
        <f t="shared" si="312"/>
        <v>475</v>
      </c>
      <c r="I625" s="76">
        <f t="shared" si="312"/>
        <v>573</v>
      </c>
      <c r="J625" s="76">
        <f t="shared" ref="J625:K625" si="333">J643+J669</f>
        <v>459</v>
      </c>
      <c r="K625" s="76">
        <f t="shared" si="333"/>
        <v>473</v>
      </c>
      <c r="L625" s="76">
        <f t="shared" ref="L625:M625" si="334">L643+L669</f>
        <v>457</v>
      </c>
      <c r="M625" s="76">
        <f t="shared" si="334"/>
        <v>525</v>
      </c>
      <c r="N625" s="92">
        <f t="shared" si="310"/>
        <v>5452</v>
      </c>
      <c r="O625" s="91">
        <f t="shared" si="311"/>
        <v>454.33333333333331</v>
      </c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>
      <c r="A626" s="40" t="s">
        <v>263</v>
      </c>
      <c r="B626" s="76">
        <v>1</v>
      </c>
      <c r="C626" s="76">
        <v>6</v>
      </c>
      <c r="D626" s="76">
        <v>4</v>
      </c>
      <c r="E626" s="76">
        <v>1</v>
      </c>
      <c r="F626" s="76">
        <v>10</v>
      </c>
      <c r="G626" s="173">
        <v>10</v>
      </c>
      <c r="H626" s="76">
        <f t="shared" si="312"/>
        <v>6</v>
      </c>
      <c r="I626" s="76">
        <f t="shared" si="312"/>
        <v>6</v>
      </c>
      <c r="J626" s="76">
        <f t="shared" ref="J626:K626" si="335">J644+J670</f>
        <v>9</v>
      </c>
      <c r="K626" s="76">
        <f t="shared" si="335"/>
        <v>3</v>
      </c>
      <c r="L626" s="76">
        <f t="shared" ref="L626:M626" si="336">L644+L670</f>
        <v>2</v>
      </c>
      <c r="M626" s="76">
        <f t="shared" si="336"/>
        <v>10</v>
      </c>
      <c r="N626" s="92">
        <f t="shared" si="310"/>
        <v>68</v>
      </c>
      <c r="O626" s="91">
        <f t="shared" si="311"/>
        <v>5.666666666666667</v>
      </c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>
      <c r="A627" s="40" t="s">
        <v>23</v>
      </c>
      <c r="B627" s="76">
        <v>9</v>
      </c>
      <c r="C627" s="76">
        <v>4</v>
      </c>
      <c r="D627" s="76">
        <v>6</v>
      </c>
      <c r="E627" s="76">
        <v>1</v>
      </c>
      <c r="F627" s="76">
        <v>15</v>
      </c>
      <c r="G627" s="173">
        <v>16</v>
      </c>
      <c r="H627" s="76">
        <f t="shared" si="312"/>
        <v>11</v>
      </c>
      <c r="I627" s="76">
        <f t="shared" si="312"/>
        <v>9</v>
      </c>
      <c r="J627" s="76">
        <f t="shared" ref="J627:L627" si="337">J645+J671</f>
        <v>15</v>
      </c>
      <c r="K627" s="76">
        <f t="shared" si="337"/>
        <v>6</v>
      </c>
      <c r="L627" s="76">
        <f t="shared" si="337"/>
        <v>9</v>
      </c>
      <c r="M627" s="76">
        <f t="shared" ref="M627" si="338">M645+M671</f>
        <v>3</v>
      </c>
      <c r="N627" s="92">
        <f t="shared" si="310"/>
        <v>104</v>
      </c>
      <c r="O627" s="91">
        <f t="shared" si="311"/>
        <v>8.6666666666666661</v>
      </c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>
      <c r="A628" s="129" t="s">
        <v>22</v>
      </c>
      <c r="B628" s="124">
        <f t="shared" ref="B628:O628" si="339">SUM(B614:B627)</f>
        <v>216</v>
      </c>
      <c r="C628" s="124">
        <f t="shared" si="339"/>
        <v>272</v>
      </c>
      <c r="D628" s="124">
        <f t="shared" si="339"/>
        <v>575</v>
      </c>
      <c r="E628" s="124">
        <f t="shared" si="339"/>
        <v>530</v>
      </c>
      <c r="F628" s="124">
        <f t="shared" si="339"/>
        <v>572</v>
      </c>
      <c r="G628" s="124">
        <f t="shared" si="339"/>
        <v>621</v>
      </c>
      <c r="H628" s="124">
        <f t="shared" si="339"/>
        <v>534</v>
      </c>
      <c r="I628" s="124">
        <f t="shared" ref="I628:J628" si="340">SUM(I614:I627)</f>
        <v>643</v>
      </c>
      <c r="J628" s="124">
        <f t="shared" si="340"/>
        <v>549</v>
      </c>
      <c r="K628" s="124">
        <f t="shared" ref="K628" si="341">SUM(K614:K627)</f>
        <v>532</v>
      </c>
      <c r="L628" s="124">
        <f t="shared" si="339"/>
        <v>527</v>
      </c>
      <c r="M628" s="124">
        <f t="shared" ref="M628" si="342">SUM(M614:M627)</f>
        <v>587</v>
      </c>
      <c r="N628" s="124">
        <f t="shared" si="339"/>
        <v>6158</v>
      </c>
      <c r="O628" s="126">
        <f t="shared" si="339"/>
        <v>513.16666666666663</v>
      </c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>
      <c r="A629" s="129" t="s">
        <v>138</v>
      </c>
      <c r="B629" s="123">
        <f t="shared" ref="B629:L629" si="343">IF(B628=0,"",B628/B1320)</f>
        <v>6.967741935483871</v>
      </c>
      <c r="C629" s="123">
        <f t="shared" si="343"/>
        <v>9.7142857142857135</v>
      </c>
      <c r="D629" s="123">
        <f t="shared" si="343"/>
        <v>18.548387096774192</v>
      </c>
      <c r="E629" s="123">
        <f t="shared" si="343"/>
        <v>17.666666666666668</v>
      </c>
      <c r="F629" s="123">
        <f t="shared" si="343"/>
        <v>18.451612903225808</v>
      </c>
      <c r="G629" s="123">
        <f t="shared" si="343"/>
        <v>20.7</v>
      </c>
      <c r="H629" s="123">
        <f t="shared" si="343"/>
        <v>17.225806451612904</v>
      </c>
      <c r="I629" s="123">
        <f t="shared" si="343"/>
        <v>20.741935483870968</v>
      </c>
      <c r="J629" s="123">
        <f t="shared" si="343"/>
        <v>18.3</v>
      </c>
      <c r="K629" s="123">
        <f t="shared" ref="K629" si="344">IF(K628=0,"",K628/K1320)</f>
        <v>17.161290322580644</v>
      </c>
      <c r="L629" s="123">
        <f t="shared" si="343"/>
        <v>17.566666666666666</v>
      </c>
      <c r="M629" s="123">
        <f t="shared" ref="M629" si="345">IF(M628=0,"",M628/M1320)</f>
        <v>18.93548387096774</v>
      </c>
      <c r="N629" s="126">
        <f>SUM(B629:M629)</f>
        <v>201.9798771121352</v>
      </c>
      <c r="O629" s="126">
        <f>IF(N629=0,0,AVERAGE(B629:M629))</f>
        <v>16.831656426011268</v>
      </c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4.25" customHeight="1">
      <c r="A630" s="10"/>
      <c r="B630" s="10"/>
      <c r="C630" s="10"/>
      <c r="D630" s="10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7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>
      <c r="A631" s="214" t="s">
        <v>264</v>
      </c>
      <c r="B631" s="212"/>
      <c r="C631" s="212"/>
      <c r="D631" s="212"/>
      <c r="E631" s="212"/>
      <c r="F631" s="212"/>
      <c r="G631" s="212"/>
      <c r="H631" s="212"/>
      <c r="I631" s="212"/>
      <c r="J631" s="212"/>
      <c r="K631" s="212"/>
      <c r="L631" s="212"/>
      <c r="M631" s="212"/>
      <c r="N631" s="212"/>
      <c r="O631" s="213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>
      <c r="A632" s="40" t="s">
        <v>251</v>
      </c>
      <c r="B632" s="76">
        <v>0</v>
      </c>
      <c r="C632" s="76">
        <v>1</v>
      </c>
      <c r="D632" s="76">
        <v>4</v>
      </c>
      <c r="E632" s="76">
        <v>3</v>
      </c>
      <c r="F632" s="173">
        <v>10</v>
      </c>
      <c r="G632" s="173">
        <v>5</v>
      </c>
      <c r="H632" s="76">
        <v>5</v>
      </c>
      <c r="I632" s="173">
        <v>9</v>
      </c>
      <c r="J632" s="76">
        <v>10</v>
      </c>
      <c r="K632" s="76">
        <v>5</v>
      </c>
      <c r="L632" s="76">
        <v>7</v>
      </c>
      <c r="M632" s="76">
        <v>6</v>
      </c>
      <c r="N632" s="92">
        <f t="shared" ref="N632:N645" si="346">SUM(B632:M632)</f>
        <v>65</v>
      </c>
      <c r="O632" s="91">
        <f t="shared" ref="O632:O645" si="347">IF(N632=0,0,AVERAGE(B632:M632))</f>
        <v>5.416666666666667</v>
      </c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>
      <c r="A633" s="40" t="s">
        <v>252</v>
      </c>
      <c r="B633" s="76">
        <v>0</v>
      </c>
      <c r="C633" s="76">
        <v>0</v>
      </c>
      <c r="D633" s="76">
        <v>1</v>
      </c>
      <c r="E633" s="76">
        <v>0</v>
      </c>
      <c r="F633" s="173">
        <v>0</v>
      </c>
      <c r="G633" s="173">
        <v>0</v>
      </c>
      <c r="H633" s="76">
        <v>0</v>
      </c>
      <c r="I633" s="76">
        <v>0</v>
      </c>
      <c r="J633" s="76">
        <v>0</v>
      </c>
      <c r="K633" s="76">
        <v>2</v>
      </c>
      <c r="L633" s="76">
        <v>0</v>
      </c>
      <c r="M633" s="76">
        <v>1</v>
      </c>
      <c r="N633" s="92">
        <f t="shared" si="346"/>
        <v>4</v>
      </c>
      <c r="O633" s="91">
        <f t="shared" si="347"/>
        <v>0.33333333333333331</v>
      </c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>
      <c r="A634" s="40" t="s">
        <v>253</v>
      </c>
      <c r="B634" s="76">
        <v>0</v>
      </c>
      <c r="C634" s="76">
        <v>0</v>
      </c>
      <c r="D634" s="76">
        <v>0</v>
      </c>
      <c r="E634" s="76">
        <v>0</v>
      </c>
      <c r="F634" s="173">
        <v>0</v>
      </c>
      <c r="G634" s="173">
        <v>0</v>
      </c>
      <c r="H634" s="76">
        <v>0</v>
      </c>
      <c r="I634" s="76">
        <v>1</v>
      </c>
      <c r="J634" s="76">
        <v>0</v>
      </c>
      <c r="K634" s="76"/>
      <c r="L634" s="76">
        <v>0</v>
      </c>
      <c r="M634" s="76">
        <v>0</v>
      </c>
      <c r="N634" s="92">
        <f t="shared" si="346"/>
        <v>1</v>
      </c>
      <c r="O634" s="91">
        <f t="shared" si="347"/>
        <v>9.0909090909090912E-2</v>
      </c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>
      <c r="A635" s="40" t="s">
        <v>254</v>
      </c>
      <c r="B635" s="76">
        <v>0</v>
      </c>
      <c r="C635" s="76">
        <v>0</v>
      </c>
      <c r="D635" s="76">
        <v>0</v>
      </c>
      <c r="E635" s="76">
        <v>0</v>
      </c>
      <c r="F635" s="173">
        <v>2</v>
      </c>
      <c r="G635" s="173">
        <v>0</v>
      </c>
      <c r="H635" s="76">
        <v>0</v>
      </c>
      <c r="I635" s="173">
        <v>4</v>
      </c>
      <c r="J635" s="76">
        <v>1</v>
      </c>
      <c r="K635" s="76">
        <v>2</v>
      </c>
      <c r="L635" s="76">
        <v>1</v>
      </c>
      <c r="M635" s="76">
        <v>0</v>
      </c>
      <c r="N635" s="92">
        <f t="shared" si="346"/>
        <v>10</v>
      </c>
      <c r="O635" s="91">
        <f t="shared" si="347"/>
        <v>0.83333333333333337</v>
      </c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>
      <c r="A636" s="40" t="s">
        <v>528</v>
      </c>
      <c r="B636" s="76">
        <v>0</v>
      </c>
      <c r="C636" s="76">
        <v>2</v>
      </c>
      <c r="D636" s="76">
        <v>1</v>
      </c>
      <c r="E636" s="76">
        <v>0</v>
      </c>
      <c r="F636" s="173">
        <v>1</v>
      </c>
      <c r="G636" s="173">
        <v>0</v>
      </c>
      <c r="H636" s="76">
        <v>0</v>
      </c>
      <c r="I636" s="76">
        <v>0</v>
      </c>
      <c r="J636" s="76">
        <v>0</v>
      </c>
      <c r="K636" s="76">
        <v>1</v>
      </c>
      <c r="L636" s="76">
        <v>0</v>
      </c>
      <c r="M636" s="76">
        <v>0</v>
      </c>
      <c r="N636" s="92">
        <f t="shared" si="346"/>
        <v>5</v>
      </c>
      <c r="O636" s="91">
        <f t="shared" si="347"/>
        <v>0.41666666666666669</v>
      </c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>
      <c r="A637" s="40" t="s">
        <v>255</v>
      </c>
      <c r="B637" s="76">
        <v>0</v>
      </c>
      <c r="C637" s="76">
        <v>0</v>
      </c>
      <c r="D637" s="76">
        <v>0</v>
      </c>
      <c r="E637" s="76">
        <v>0</v>
      </c>
      <c r="F637" s="173">
        <v>0</v>
      </c>
      <c r="G637" s="173">
        <v>1</v>
      </c>
      <c r="H637" s="76">
        <v>0</v>
      </c>
      <c r="I637" s="76">
        <v>0</v>
      </c>
      <c r="J637" s="76">
        <v>0</v>
      </c>
      <c r="K637" s="76">
        <v>0</v>
      </c>
      <c r="L637" s="76">
        <v>0</v>
      </c>
      <c r="M637" s="76">
        <v>0</v>
      </c>
      <c r="N637" s="92">
        <f t="shared" si="346"/>
        <v>1</v>
      </c>
      <c r="O637" s="91">
        <f t="shared" si="347"/>
        <v>8.3333333333333329E-2</v>
      </c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>
      <c r="A638" s="40" t="s">
        <v>257</v>
      </c>
      <c r="B638" s="76">
        <v>0</v>
      </c>
      <c r="C638" s="76">
        <v>0</v>
      </c>
      <c r="D638" s="76">
        <v>0</v>
      </c>
      <c r="E638" s="76">
        <v>0</v>
      </c>
      <c r="F638" s="173">
        <v>1</v>
      </c>
      <c r="G638" s="173">
        <v>0</v>
      </c>
      <c r="H638" s="76">
        <v>0</v>
      </c>
      <c r="I638" s="76">
        <v>0</v>
      </c>
      <c r="J638" s="76">
        <v>1</v>
      </c>
      <c r="K638" s="76">
        <v>2</v>
      </c>
      <c r="L638" s="76">
        <v>1</v>
      </c>
      <c r="M638" s="76">
        <v>0</v>
      </c>
      <c r="N638" s="92">
        <f t="shared" si="346"/>
        <v>5</v>
      </c>
      <c r="O638" s="91">
        <f t="shared" si="347"/>
        <v>0.41666666666666669</v>
      </c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>
      <c r="A639" s="40" t="s">
        <v>504</v>
      </c>
      <c r="B639" s="76">
        <v>0</v>
      </c>
      <c r="C639" s="76">
        <v>0</v>
      </c>
      <c r="D639" s="76">
        <v>1</v>
      </c>
      <c r="E639" s="76">
        <v>0</v>
      </c>
      <c r="F639" s="173">
        <v>3</v>
      </c>
      <c r="G639" s="173">
        <v>0</v>
      </c>
      <c r="H639" s="76">
        <v>1</v>
      </c>
      <c r="I639" s="76">
        <v>0</v>
      </c>
      <c r="J639" s="76">
        <v>0</v>
      </c>
      <c r="K639" s="76">
        <v>1</v>
      </c>
      <c r="L639" s="76">
        <v>3</v>
      </c>
      <c r="M639" s="76">
        <v>0</v>
      </c>
      <c r="N639" s="92">
        <f t="shared" si="346"/>
        <v>9</v>
      </c>
      <c r="O639" s="91">
        <f t="shared" si="347"/>
        <v>0.75</v>
      </c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>
      <c r="A640" s="40" t="s">
        <v>258</v>
      </c>
      <c r="B640" s="76">
        <v>0</v>
      </c>
      <c r="C640" s="76">
        <v>0</v>
      </c>
      <c r="D640" s="76">
        <v>0</v>
      </c>
      <c r="E640" s="76">
        <v>1</v>
      </c>
      <c r="F640" s="173">
        <v>2</v>
      </c>
      <c r="G640" s="173">
        <v>0</v>
      </c>
      <c r="H640" s="76">
        <v>0</v>
      </c>
      <c r="I640" s="76">
        <v>1</v>
      </c>
      <c r="J640" s="76">
        <v>0</v>
      </c>
      <c r="K640" s="76">
        <v>0</v>
      </c>
      <c r="L640" s="76">
        <v>2</v>
      </c>
      <c r="M640" s="76">
        <v>1</v>
      </c>
      <c r="N640" s="92">
        <f t="shared" si="346"/>
        <v>7</v>
      </c>
      <c r="O640" s="91">
        <f t="shared" si="347"/>
        <v>0.58333333333333337</v>
      </c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>
      <c r="A641" s="40" t="s">
        <v>260</v>
      </c>
      <c r="B641" s="76">
        <v>0</v>
      </c>
      <c r="C641" s="76">
        <v>0</v>
      </c>
      <c r="D641" s="76">
        <v>0</v>
      </c>
      <c r="E641" s="76">
        <v>0</v>
      </c>
      <c r="F641" s="173">
        <v>1</v>
      </c>
      <c r="G641" s="173">
        <v>0</v>
      </c>
      <c r="H641" s="76">
        <v>0</v>
      </c>
      <c r="I641" s="76">
        <v>0</v>
      </c>
      <c r="J641" s="76">
        <v>1</v>
      </c>
      <c r="K641" s="76">
        <v>1</v>
      </c>
      <c r="L641" s="76">
        <v>1</v>
      </c>
      <c r="M641" s="76">
        <v>0</v>
      </c>
      <c r="N641" s="92">
        <f t="shared" si="346"/>
        <v>4</v>
      </c>
      <c r="O641" s="91">
        <f t="shared" si="347"/>
        <v>0.33333333333333331</v>
      </c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>
      <c r="A642" s="40" t="s">
        <v>261</v>
      </c>
      <c r="B642" s="76">
        <v>0</v>
      </c>
      <c r="C642" s="76">
        <v>0</v>
      </c>
      <c r="D642" s="76">
        <v>0</v>
      </c>
      <c r="E642" s="76">
        <v>0</v>
      </c>
      <c r="F642" s="173">
        <v>2</v>
      </c>
      <c r="G642" s="173">
        <v>0</v>
      </c>
      <c r="H642" s="76">
        <v>3</v>
      </c>
      <c r="I642" s="76">
        <v>1</v>
      </c>
      <c r="J642" s="76">
        <v>1</v>
      </c>
      <c r="K642" s="76">
        <v>2</v>
      </c>
      <c r="L642" s="76">
        <v>1</v>
      </c>
      <c r="M642" s="76">
        <v>0</v>
      </c>
      <c r="N642" s="92">
        <f t="shared" si="346"/>
        <v>10</v>
      </c>
      <c r="O642" s="91">
        <f t="shared" si="347"/>
        <v>0.83333333333333337</v>
      </c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>
      <c r="A643" s="40" t="s">
        <v>262</v>
      </c>
      <c r="B643" s="76">
        <v>86</v>
      </c>
      <c r="C643" s="76">
        <v>132</v>
      </c>
      <c r="D643" s="76">
        <v>434</v>
      </c>
      <c r="E643" s="76">
        <v>419</v>
      </c>
      <c r="F643" s="173">
        <v>386</v>
      </c>
      <c r="G643" s="173">
        <v>433</v>
      </c>
      <c r="H643" s="76">
        <v>353</v>
      </c>
      <c r="I643" s="76">
        <v>447</v>
      </c>
      <c r="J643" s="76">
        <v>334</v>
      </c>
      <c r="K643" s="76">
        <v>347</v>
      </c>
      <c r="L643" s="76">
        <v>346</v>
      </c>
      <c r="M643" s="76">
        <v>406</v>
      </c>
      <c r="N643" s="92">
        <f t="shared" si="346"/>
        <v>4123</v>
      </c>
      <c r="O643" s="91">
        <f t="shared" si="347"/>
        <v>343.58333333333331</v>
      </c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>
      <c r="A644" s="40" t="s">
        <v>263</v>
      </c>
      <c r="B644" s="76">
        <v>0</v>
      </c>
      <c r="C644" s="76">
        <v>5</v>
      </c>
      <c r="D644" s="76">
        <v>0</v>
      </c>
      <c r="E644" s="76">
        <v>0</v>
      </c>
      <c r="F644" s="173">
        <v>6</v>
      </c>
      <c r="G644" s="173">
        <v>1</v>
      </c>
      <c r="H644" s="76">
        <v>1</v>
      </c>
      <c r="I644" s="76">
        <v>2</v>
      </c>
      <c r="J644" s="76">
        <v>0</v>
      </c>
      <c r="K644" s="76">
        <v>2</v>
      </c>
      <c r="L644" s="76">
        <v>1</v>
      </c>
      <c r="M644" s="76">
        <v>0</v>
      </c>
      <c r="N644" s="92">
        <f t="shared" si="346"/>
        <v>18</v>
      </c>
      <c r="O644" s="91">
        <f t="shared" si="347"/>
        <v>1.5</v>
      </c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>
      <c r="A645" s="40" t="s">
        <v>23</v>
      </c>
      <c r="B645" s="76">
        <v>4</v>
      </c>
      <c r="C645" s="76">
        <v>0</v>
      </c>
      <c r="D645" s="76">
        <v>3</v>
      </c>
      <c r="E645" s="76">
        <v>0</v>
      </c>
      <c r="F645" s="76">
        <v>6</v>
      </c>
      <c r="G645" s="173">
        <v>2</v>
      </c>
      <c r="H645" s="76">
        <v>2</v>
      </c>
      <c r="I645" s="76">
        <v>0</v>
      </c>
      <c r="J645" s="76">
        <v>7</v>
      </c>
      <c r="K645" s="76">
        <v>0</v>
      </c>
      <c r="L645" s="76">
        <v>1</v>
      </c>
      <c r="M645" s="76">
        <v>0</v>
      </c>
      <c r="N645" s="92">
        <f t="shared" si="346"/>
        <v>25</v>
      </c>
      <c r="O645" s="91">
        <f t="shared" si="347"/>
        <v>2.0833333333333335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>
      <c r="A646" s="129" t="s">
        <v>22</v>
      </c>
      <c r="B646" s="124">
        <f t="shared" ref="B646:O646" si="348">SUM(B632:B645)</f>
        <v>90</v>
      </c>
      <c r="C646" s="124">
        <f t="shared" si="348"/>
        <v>140</v>
      </c>
      <c r="D646" s="124">
        <f t="shared" si="348"/>
        <v>444</v>
      </c>
      <c r="E646" s="124">
        <f t="shared" si="348"/>
        <v>423</v>
      </c>
      <c r="F646" s="124">
        <f t="shared" si="348"/>
        <v>420</v>
      </c>
      <c r="G646" s="124">
        <f t="shared" si="348"/>
        <v>442</v>
      </c>
      <c r="H646" s="124">
        <f t="shared" si="348"/>
        <v>365</v>
      </c>
      <c r="I646" s="124">
        <f t="shared" si="348"/>
        <v>465</v>
      </c>
      <c r="J646" s="124">
        <f t="shared" si="348"/>
        <v>355</v>
      </c>
      <c r="K646" s="124">
        <f t="shared" si="348"/>
        <v>365</v>
      </c>
      <c r="L646" s="124">
        <f t="shared" si="348"/>
        <v>364</v>
      </c>
      <c r="M646" s="124">
        <f t="shared" si="348"/>
        <v>414</v>
      </c>
      <c r="N646" s="124">
        <f t="shared" si="348"/>
        <v>4287</v>
      </c>
      <c r="O646" s="126">
        <f t="shared" si="348"/>
        <v>357.25757575757569</v>
      </c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>
      <c r="A647" s="129" t="s">
        <v>138</v>
      </c>
      <c r="B647" s="123">
        <f t="shared" ref="B647:M647" si="349">IF(B646=0,"",B646/B1320)</f>
        <v>2.903225806451613</v>
      </c>
      <c r="C647" s="123">
        <f t="shared" si="349"/>
        <v>5</v>
      </c>
      <c r="D647" s="123">
        <f t="shared" si="349"/>
        <v>14.32258064516129</v>
      </c>
      <c r="E647" s="123">
        <f t="shared" si="349"/>
        <v>14.1</v>
      </c>
      <c r="F647" s="123">
        <f t="shared" si="349"/>
        <v>13.548387096774194</v>
      </c>
      <c r="G647" s="123">
        <f t="shared" si="349"/>
        <v>14.733333333333333</v>
      </c>
      <c r="H647" s="123">
        <f t="shared" si="349"/>
        <v>11.774193548387096</v>
      </c>
      <c r="I647" s="123">
        <f t="shared" si="349"/>
        <v>15</v>
      </c>
      <c r="J647" s="123">
        <f t="shared" si="349"/>
        <v>11.833333333333334</v>
      </c>
      <c r="K647" s="123">
        <f t="shared" si="349"/>
        <v>11.774193548387096</v>
      </c>
      <c r="L647" s="123">
        <f t="shared" si="349"/>
        <v>12.133333333333333</v>
      </c>
      <c r="M647" s="123">
        <f t="shared" si="349"/>
        <v>13.35483870967742</v>
      </c>
      <c r="N647" s="126">
        <f>SUM(B647:M647)</f>
        <v>140.47741935483867</v>
      </c>
      <c r="O647" s="126">
        <f>IF(N647=0,0,AVERAGE(B647:M647))</f>
        <v>11.706451612903223</v>
      </c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4.25" customHeight="1">
      <c r="A648" s="10"/>
      <c r="B648" s="10"/>
      <c r="C648" s="10"/>
      <c r="D648" s="10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7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>
      <c r="A649" s="214" t="s">
        <v>265</v>
      </c>
      <c r="B649" s="212"/>
      <c r="C649" s="212"/>
      <c r="D649" s="212"/>
      <c r="E649" s="212"/>
      <c r="F649" s="212"/>
      <c r="G649" s="212"/>
      <c r="H649" s="212"/>
      <c r="I649" s="212"/>
      <c r="J649" s="212"/>
      <c r="K649" s="212"/>
      <c r="L649" s="212"/>
      <c r="M649" s="212"/>
      <c r="N649" s="212"/>
      <c r="O649" s="213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>
      <c r="A650" s="53" t="s">
        <v>19</v>
      </c>
      <c r="B650" s="76">
        <v>9</v>
      </c>
      <c r="C650" s="76">
        <v>1</v>
      </c>
      <c r="D650" s="76">
        <v>20</v>
      </c>
      <c r="E650" s="76">
        <v>49</v>
      </c>
      <c r="F650" s="76">
        <v>30</v>
      </c>
      <c r="G650" s="76">
        <v>31</v>
      </c>
      <c r="H650" s="76">
        <v>30</v>
      </c>
      <c r="I650" s="76">
        <v>13</v>
      </c>
      <c r="J650" s="76">
        <v>20</v>
      </c>
      <c r="K650" s="76">
        <v>23</v>
      </c>
      <c r="L650" s="76">
        <v>22</v>
      </c>
      <c r="M650" s="76">
        <v>13</v>
      </c>
      <c r="N650" s="92">
        <f t="shared" ref="N650:N653" si="350">SUM(B650:M650)</f>
        <v>261</v>
      </c>
      <c r="O650" s="91">
        <f t="shared" ref="O650:O653" si="351">IF(N650=0,0,AVERAGE(B650:M650))</f>
        <v>21.75</v>
      </c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>
      <c r="A651" s="53" t="s">
        <v>20</v>
      </c>
      <c r="B651" s="76">
        <v>75</v>
      </c>
      <c r="C651" s="76">
        <v>91</v>
      </c>
      <c r="D651" s="76">
        <v>152</v>
      </c>
      <c r="E651" s="76">
        <v>121</v>
      </c>
      <c r="F651" s="76">
        <v>140</v>
      </c>
      <c r="G651" s="76">
        <v>113</v>
      </c>
      <c r="H651" s="76">
        <f>44+47</f>
        <v>91</v>
      </c>
      <c r="I651" s="76">
        <v>135</v>
      </c>
      <c r="J651" s="76">
        <v>90</v>
      </c>
      <c r="K651" s="76">
        <v>107</v>
      </c>
      <c r="L651" s="76">
        <v>120</v>
      </c>
      <c r="M651" s="76">
        <v>100</v>
      </c>
      <c r="N651" s="92">
        <f t="shared" si="350"/>
        <v>1335</v>
      </c>
      <c r="O651" s="91">
        <f t="shared" si="351"/>
        <v>111.25</v>
      </c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>
      <c r="A652" s="53" t="s">
        <v>21</v>
      </c>
      <c r="B652" s="76">
        <v>6</v>
      </c>
      <c r="C652" s="76">
        <v>48</v>
      </c>
      <c r="D652" s="76">
        <v>272</v>
      </c>
      <c r="E652" s="76">
        <v>253</v>
      </c>
      <c r="F652" s="76">
        <v>250</v>
      </c>
      <c r="G652" s="76">
        <v>298</v>
      </c>
      <c r="H652" s="76">
        <v>244</v>
      </c>
      <c r="I652" s="76">
        <v>317</v>
      </c>
      <c r="J652" s="76">
        <v>245</v>
      </c>
      <c r="K652" s="76">
        <v>235</v>
      </c>
      <c r="L652" s="76">
        <v>222</v>
      </c>
      <c r="M652" s="76">
        <v>301</v>
      </c>
      <c r="N652" s="92">
        <f t="shared" si="350"/>
        <v>2691</v>
      </c>
      <c r="O652" s="91">
        <f t="shared" si="351"/>
        <v>224.25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>
      <c r="A653" s="40" t="s">
        <v>167</v>
      </c>
      <c r="B653" s="76">
        <v>0</v>
      </c>
      <c r="C653" s="76">
        <v>0</v>
      </c>
      <c r="D653" s="76">
        <v>0</v>
      </c>
      <c r="E653" s="76">
        <v>0</v>
      </c>
      <c r="F653" s="76">
        <v>0</v>
      </c>
      <c r="G653" s="173">
        <v>0</v>
      </c>
      <c r="H653" s="76">
        <v>0</v>
      </c>
      <c r="I653" s="76">
        <v>0</v>
      </c>
      <c r="J653" s="76">
        <v>0</v>
      </c>
      <c r="K653" s="173">
        <v>0</v>
      </c>
      <c r="L653" s="76">
        <v>0</v>
      </c>
      <c r="M653" s="173">
        <v>0</v>
      </c>
      <c r="N653" s="175">
        <f t="shared" si="350"/>
        <v>0</v>
      </c>
      <c r="O653" s="91">
        <f t="shared" si="351"/>
        <v>0</v>
      </c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>
      <c r="A654" s="129" t="s">
        <v>22</v>
      </c>
      <c r="B654" s="124">
        <f t="shared" ref="B654:O654" si="352">SUM(B650:B653)</f>
        <v>90</v>
      </c>
      <c r="C654" s="124">
        <f t="shared" si="352"/>
        <v>140</v>
      </c>
      <c r="D654" s="124">
        <f t="shared" si="352"/>
        <v>444</v>
      </c>
      <c r="E654" s="124">
        <f t="shared" si="352"/>
        <v>423</v>
      </c>
      <c r="F654" s="124">
        <f t="shared" si="352"/>
        <v>420</v>
      </c>
      <c r="G654" s="124">
        <f t="shared" si="352"/>
        <v>442</v>
      </c>
      <c r="H654" s="124">
        <f t="shared" si="352"/>
        <v>365</v>
      </c>
      <c r="I654" s="124">
        <f t="shared" si="352"/>
        <v>465</v>
      </c>
      <c r="J654" s="124">
        <f t="shared" si="352"/>
        <v>355</v>
      </c>
      <c r="K654" s="124">
        <f t="shared" si="352"/>
        <v>365</v>
      </c>
      <c r="L654" s="124">
        <f t="shared" si="352"/>
        <v>364</v>
      </c>
      <c r="M654" s="124">
        <f t="shared" si="352"/>
        <v>414</v>
      </c>
      <c r="N654" s="124">
        <f t="shared" si="352"/>
        <v>4287</v>
      </c>
      <c r="O654" s="126">
        <f t="shared" si="352"/>
        <v>357.25</v>
      </c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>
      <c r="A655" s="129" t="s">
        <v>138</v>
      </c>
      <c r="B655" s="123">
        <f t="shared" ref="B655:M655" si="353">IF(B654=0,"",B654/B1320)</f>
        <v>2.903225806451613</v>
      </c>
      <c r="C655" s="123">
        <f t="shared" si="353"/>
        <v>5</v>
      </c>
      <c r="D655" s="123">
        <f t="shared" si="353"/>
        <v>14.32258064516129</v>
      </c>
      <c r="E655" s="123">
        <f t="shared" si="353"/>
        <v>14.1</v>
      </c>
      <c r="F655" s="123">
        <f t="shared" si="353"/>
        <v>13.548387096774194</v>
      </c>
      <c r="G655" s="123">
        <f t="shared" si="353"/>
        <v>14.733333333333333</v>
      </c>
      <c r="H655" s="123">
        <f t="shared" si="353"/>
        <v>11.774193548387096</v>
      </c>
      <c r="I655" s="123">
        <f t="shared" si="353"/>
        <v>15</v>
      </c>
      <c r="J655" s="123">
        <f t="shared" si="353"/>
        <v>11.833333333333334</v>
      </c>
      <c r="K655" s="123">
        <f t="shared" si="353"/>
        <v>11.774193548387096</v>
      </c>
      <c r="L655" s="123">
        <f t="shared" si="353"/>
        <v>12.133333333333333</v>
      </c>
      <c r="M655" s="123">
        <f t="shared" si="353"/>
        <v>13.35483870967742</v>
      </c>
      <c r="N655" s="126">
        <f>SUM(B655:M655)</f>
        <v>140.47741935483867</v>
      </c>
      <c r="O655" s="126">
        <f>IF(N655=0,0,AVERAGE(B655:M655))</f>
        <v>11.706451612903223</v>
      </c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>
      <c r="A656" s="10"/>
      <c r="B656" s="10"/>
      <c r="C656" s="10"/>
      <c r="D656" s="10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3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>
      <c r="A657" s="214" t="s">
        <v>266</v>
      </c>
      <c r="B657" s="212"/>
      <c r="C657" s="212"/>
      <c r="D657" s="212"/>
      <c r="E657" s="212"/>
      <c r="F657" s="212"/>
      <c r="G657" s="212"/>
      <c r="H657" s="212"/>
      <c r="I657" s="212"/>
      <c r="J657" s="212"/>
      <c r="K657" s="212"/>
      <c r="L657" s="212"/>
      <c r="M657" s="212"/>
      <c r="N657" s="212"/>
      <c r="O657" s="213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>
      <c r="A658" s="40" t="s">
        <v>251</v>
      </c>
      <c r="B658" s="76">
        <v>0</v>
      </c>
      <c r="C658" s="76">
        <v>1</v>
      </c>
      <c r="D658" s="76">
        <v>0</v>
      </c>
      <c r="E658" s="76">
        <v>0</v>
      </c>
      <c r="F658" s="173">
        <v>0</v>
      </c>
      <c r="G658" s="173">
        <v>1</v>
      </c>
      <c r="H658" s="173">
        <v>0</v>
      </c>
      <c r="I658" s="173">
        <v>0</v>
      </c>
      <c r="J658" s="76">
        <v>1</v>
      </c>
      <c r="K658" s="76">
        <v>1</v>
      </c>
      <c r="L658" s="76">
        <v>0</v>
      </c>
      <c r="M658" s="76">
        <v>0</v>
      </c>
      <c r="N658" s="92">
        <f t="shared" ref="N658:N671" si="354">SUM(B658:M658)</f>
        <v>4</v>
      </c>
      <c r="O658" s="91">
        <f t="shared" ref="O658:O671" si="355">IF(N658=0,0,AVERAGE(B658:M658))</f>
        <v>0.33333333333333331</v>
      </c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>
      <c r="A659" s="40" t="s">
        <v>252</v>
      </c>
      <c r="B659" s="76">
        <v>1</v>
      </c>
      <c r="C659" s="76">
        <v>2</v>
      </c>
      <c r="D659" s="76">
        <v>1</v>
      </c>
      <c r="E659" s="76">
        <v>0</v>
      </c>
      <c r="F659" s="173">
        <v>6</v>
      </c>
      <c r="G659" s="173">
        <v>3</v>
      </c>
      <c r="H659" s="173">
        <v>2</v>
      </c>
      <c r="I659" s="173">
        <v>6</v>
      </c>
      <c r="J659" s="76">
        <v>4</v>
      </c>
      <c r="K659" s="76">
        <v>4</v>
      </c>
      <c r="L659" s="76">
        <v>6</v>
      </c>
      <c r="M659" s="76">
        <v>2</v>
      </c>
      <c r="N659" s="92">
        <f t="shared" si="354"/>
        <v>37</v>
      </c>
      <c r="O659" s="91">
        <f t="shared" si="355"/>
        <v>3.0833333333333335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>
      <c r="A660" s="40" t="s">
        <v>253</v>
      </c>
      <c r="B660" s="76">
        <v>1</v>
      </c>
      <c r="C660" s="76">
        <v>4</v>
      </c>
      <c r="D660" s="76">
        <v>2</v>
      </c>
      <c r="E660" s="76">
        <v>0</v>
      </c>
      <c r="F660" s="173">
        <v>4</v>
      </c>
      <c r="G660" s="173">
        <v>2</v>
      </c>
      <c r="H660" s="173">
        <v>0</v>
      </c>
      <c r="I660" s="173">
        <v>0</v>
      </c>
      <c r="J660" s="76">
        <v>2</v>
      </c>
      <c r="K660" s="76">
        <v>0</v>
      </c>
      <c r="L660" s="76">
        <v>0</v>
      </c>
      <c r="M660" s="76">
        <v>5</v>
      </c>
      <c r="N660" s="92">
        <f t="shared" si="354"/>
        <v>20</v>
      </c>
      <c r="O660" s="91">
        <f t="shared" si="355"/>
        <v>1.6666666666666667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>
      <c r="A661" s="40" t="s">
        <v>254</v>
      </c>
      <c r="B661" s="76">
        <v>5</v>
      </c>
      <c r="C661" s="76">
        <v>5</v>
      </c>
      <c r="D661" s="76">
        <v>3</v>
      </c>
      <c r="E661" s="76">
        <v>2</v>
      </c>
      <c r="F661" s="173">
        <v>10</v>
      </c>
      <c r="G661" s="173">
        <v>10</v>
      </c>
      <c r="H661" s="173">
        <v>6</v>
      </c>
      <c r="I661" s="173">
        <v>5</v>
      </c>
      <c r="J661" s="76">
        <v>8</v>
      </c>
      <c r="K661" s="76">
        <v>4</v>
      </c>
      <c r="L661" s="76">
        <v>7</v>
      </c>
      <c r="M661" s="76">
        <v>6</v>
      </c>
      <c r="N661" s="92">
        <f t="shared" si="354"/>
        <v>71</v>
      </c>
      <c r="O661" s="91">
        <f t="shared" si="355"/>
        <v>5.916666666666667</v>
      </c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>
      <c r="A662" s="40" t="s">
        <v>528</v>
      </c>
      <c r="B662" s="76">
        <v>0</v>
      </c>
      <c r="C662" s="76">
        <v>4</v>
      </c>
      <c r="D662" s="76">
        <v>1</v>
      </c>
      <c r="E662" s="76">
        <v>1</v>
      </c>
      <c r="F662" s="173">
        <v>3</v>
      </c>
      <c r="G662" s="173">
        <v>3</v>
      </c>
      <c r="H662" s="173">
        <v>5</v>
      </c>
      <c r="I662" s="173">
        <v>1</v>
      </c>
      <c r="J662" s="76">
        <v>2</v>
      </c>
      <c r="K662" s="76">
        <v>4</v>
      </c>
      <c r="L662" s="76">
        <v>4</v>
      </c>
      <c r="M662" s="76">
        <v>0</v>
      </c>
      <c r="N662" s="92">
        <f t="shared" si="354"/>
        <v>28</v>
      </c>
      <c r="O662" s="91">
        <f t="shared" si="355"/>
        <v>2.3333333333333335</v>
      </c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>
      <c r="A663" s="40" t="s">
        <v>255</v>
      </c>
      <c r="B663" s="76">
        <v>1</v>
      </c>
      <c r="C663" s="76">
        <v>0</v>
      </c>
      <c r="D663" s="76">
        <v>0</v>
      </c>
      <c r="E663" s="76">
        <v>0</v>
      </c>
      <c r="F663" s="173">
        <v>0</v>
      </c>
      <c r="G663" s="173">
        <v>0</v>
      </c>
      <c r="H663" s="173">
        <v>1</v>
      </c>
      <c r="I663" s="173">
        <v>0</v>
      </c>
      <c r="J663" s="76">
        <v>0</v>
      </c>
      <c r="K663" s="76">
        <v>0</v>
      </c>
      <c r="L663" s="76">
        <v>0</v>
      </c>
      <c r="M663" s="76">
        <v>1</v>
      </c>
      <c r="N663" s="92">
        <f t="shared" si="354"/>
        <v>3</v>
      </c>
      <c r="O663" s="91">
        <f t="shared" si="355"/>
        <v>0.25</v>
      </c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>
      <c r="A664" s="40" t="s">
        <v>257</v>
      </c>
      <c r="B664" s="76">
        <v>2</v>
      </c>
      <c r="C664" s="76">
        <v>3</v>
      </c>
      <c r="D664" s="76">
        <v>0</v>
      </c>
      <c r="E664" s="76">
        <v>0</v>
      </c>
      <c r="F664" s="173">
        <v>3</v>
      </c>
      <c r="G664" s="173">
        <v>7</v>
      </c>
      <c r="H664" s="173">
        <v>5</v>
      </c>
      <c r="I664" s="173">
        <v>6</v>
      </c>
      <c r="J664" s="76">
        <v>5</v>
      </c>
      <c r="K664" s="76">
        <v>3</v>
      </c>
      <c r="L664" s="76">
        <v>5</v>
      </c>
      <c r="M664" s="76">
        <v>2</v>
      </c>
      <c r="N664" s="92">
        <f t="shared" si="354"/>
        <v>41</v>
      </c>
      <c r="O664" s="91">
        <f t="shared" si="355"/>
        <v>3.4166666666666665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>
      <c r="A665" s="40" t="s">
        <v>504</v>
      </c>
      <c r="B665" s="76">
        <v>4</v>
      </c>
      <c r="C665" s="76">
        <v>7</v>
      </c>
      <c r="D665" s="76">
        <v>6</v>
      </c>
      <c r="E665" s="76">
        <v>1</v>
      </c>
      <c r="F665" s="173">
        <v>10</v>
      </c>
      <c r="G665" s="173">
        <v>19</v>
      </c>
      <c r="H665" s="173">
        <v>7</v>
      </c>
      <c r="I665" s="173">
        <v>14</v>
      </c>
      <c r="J665" s="76">
        <v>24</v>
      </c>
      <c r="K665" s="76">
        <v>11</v>
      </c>
      <c r="L665" s="76">
        <v>15</v>
      </c>
      <c r="M665" s="76">
        <v>17</v>
      </c>
      <c r="N665" s="92">
        <f t="shared" si="354"/>
        <v>135</v>
      </c>
      <c r="O665" s="91">
        <f t="shared" si="355"/>
        <v>11.25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>
      <c r="A666" s="40" t="s">
        <v>258</v>
      </c>
      <c r="B666" s="76">
        <v>1</v>
      </c>
      <c r="C666" s="76">
        <v>0</v>
      </c>
      <c r="D666" s="76">
        <v>1</v>
      </c>
      <c r="E666" s="76">
        <v>2</v>
      </c>
      <c r="F666" s="173">
        <v>1</v>
      </c>
      <c r="G666" s="173">
        <v>5</v>
      </c>
      <c r="H666" s="173">
        <v>3</v>
      </c>
      <c r="I666" s="173">
        <v>3</v>
      </c>
      <c r="J666" s="76">
        <v>1</v>
      </c>
      <c r="K666" s="76">
        <v>0</v>
      </c>
      <c r="L666" s="76">
        <v>3</v>
      </c>
      <c r="M666" s="76">
        <v>2</v>
      </c>
      <c r="N666" s="92">
        <f t="shared" si="354"/>
        <v>22</v>
      </c>
      <c r="O666" s="91">
        <f t="shared" si="355"/>
        <v>1.8333333333333333</v>
      </c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</row>
    <row r="667" spans="1:26">
      <c r="A667" s="40" t="s">
        <v>260</v>
      </c>
      <c r="B667" s="76">
        <v>3</v>
      </c>
      <c r="C667" s="76">
        <v>5</v>
      </c>
      <c r="D667" s="76">
        <v>1</v>
      </c>
      <c r="E667" s="76">
        <v>0</v>
      </c>
      <c r="F667" s="173">
        <v>0</v>
      </c>
      <c r="G667" s="173">
        <v>2</v>
      </c>
      <c r="H667" s="173">
        <v>1</v>
      </c>
      <c r="I667" s="173">
        <v>3</v>
      </c>
      <c r="J667" s="76">
        <v>4</v>
      </c>
      <c r="K667" s="76">
        <v>2</v>
      </c>
      <c r="L667" s="76">
        <v>0</v>
      </c>
      <c r="M667" s="76">
        <v>4</v>
      </c>
      <c r="N667" s="92">
        <f t="shared" si="354"/>
        <v>25</v>
      </c>
      <c r="O667" s="91">
        <f t="shared" si="355"/>
        <v>2.0833333333333335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>
      <c r="A668" s="40" t="s">
        <v>261</v>
      </c>
      <c r="B668" s="76">
        <v>3</v>
      </c>
      <c r="C668" s="76">
        <v>3</v>
      </c>
      <c r="D668" s="76">
        <v>1</v>
      </c>
      <c r="E668" s="76">
        <v>2</v>
      </c>
      <c r="F668" s="173">
        <v>3</v>
      </c>
      <c r="G668" s="173">
        <v>0</v>
      </c>
      <c r="H668" s="173">
        <v>3</v>
      </c>
      <c r="I668" s="173">
        <v>1</v>
      </c>
      <c r="J668" s="76">
        <v>1</v>
      </c>
      <c r="K668" s="76">
        <v>5</v>
      </c>
      <c r="L668" s="76">
        <v>3</v>
      </c>
      <c r="M668" s="76">
        <v>2</v>
      </c>
      <c r="N668" s="92">
        <f t="shared" si="354"/>
        <v>27</v>
      </c>
      <c r="O668" s="91">
        <f t="shared" si="355"/>
        <v>2.25</v>
      </c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>
      <c r="A669" s="40" t="s">
        <v>262</v>
      </c>
      <c r="B669" s="76">
        <v>99</v>
      </c>
      <c r="C669" s="76">
        <v>93</v>
      </c>
      <c r="D669" s="76">
        <v>108</v>
      </c>
      <c r="E669" s="76">
        <v>97</v>
      </c>
      <c r="F669" s="173">
        <v>99</v>
      </c>
      <c r="G669" s="173">
        <v>104</v>
      </c>
      <c r="H669" s="173">
        <v>122</v>
      </c>
      <c r="I669" s="173">
        <v>126</v>
      </c>
      <c r="J669" s="76">
        <v>125</v>
      </c>
      <c r="K669" s="76">
        <v>126</v>
      </c>
      <c r="L669" s="76">
        <v>111</v>
      </c>
      <c r="M669" s="76">
        <v>119</v>
      </c>
      <c r="N669" s="92">
        <f t="shared" si="354"/>
        <v>1329</v>
      </c>
      <c r="O669" s="91">
        <f t="shared" si="355"/>
        <v>110.75</v>
      </c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>
      <c r="A670" s="40" t="s">
        <v>263</v>
      </c>
      <c r="B670" s="76">
        <v>1</v>
      </c>
      <c r="C670" s="76">
        <v>1</v>
      </c>
      <c r="D670" s="76">
        <v>4</v>
      </c>
      <c r="E670" s="76">
        <v>1</v>
      </c>
      <c r="F670" s="173">
        <v>4</v>
      </c>
      <c r="G670" s="173">
        <v>9</v>
      </c>
      <c r="H670" s="173">
        <v>5</v>
      </c>
      <c r="I670" s="173">
        <v>4</v>
      </c>
      <c r="J670" s="76">
        <v>9</v>
      </c>
      <c r="K670" s="76">
        <v>1</v>
      </c>
      <c r="L670" s="76">
        <v>1</v>
      </c>
      <c r="M670" s="76">
        <v>10</v>
      </c>
      <c r="N670" s="92">
        <f t="shared" si="354"/>
        <v>50</v>
      </c>
      <c r="O670" s="91">
        <f t="shared" si="355"/>
        <v>4.166666666666667</v>
      </c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>
      <c r="A671" s="40" t="s">
        <v>23</v>
      </c>
      <c r="B671" s="76">
        <v>5</v>
      </c>
      <c r="C671" s="76">
        <v>4</v>
      </c>
      <c r="D671" s="76">
        <v>3</v>
      </c>
      <c r="E671" s="76">
        <v>1</v>
      </c>
      <c r="F671" s="76">
        <v>9</v>
      </c>
      <c r="G671" s="173">
        <v>14</v>
      </c>
      <c r="H671" s="173">
        <v>9</v>
      </c>
      <c r="I671" s="173">
        <v>9</v>
      </c>
      <c r="J671" s="76">
        <v>8</v>
      </c>
      <c r="K671" s="76">
        <v>6</v>
      </c>
      <c r="L671" s="76">
        <v>8</v>
      </c>
      <c r="M671" s="76">
        <v>3</v>
      </c>
      <c r="N671" s="92">
        <f t="shared" si="354"/>
        <v>79</v>
      </c>
      <c r="O671" s="91">
        <f t="shared" si="355"/>
        <v>6.583333333333333</v>
      </c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>
      <c r="A672" s="129" t="s">
        <v>22</v>
      </c>
      <c r="B672" s="124">
        <f t="shared" ref="B672:O672" si="356">SUM(B658:B671)</f>
        <v>126</v>
      </c>
      <c r="C672" s="124">
        <f t="shared" si="356"/>
        <v>132</v>
      </c>
      <c r="D672" s="124">
        <f t="shared" si="356"/>
        <v>131</v>
      </c>
      <c r="E672" s="124">
        <f t="shared" si="356"/>
        <v>107</v>
      </c>
      <c r="F672" s="174">
        <f t="shared" si="356"/>
        <v>152</v>
      </c>
      <c r="G672" s="124">
        <f t="shared" si="356"/>
        <v>179</v>
      </c>
      <c r="H672" s="124">
        <f t="shared" si="356"/>
        <v>169</v>
      </c>
      <c r="I672" s="124">
        <f t="shared" si="356"/>
        <v>178</v>
      </c>
      <c r="J672" s="124">
        <f t="shared" si="356"/>
        <v>194</v>
      </c>
      <c r="K672" s="124">
        <f t="shared" si="356"/>
        <v>167</v>
      </c>
      <c r="L672" s="124">
        <f t="shared" si="356"/>
        <v>163</v>
      </c>
      <c r="M672" s="124">
        <f t="shared" si="356"/>
        <v>173</v>
      </c>
      <c r="N672" s="124">
        <f t="shared" si="356"/>
        <v>1871</v>
      </c>
      <c r="O672" s="126">
        <f t="shared" si="356"/>
        <v>155.91666666666666</v>
      </c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>
      <c r="A673" s="129" t="s">
        <v>138</v>
      </c>
      <c r="B673" s="123">
        <f t="shared" ref="B673:M673" si="357">IF(B672=0,"",B672/B1320)</f>
        <v>4.064516129032258</v>
      </c>
      <c r="C673" s="123">
        <f t="shared" si="357"/>
        <v>4.7142857142857144</v>
      </c>
      <c r="D673" s="123">
        <f t="shared" si="357"/>
        <v>4.225806451612903</v>
      </c>
      <c r="E673" s="123">
        <f t="shared" si="357"/>
        <v>3.5666666666666669</v>
      </c>
      <c r="F673" s="176">
        <f t="shared" si="357"/>
        <v>4.903225806451613</v>
      </c>
      <c r="G673" s="123">
        <f t="shared" si="357"/>
        <v>5.9666666666666668</v>
      </c>
      <c r="H673" s="123">
        <f t="shared" si="357"/>
        <v>5.4516129032258061</v>
      </c>
      <c r="I673" s="123">
        <f t="shared" si="357"/>
        <v>5.741935483870968</v>
      </c>
      <c r="J673" s="123">
        <f t="shared" si="357"/>
        <v>6.4666666666666668</v>
      </c>
      <c r="K673" s="123">
        <f t="shared" si="357"/>
        <v>5.387096774193548</v>
      </c>
      <c r="L673" s="123">
        <f t="shared" si="357"/>
        <v>5.4333333333333336</v>
      </c>
      <c r="M673" s="123">
        <f t="shared" si="357"/>
        <v>5.580645161290323</v>
      </c>
      <c r="N673" s="126">
        <f>SUM(B673:M673)</f>
        <v>61.502457757296469</v>
      </c>
      <c r="O673" s="126">
        <f>IF(N673=0,0,AVERAGE(B673:M673))</f>
        <v>5.1252048131080388</v>
      </c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4.25" customHeight="1">
      <c r="A674" s="10"/>
      <c r="B674" s="10"/>
      <c r="C674" s="10"/>
      <c r="D674" s="10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7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>
      <c r="A675" s="214" t="s">
        <v>267</v>
      </c>
      <c r="B675" s="212"/>
      <c r="C675" s="212"/>
      <c r="D675" s="212"/>
      <c r="E675" s="212"/>
      <c r="F675" s="212"/>
      <c r="G675" s="212"/>
      <c r="H675" s="212"/>
      <c r="I675" s="212"/>
      <c r="J675" s="212"/>
      <c r="K675" s="212"/>
      <c r="L675" s="212"/>
      <c r="M675" s="212"/>
      <c r="N675" s="212"/>
      <c r="O675" s="213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>
      <c r="A676" s="40" t="s">
        <v>268</v>
      </c>
      <c r="B676" s="168">
        <f t="shared" ref="B676:O676" si="358">B672</f>
        <v>126</v>
      </c>
      <c r="C676" s="168">
        <f t="shared" si="358"/>
        <v>132</v>
      </c>
      <c r="D676" s="168">
        <f t="shared" si="358"/>
        <v>131</v>
      </c>
      <c r="E676" s="168">
        <f t="shared" si="358"/>
        <v>107</v>
      </c>
      <c r="F676" s="187">
        <f t="shared" si="358"/>
        <v>152</v>
      </c>
      <c r="G676" s="187">
        <f t="shared" si="358"/>
        <v>179</v>
      </c>
      <c r="H676" s="168">
        <f t="shared" si="358"/>
        <v>169</v>
      </c>
      <c r="I676" s="173">
        <f t="shared" si="358"/>
        <v>178</v>
      </c>
      <c r="J676" s="173">
        <f t="shared" si="358"/>
        <v>194</v>
      </c>
      <c r="K676" s="173">
        <f t="shared" si="358"/>
        <v>167</v>
      </c>
      <c r="L676" s="168">
        <f t="shared" si="358"/>
        <v>163</v>
      </c>
      <c r="M676" s="168">
        <f t="shared" si="358"/>
        <v>173</v>
      </c>
      <c r="N676" s="91">
        <f t="shared" si="358"/>
        <v>1871</v>
      </c>
      <c r="O676" s="91">
        <f t="shared" si="358"/>
        <v>155.91666666666666</v>
      </c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>
      <c r="A677" s="129" t="s">
        <v>22</v>
      </c>
      <c r="B677" s="138">
        <f t="shared" ref="B677:K677" si="359">IF(SUM(B676)=0,"",SUM(B676))</f>
        <v>126</v>
      </c>
      <c r="C677" s="138">
        <f t="shared" si="359"/>
        <v>132</v>
      </c>
      <c r="D677" s="138">
        <f t="shared" si="359"/>
        <v>131</v>
      </c>
      <c r="E677" s="138">
        <f t="shared" si="359"/>
        <v>107</v>
      </c>
      <c r="F677" s="138">
        <f t="shared" si="359"/>
        <v>152</v>
      </c>
      <c r="G677" s="138">
        <f t="shared" si="359"/>
        <v>179</v>
      </c>
      <c r="H677" s="138">
        <f t="shared" si="359"/>
        <v>169</v>
      </c>
      <c r="I677" s="138">
        <f t="shared" si="359"/>
        <v>178</v>
      </c>
      <c r="J677" s="138">
        <f t="shared" si="359"/>
        <v>194</v>
      </c>
      <c r="K677" s="138">
        <f t="shared" si="359"/>
        <v>167</v>
      </c>
      <c r="L677" s="138">
        <f t="shared" ref="L677:M677" si="360">IF(SUM(L676)=0,"",SUM(L676))</f>
        <v>163</v>
      </c>
      <c r="M677" s="138">
        <f t="shared" si="360"/>
        <v>173</v>
      </c>
      <c r="N677" s="126">
        <f t="shared" ref="N677:N678" si="361">SUM(B677:M677)</f>
        <v>1871</v>
      </c>
      <c r="O677" s="126">
        <f t="shared" ref="O677:O678" si="362">IF(N677=0,0,AVERAGE(B677:M677))</f>
        <v>155.91666666666666</v>
      </c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>
      <c r="A678" s="129" t="s">
        <v>138</v>
      </c>
      <c r="B678" s="123">
        <f t="shared" ref="B678:M678" si="363">IF(B677="","",B677/B1320)</f>
        <v>4.064516129032258</v>
      </c>
      <c r="C678" s="123">
        <f t="shared" si="363"/>
        <v>4.7142857142857144</v>
      </c>
      <c r="D678" s="123">
        <f t="shared" si="363"/>
        <v>4.225806451612903</v>
      </c>
      <c r="E678" s="123">
        <f t="shared" si="363"/>
        <v>3.5666666666666669</v>
      </c>
      <c r="F678" s="123">
        <f t="shared" si="363"/>
        <v>4.903225806451613</v>
      </c>
      <c r="G678" s="123">
        <f t="shared" si="363"/>
        <v>5.9666666666666668</v>
      </c>
      <c r="H678" s="123">
        <f t="shared" si="363"/>
        <v>5.4516129032258061</v>
      </c>
      <c r="I678" s="123">
        <f t="shared" si="363"/>
        <v>5.741935483870968</v>
      </c>
      <c r="J678" s="123">
        <f t="shared" si="363"/>
        <v>6.4666666666666668</v>
      </c>
      <c r="K678" s="123">
        <f t="shared" si="363"/>
        <v>5.387096774193548</v>
      </c>
      <c r="L678" s="123">
        <f t="shared" si="363"/>
        <v>5.4333333333333336</v>
      </c>
      <c r="M678" s="123">
        <f t="shared" si="363"/>
        <v>5.580645161290323</v>
      </c>
      <c r="N678" s="126">
        <f t="shared" si="361"/>
        <v>61.502457757296469</v>
      </c>
      <c r="O678" s="126">
        <f t="shared" si="362"/>
        <v>5.1252048131080388</v>
      </c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>
      <c r="A679" s="10"/>
      <c r="B679" s="10"/>
      <c r="C679" s="10"/>
      <c r="D679" s="10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3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>
      <c r="A680" s="214" t="s">
        <v>269</v>
      </c>
      <c r="B680" s="212"/>
      <c r="C680" s="212"/>
      <c r="D680" s="212"/>
      <c r="E680" s="212"/>
      <c r="F680" s="212"/>
      <c r="G680" s="212"/>
      <c r="H680" s="212"/>
      <c r="I680" s="212"/>
      <c r="J680" s="212"/>
      <c r="K680" s="212"/>
      <c r="L680" s="212"/>
      <c r="M680" s="212"/>
      <c r="N680" s="212"/>
      <c r="O680" s="213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>
      <c r="A681" s="40" t="s">
        <v>270</v>
      </c>
      <c r="B681" s="94">
        <v>160</v>
      </c>
      <c r="C681" s="94">
        <v>187</v>
      </c>
      <c r="D681" s="94">
        <v>436</v>
      </c>
      <c r="E681" s="94">
        <v>176</v>
      </c>
      <c r="F681" s="173">
        <v>0</v>
      </c>
      <c r="G681" s="94">
        <v>0</v>
      </c>
      <c r="H681" s="76">
        <v>0</v>
      </c>
      <c r="I681" s="173">
        <v>0</v>
      </c>
      <c r="J681" s="94">
        <v>0</v>
      </c>
      <c r="K681" s="94">
        <v>0</v>
      </c>
      <c r="L681" s="94">
        <v>0</v>
      </c>
      <c r="M681" s="94">
        <v>0</v>
      </c>
      <c r="N681" s="92">
        <f t="shared" ref="N681:N685" si="364">SUM(B681:M681)</f>
        <v>959</v>
      </c>
      <c r="O681" s="91">
        <f t="shared" ref="O681:O685" si="365">IF(N681=0,0,AVERAGE(B681:M681))</f>
        <v>79.916666666666671</v>
      </c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>
      <c r="A682" s="40" t="s">
        <v>271</v>
      </c>
      <c r="B682" s="94">
        <v>60</v>
      </c>
      <c r="C682" s="94">
        <v>90</v>
      </c>
      <c r="D682" s="94">
        <v>143</v>
      </c>
      <c r="E682" s="94">
        <v>63</v>
      </c>
      <c r="F682" s="173">
        <v>0</v>
      </c>
      <c r="G682" s="94">
        <v>0</v>
      </c>
      <c r="H682" s="76">
        <v>0</v>
      </c>
      <c r="I682" s="173">
        <v>0</v>
      </c>
      <c r="J682" s="94">
        <v>0</v>
      </c>
      <c r="K682" s="94">
        <v>0</v>
      </c>
      <c r="L682" s="94">
        <v>0</v>
      </c>
      <c r="M682" s="94">
        <v>0</v>
      </c>
      <c r="N682" s="92">
        <f t="shared" si="364"/>
        <v>356</v>
      </c>
      <c r="O682" s="91">
        <f t="shared" si="365"/>
        <v>29.666666666666668</v>
      </c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s="188" customFormat="1">
      <c r="A683" s="40" t="s">
        <v>583</v>
      </c>
      <c r="B683" s="94">
        <v>0</v>
      </c>
      <c r="C683" s="94">
        <v>0</v>
      </c>
      <c r="D683" s="94">
        <v>0</v>
      </c>
      <c r="E683" s="94">
        <v>0</v>
      </c>
      <c r="F683" s="173">
        <v>0</v>
      </c>
      <c r="G683" s="94">
        <v>0</v>
      </c>
      <c r="H683" s="76">
        <v>7</v>
      </c>
      <c r="I683" s="173">
        <v>0</v>
      </c>
      <c r="J683" s="94">
        <v>0</v>
      </c>
      <c r="K683" s="94">
        <v>0</v>
      </c>
      <c r="L683" s="94">
        <v>0</v>
      </c>
      <c r="M683" s="94">
        <v>0</v>
      </c>
      <c r="N683" s="92"/>
      <c r="O683" s="91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>
      <c r="A684" s="160" t="s">
        <v>543</v>
      </c>
      <c r="B684" s="94">
        <v>0</v>
      </c>
      <c r="C684" s="94">
        <v>0</v>
      </c>
      <c r="D684" s="94">
        <v>3</v>
      </c>
      <c r="E684" s="94">
        <v>153</v>
      </c>
      <c r="F684" s="173">
        <v>273</v>
      </c>
      <c r="G684" s="94">
        <v>454</v>
      </c>
      <c r="H684" s="76">
        <v>372</v>
      </c>
      <c r="I684" s="173">
        <v>556</v>
      </c>
      <c r="J684" s="94">
        <v>400</v>
      </c>
      <c r="K684" s="94">
        <v>447</v>
      </c>
      <c r="L684" s="94">
        <v>403</v>
      </c>
      <c r="M684" s="94">
        <v>376</v>
      </c>
      <c r="N684" s="92">
        <f t="shared" si="364"/>
        <v>3437</v>
      </c>
      <c r="O684" s="91">
        <f t="shared" si="365"/>
        <v>286.41666666666669</v>
      </c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>
      <c r="A685" s="160" t="s">
        <v>544</v>
      </c>
      <c r="B685" s="94">
        <v>0</v>
      </c>
      <c r="C685" s="94">
        <v>0</v>
      </c>
      <c r="D685" s="94">
        <v>2</v>
      </c>
      <c r="E685" s="94">
        <v>138</v>
      </c>
      <c r="F685" s="173">
        <v>289</v>
      </c>
      <c r="G685" s="94">
        <v>160</v>
      </c>
      <c r="H685" s="76">
        <v>163</v>
      </c>
      <c r="I685" s="173">
        <v>86</v>
      </c>
      <c r="J685" s="94">
        <v>149</v>
      </c>
      <c r="K685" s="94">
        <v>85</v>
      </c>
      <c r="L685" s="94">
        <v>124</v>
      </c>
      <c r="M685" s="94">
        <v>211</v>
      </c>
      <c r="N685" s="92">
        <f t="shared" si="364"/>
        <v>1407</v>
      </c>
      <c r="O685" s="91">
        <f t="shared" si="365"/>
        <v>117.25</v>
      </c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>
      <c r="A686" s="129" t="s">
        <v>22</v>
      </c>
      <c r="B686" s="124">
        <f t="shared" ref="B686:O686" si="366">SUM(B681:B685)</f>
        <v>220</v>
      </c>
      <c r="C686" s="124">
        <f t="shared" si="366"/>
        <v>277</v>
      </c>
      <c r="D686" s="124">
        <f t="shared" si="366"/>
        <v>584</v>
      </c>
      <c r="E686" s="124">
        <f t="shared" si="366"/>
        <v>530</v>
      </c>
      <c r="F686" s="124">
        <f t="shared" si="366"/>
        <v>562</v>
      </c>
      <c r="G686" s="124">
        <f t="shared" si="366"/>
        <v>614</v>
      </c>
      <c r="H686" s="124">
        <f t="shared" si="366"/>
        <v>542</v>
      </c>
      <c r="I686" s="124">
        <f t="shared" si="366"/>
        <v>642</v>
      </c>
      <c r="J686" s="124">
        <f t="shared" si="366"/>
        <v>549</v>
      </c>
      <c r="K686" s="124">
        <f t="shared" si="366"/>
        <v>532</v>
      </c>
      <c r="L686" s="124">
        <f t="shared" si="366"/>
        <v>527</v>
      </c>
      <c r="M686" s="124">
        <f t="shared" si="366"/>
        <v>587</v>
      </c>
      <c r="N686" s="124">
        <f t="shared" si="366"/>
        <v>6159</v>
      </c>
      <c r="O686" s="126">
        <f t="shared" si="366"/>
        <v>513.25</v>
      </c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>
      <c r="A687" s="129" t="s">
        <v>138</v>
      </c>
      <c r="B687" s="123">
        <f t="shared" ref="B687:M687" si="367">IF(B686=0,"",B686/B1320)</f>
        <v>7.096774193548387</v>
      </c>
      <c r="C687" s="123">
        <f t="shared" si="367"/>
        <v>9.8928571428571423</v>
      </c>
      <c r="D687" s="123">
        <f t="shared" si="367"/>
        <v>18.838709677419356</v>
      </c>
      <c r="E687" s="123">
        <f t="shared" si="367"/>
        <v>17.666666666666668</v>
      </c>
      <c r="F687" s="123">
        <f t="shared" si="367"/>
        <v>18.129032258064516</v>
      </c>
      <c r="G687" s="123">
        <f t="shared" si="367"/>
        <v>20.466666666666665</v>
      </c>
      <c r="H687" s="123">
        <f t="shared" si="367"/>
        <v>17.483870967741936</v>
      </c>
      <c r="I687" s="123">
        <f t="shared" si="367"/>
        <v>20.70967741935484</v>
      </c>
      <c r="J687" s="123">
        <f t="shared" si="367"/>
        <v>18.3</v>
      </c>
      <c r="K687" s="123">
        <f t="shared" si="367"/>
        <v>17.161290322580644</v>
      </c>
      <c r="L687" s="123">
        <f t="shared" si="367"/>
        <v>17.566666666666666</v>
      </c>
      <c r="M687" s="123">
        <f t="shared" si="367"/>
        <v>18.93548387096774</v>
      </c>
      <c r="N687" s="126">
        <f>SUM(B687:M687)</f>
        <v>202.24769585253458</v>
      </c>
      <c r="O687" s="126">
        <f>IF(N687=0,0,AVERAGE(B687:M687))</f>
        <v>16.853974654377883</v>
      </c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4.25" customHeight="1">
      <c r="A688" s="10"/>
      <c r="B688" s="10"/>
      <c r="C688" s="10"/>
      <c r="D688" s="10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7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>
      <c r="A689" s="214" t="s">
        <v>272</v>
      </c>
      <c r="B689" s="212"/>
      <c r="C689" s="212"/>
      <c r="D689" s="212"/>
      <c r="E689" s="212"/>
      <c r="F689" s="212"/>
      <c r="G689" s="212"/>
      <c r="H689" s="212"/>
      <c r="I689" s="212"/>
      <c r="J689" s="212"/>
      <c r="K689" s="212"/>
      <c r="L689" s="212"/>
      <c r="M689" s="212"/>
      <c r="N689" s="212"/>
      <c r="O689" s="213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>
      <c r="A690" s="40" t="s">
        <v>270</v>
      </c>
      <c r="B690" s="76">
        <v>1</v>
      </c>
      <c r="C690" s="76">
        <v>5</v>
      </c>
      <c r="D690" s="76">
        <v>2</v>
      </c>
      <c r="E690" s="76">
        <v>3</v>
      </c>
      <c r="F690" s="173">
        <v>0</v>
      </c>
      <c r="G690" s="76">
        <v>0</v>
      </c>
      <c r="H690" s="173">
        <v>0</v>
      </c>
      <c r="I690" s="76">
        <v>0</v>
      </c>
      <c r="J690" s="173">
        <v>0</v>
      </c>
      <c r="K690" s="76">
        <v>0</v>
      </c>
      <c r="L690" s="76">
        <v>0</v>
      </c>
      <c r="M690" s="76">
        <v>0</v>
      </c>
      <c r="N690" s="92">
        <f t="shared" ref="N690:N693" si="368">SUM(B690:M690)</f>
        <v>11</v>
      </c>
      <c r="O690" s="91">
        <f t="shared" ref="O690:O693" si="369">IF(N690=0,0,AVERAGE(B690:M690))</f>
        <v>0.91666666666666663</v>
      </c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>
      <c r="A691" s="40" t="s">
        <v>271</v>
      </c>
      <c r="B691" s="76">
        <v>3</v>
      </c>
      <c r="C691" s="76">
        <v>0</v>
      </c>
      <c r="D691" s="76">
        <v>0</v>
      </c>
      <c r="E691" s="76">
        <v>0</v>
      </c>
      <c r="F691" s="173">
        <v>0</v>
      </c>
      <c r="G691" s="173">
        <v>0</v>
      </c>
      <c r="H691" s="173">
        <v>0</v>
      </c>
      <c r="I691" s="173">
        <v>0</v>
      </c>
      <c r="J691" s="173">
        <v>0</v>
      </c>
      <c r="K691" s="173">
        <v>0</v>
      </c>
      <c r="L691" s="76">
        <v>0</v>
      </c>
      <c r="M691" s="76">
        <v>0</v>
      </c>
      <c r="N691" s="92">
        <f t="shared" si="368"/>
        <v>3</v>
      </c>
      <c r="O691" s="91">
        <f t="shared" si="369"/>
        <v>0.25</v>
      </c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>
      <c r="A692" s="160" t="s">
        <v>543</v>
      </c>
      <c r="B692" s="76">
        <v>0</v>
      </c>
      <c r="C692" s="76">
        <v>0</v>
      </c>
      <c r="D692" s="76">
        <v>0</v>
      </c>
      <c r="E692" s="76">
        <v>1</v>
      </c>
      <c r="F692" s="173">
        <v>7</v>
      </c>
      <c r="G692" s="173">
        <v>1</v>
      </c>
      <c r="H692" s="173">
        <v>1</v>
      </c>
      <c r="I692" s="173">
        <v>2</v>
      </c>
      <c r="J692" s="173">
        <v>6</v>
      </c>
      <c r="K692" s="173">
        <v>2</v>
      </c>
      <c r="L692" s="76">
        <v>5</v>
      </c>
      <c r="M692" s="76">
        <v>4</v>
      </c>
      <c r="N692" s="92">
        <f t="shared" si="368"/>
        <v>29</v>
      </c>
      <c r="O692" s="91">
        <f t="shared" si="369"/>
        <v>2.4166666666666665</v>
      </c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>
      <c r="A693" s="160" t="s">
        <v>544</v>
      </c>
      <c r="B693" s="76">
        <v>0</v>
      </c>
      <c r="C693" s="76">
        <v>0</v>
      </c>
      <c r="D693" s="76">
        <v>0</v>
      </c>
      <c r="E693" s="76">
        <v>6</v>
      </c>
      <c r="F693" s="173">
        <v>3</v>
      </c>
      <c r="G693" s="173">
        <v>3</v>
      </c>
      <c r="H693" s="173">
        <v>1</v>
      </c>
      <c r="I693" s="173">
        <v>2</v>
      </c>
      <c r="J693" s="173">
        <v>4</v>
      </c>
      <c r="K693" s="173">
        <v>4</v>
      </c>
      <c r="L693" s="76">
        <v>3</v>
      </c>
      <c r="M693" s="76">
        <v>0</v>
      </c>
      <c r="N693" s="92">
        <f t="shared" si="368"/>
        <v>26</v>
      </c>
      <c r="O693" s="91">
        <f t="shared" si="369"/>
        <v>2.1666666666666665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>
      <c r="A694" s="129" t="s">
        <v>22</v>
      </c>
      <c r="B694" s="124">
        <f t="shared" ref="B694:O694" si="370">SUM(B690:B693)</f>
        <v>4</v>
      </c>
      <c r="C694" s="124">
        <f t="shared" si="370"/>
        <v>5</v>
      </c>
      <c r="D694" s="124">
        <f t="shared" si="370"/>
        <v>2</v>
      </c>
      <c r="E694" s="124">
        <f t="shared" si="370"/>
        <v>10</v>
      </c>
      <c r="F694" s="174">
        <f t="shared" si="370"/>
        <v>10</v>
      </c>
      <c r="G694" s="124">
        <f t="shared" si="370"/>
        <v>4</v>
      </c>
      <c r="H694" s="124">
        <f t="shared" si="370"/>
        <v>2</v>
      </c>
      <c r="I694" s="124">
        <f t="shared" si="370"/>
        <v>4</v>
      </c>
      <c r="J694" s="174">
        <f t="shared" si="370"/>
        <v>10</v>
      </c>
      <c r="K694" s="124">
        <f t="shared" si="370"/>
        <v>6</v>
      </c>
      <c r="L694" s="124">
        <f t="shared" si="370"/>
        <v>8</v>
      </c>
      <c r="M694" s="124">
        <f t="shared" si="370"/>
        <v>4</v>
      </c>
      <c r="N694" s="124">
        <f t="shared" si="370"/>
        <v>69</v>
      </c>
      <c r="O694" s="126">
        <f t="shared" si="370"/>
        <v>5.75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>
      <c r="A695" s="129" t="s">
        <v>138</v>
      </c>
      <c r="B695" s="123">
        <f t="shared" ref="B695:M695" si="371">IF(B694=0,"",B694/B1320)</f>
        <v>0.12903225806451613</v>
      </c>
      <c r="C695" s="123">
        <f t="shared" si="371"/>
        <v>0.17857142857142858</v>
      </c>
      <c r="D695" s="123">
        <f t="shared" si="371"/>
        <v>6.4516129032258063E-2</v>
      </c>
      <c r="E695" s="123">
        <f t="shared" si="371"/>
        <v>0.33333333333333331</v>
      </c>
      <c r="F695" s="123">
        <f t="shared" si="371"/>
        <v>0.32258064516129031</v>
      </c>
      <c r="G695" s="123">
        <f t="shared" si="371"/>
        <v>0.13333333333333333</v>
      </c>
      <c r="H695" s="123">
        <f t="shared" si="371"/>
        <v>6.4516129032258063E-2</v>
      </c>
      <c r="I695" s="123">
        <f t="shared" si="371"/>
        <v>0.12903225806451613</v>
      </c>
      <c r="J695" s="123">
        <f t="shared" si="371"/>
        <v>0.33333333333333331</v>
      </c>
      <c r="K695" s="123">
        <f t="shared" si="371"/>
        <v>0.19354838709677419</v>
      </c>
      <c r="L695" s="123">
        <f t="shared" si="371"/>
        <v>0.26666666666666666</v>
      </c>
      <c r="M695" s="123">
        <f t="shared" si="371"/>
        <v>0.12903225806451613</v>
      </c>
      <c r="N695" s="126">
        <f t="shared" ref="N695:N696" si="372">SUM(B695:M695)</f>
        <v>2.2774961597542238</v>
      </c>
      <c r="O695" s="126">
        <f t="shared" ref="O695:O696" si="373">IF(N695=0,0,AVERAGE(B695:M695))</f>
        <v>0.18979134664618533</v>
      </c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>
      <c r="A696" s="129" t="s">
        <v>273</v>
      </c>
      <c r="B696" s="128">
        <f t="shared" ref="B696:M696" si="374">IF(B694=0,"",B694/B686)</f>
        <v>1.8181818181818181E-2</v>
      </c>
      <c r="C696" s="128">
        <f t="shared" si="374"/>
        <v>1.8050541516245487E-2</v>
      </c>
      <c r="D696" s="128">
        <f t="shared" si="374"/>
        <v>3.4246575342465752E-3</v>
      </c>
      <c r="E696" s="128">
        <f t="shared" si="374"/>
        <v>1.8867924528301886E-2</v>
      </c>
      <c r="F696" s="128">
        <f t="shared" si="374"/>
        <v>1.7793594306049824E-2</v>
      </c>
      <c r="G696" s="128">
        <f t="shared" si="374"/>
        <v>6.5146579804560263E-3</v>
      </c>
      <c r="H696" s="128">
        <f t="shared" si="374"/>
        <v>3.6900369003690036E-3</v>
      </c>
      <c r="I696" s="128">
        <f t="shared" si="374"/>
        <v>6.2305295950155761E-3</v>
      </c>
      <c r="J696" s="128">
        <f t="shared" si="374"/>
        <v>1.8214936247723135E-2</v>
      </c>
      <c r="K696" s="128">
        <f t="shared" si="374"/>
        <v>1.1278195488721804E-2</v>
      </c>
      <c r="L696" s="128">
        <f t="shared" si="374"/>
        <v>1.5180265654648957E-2</v>
      </c>
      <c r="M696" s="128">
        <f t="shared" si="374"/>
        <v>6.8143100511073255E-3</v>
      </c>
      <c r="N696" s="128">
        <f t="shared" si="372"/>
        <v>0.14424146798470378</v>
      </c>
      <c r="O696" s="128">
        <f t="shared" si="373"/>
        <v>1.2020122332058647E-2</v>
      </c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>
      <c r="A697" s="49"/>
      <c r="B697" s="49"/>
      <c r="C697" s="49"/>
      <c r="D697" s="49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3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>
      <c r="A698" s="36" t="s">
        <v>243</v>
      </c>
      <c r="B698" s="111">
        <f t="shared" ref="B698:O698" si="375">B654</f>
        <v>90</v>
      </c>
      <c r="C698" s="111">
        <f t="shared" si="375"/>
        <v>140</v>
      </c>
      <c r="D698" s="111">
        <f t="shared" si="375"/>
        <v>444</v>
      </c>
      <c r="E698" s="111">
        <f t="shared" si="375"/>
        <v>423</v>
      </c>
      <c r="F698" s="111">
        <f t="shared" ref="F698:G698" si="376">F654</f>
        <v>420</v>
      </c>
      <c r="G698" s="111">
        <f t="shared" si="376"/>
        <v>442</v>
      </c>
      <c r="H698" s="111">
        <f t="shared" ref="H698:I698" si="377">H654</f>
        <v>365</v>
      </c>
      <c r="I698" s="111">
        <f t="shared" si="377"/>
        <v>465</v>
      </c>
      <c r="J698" s="111">
        <f t="shared" ref="J698:K698" si="378">J654</f>
        <v>355</v>
      </c>
      <c r="K698" s="111">
        <f t="shared" si="378"/>
        <v>365</v>
      </c>
      <c r="L698" s="111">
        <f t="shared" ref="L698:M698" si="379">L654</f>
        <v>364</v>
      </c>
      <c r="M698" s="111">
        <f t="shared" si="379"/>
        <v>414</v>
      </c>
      <c r="N698" s="111">
        <f t="shared" si="375"/>
        <v>4287</v>
      </c>
      <c r="O698" s="91">
        <f t="shared" si="375"/>
        <v>357.25</v>
      </c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>
      <c r="A699" s="36" t="s">
        <v>244</v>
      </c>
      <c r="B699" s="111">
        <f t="shared" ref="B699:O699" si="380">B672</f>
        <v>126</v>
      </c>
      <c r="C699" s="111">
        <f t="shared" si="380"/>
        <v>132</v>
      </c>
      <c r="D699" s="111">
        <f t="shared" si="380"/>
        <v>131</v>
      </c>
      <c r="E699" s="111">
        <f t="shared" si="380"/>
        <v>107</v>
      </c>
      <c r="F699" s="111">
        <f t="shared" ref="F699:G699" si="381">F672</f>
        <v>152</v>
      </c>
      <c r="G699" s="111">
        <f t="shared" si="381"/>
        <v>179</v>
      </c>
      <c r="H699" s="111">
        <f t="shared" ref="H699:I699" si="382">H672</f>
        <v>169</v>
      </c>
      <c r="I699" s="111">
        <f t="shared" si="382"/>
        <v>178</v>
      </c>
      <c r="J699" s="111">
        <f t="shared" ref="J699:K699" si="383">J672</f>
        <v>194</v>
      </c>
      <c r="K699" s="111">
        <f t="shared" si="383"/>
        <v>167</v>
      </c>
      <c r="L699" s="111">
        <f t="shared" ref="L699:M699" si="384">L672</f>
        <v>163</v>
      </c>
      <c r="M699" s="111">
        <f t="shared" si="384"/>
        <v>173</v>
      </c>
      <c r="N699" s="111">
        <f t="shared" si="380"/>
        <v>1871</v>
      </c>
      <c r="O699" s="91">
        <f t="shared" si="380"/>
        <v>155.91666666666666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>
      <c r="A700" s="36" t="s">
        <v>245</v>
      </c>
      <c r="B700" s="111">
        <f t="shared" ref="B700:E700" si="385">SUM(B698:B699)</f>
        <v>216</v>
      </c>
      <c r="C700" s="111">
        <f t="shared" si="385"/>
        <v>272</v>
      </c>
      <c r="D700" s="111">
        <f t="shared" si="385"/>
        <v>575</v>
      </c>
      <c r="E700" s="111">
        <f t="shared" si="385"/>
        <v>530</v>
      </c>
      <c r="F700" s="111">
        <f t="shared" ref="F700:G700" si="386">SUM(F698:F699)</f>
        <v>572</v>
      </c>
      <c r="G700" s="111">
        <f t="shared" si="386"/>
        <v>621</v>
      </c>
      <c r="H700" s="111">
        <f t="shared" ref="H700:I700" si="387">SUM(H698:H699)</f>
        <v>534</v>
      </c>
      <c r="I700" s="111">
        <f t="shared" si="387"/>
        <v>643</v>
      </c>
      <c r="J700" s="111">
        <f t="shared" ref="J700:K700" si="388">SUM(J698:J699)</f>
        <v>549</v>
      </c>
      <c r="K700" s="111">
        <f t="shared" si="388"/>
        <v>532</v>
      </c>
      <c r="L700" s="111">
        <f t="shared" ref="L700:M700" si="389">SUM(L698:L699)</f>
        <v>527</v>
      </c>
      <c r="M700" s="111">
        <f t="shared" si="389"/>
        <v>587</v>
      </c>
      <c r="N700" s="111">
        <f t="shared" ref="N700:O700" si="390">SUM(N698:N699)</f>
        <v>6158</v>
      </c>
      <c r="O700" s="91">
        <f t="shared" si="390"/>
        <v>513.16666666666663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>
      <c r="A701" s="10"/>
      <c r="B701" s="10"/>
      <c r="C701" s="10"/>
      <c r="D701" s="10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3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>
      <c r="A702" s="211" t="s">
        <v>274</v>
      </c>
      <c r="B702" s="212"/>
      <c r="C702" s="212"/>
      <c r="D702" s="212"/>
      <c r="E702" s="212"/>
      <c r="F702" s="212"/>
      <c r="G702" s="212"/>
      <c r="H702" s="212"/>
      <c r="I702" s="212"/>
      <c r="J702" s="212"/>
      <c r="K702" s="212"/>
      <c r="L702" s="212"/>
      <c r="M702" s="212"/>
      <c r="N702" s="212"/>
      <c r="O702" s="213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>
      <c r="A703" s="214" t="s">
        <v>275</v>
      </c>
      <c r="B703" s="212"/>
      <c r="C703" s="212"/>
      <c r="D703" s="212"/>
      <c r="E703" s="212"/>
      <c r="F703" s="212"/>
      <c r="G703" s="212"/>
      <c r="H703" s="212"/>
      <c r="I703" s="212"/>
      <c r="J703" s="212"/>
      <c r="K703" s="212"/>
      <c r="L703" s="212"/>
      <c r="M703" s="212"/>
      <c r="N703" s="212"/>
      <c r="O703" s="213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>
      <c r="A704" s="8" t="s">
        <v>19</v>
      </c>
      <c r="B704" s="76" t="s">
        <v>50</v>
      </c>
      <c r="C704" s="76" t="s">
        <v>50</v>
      </c>
      <c r="D704" s="76" t="s">
        <v>50</v>
      </c>
      <c r="E704" s="76" t="s">
        <v>50</v>
      </c>
      <c r="F704" s="76" t="s">
        <v>50</v>
      </c>
      <c r="G704" s="94" t="s">
        <v>50</v>
      </c>
      <c r="H704" s="94" t="s">
        <v>50</v>
      </c>
      <c r="I704" s="94" t="s">
        <v>50</v>
      </c>
      <c r="J704" s="94" t="s">
        <v>50</v>
      </c>
      <c r="K704" s="94" t="s">
        <v>50</v>
      </c>
      <c r="L704" s="94" t="s">
        <v>50</v>
      </c>
      <c r="M704" s="94" t="s">
        <v>50</v>
      </c>
      <c r="N704" s="92">
        <f t="shared" ref="N704:N706" si="391">SUM(B704:M704)</f>
        <v>0</v>
      </c>
      <c r="O704" s="91">
        <f t="shared" ref="O704:O706" si="392">IF(N704=0,0,AVERAGE(B704:M704))</f>
        <v>0</v>
      </c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>
      <c r="A705" s="8" t="s">
        <v>20</v>
      </c>
      <c r="B705" s="76" t="s">
        <v>50</v>
      </c>
      <c r="C705" s="76" t="s">
        <v>50</v>
      </c>
      <c r="D705" s="76" t="s">
        <v>50</v>
      </c>
      <c r="E705" s="76" t="s">
        <v>50</v>
      </c>
      <c r="F705" s="76" t="s">
        <v>50</v>
      </c>
      <c r="G705" s="94" t="s">
        <v>50</v>
      </c>
      <c r="H705" s="94" t="s">
        <v>50</v>
      </c>
      <c r="I705" s="94" t="s">
        <v>50</v>
      </c>
      <c r="J705" s="94" t="s">
        <v>50</v>
      </c>
      <c r="K705" s="94" t="s">
        <v>50</v>
      </c>
      <c r="L705" s="94" t="s">
        <v>50</v>
      </c>
      <c r="M705" s="94" t="s">
        <v>50</v>
      </c>
      <c r="N705" s="92">
        <f t="shared" si="391"/>
        <v>0</v>
      </c>
      <c r="O705" s="91">
        <f t="shared" si="392"/>
        <v>0</v>
      </c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>
      <c r="A706" s="8" t="s">
        <v>21</v>
      </c>
      <c r="B706" s="95">
        <v>0</v>
      </c>
      <c r="C706" s="95">
        <v>0</v>
      </c>
      <c r="D706" s="95">
        <v>0</v>
      </c>
      <c r="E706" s="95">
        <v>0</v>
      </c>
      <c r="F706" s="95">
        <v>0</v>
      </c>
      <c r="G706" s="95">
        <v>0</v>
      </c>
      <c r="H706" s="95">
        <v>0</v>
      </c>
      <c r="I706" s="95">
        <v>0</v>
      </c>
      <c r="J706" s="95">
        <v>0</v>
      </c>
      <c r="K706" s="95">
        <v>0</v>
      </c>
      <c r="L706" s="95">
        <v>0</v>
      </c>
      <c r="M706" s="95">
        <v>0</v>
      </c>
      <c r="N706" s="92">
        <f t="shared" si="391"/>
        <v>0</v>
      </c>
      <c r="O706" s="91">
        <f t="shared" si="392"/>
        <v>0</v>
      </c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>
      <c r="A707" s="125" t="s">
        <v>22</v>
      </c>
      <c r="B707" s="124">
        <f t="shared" ref="B707:C707" si="393">SUM(B704:B706)</f>
        <v>0</v>
      </c>
      <c r="C707" s="124">
        <f t="shared" si="393"/>
        <v>0</v>
      </c>
      <c r="D707" s="124">
        <v>0</v>
      </c>
      <c r="E707" s="124">
        <f t="shared" ref="E707:O707" si="394">SUM(E704:E706)</f>
        <v>0</v>
      </c>
      <c r="F707" s="124">
        <f t="shared" si="394"/>
        <v>0</v>
      </c>
      <c r="G707" s="124">
        <f t="shared" si="394"/>
        <v>0</v>
      </c>
      <c r="H707" s="124">
        <f t="shared" si="394"/>
        <v>0</v>
      </c>
      <c r="I707" s="124">
        <f t="shared" si="394"/>
        <v>0</v>
      </c>
      <c r="J707" s="124">
        <f t="shared" si="394"/>
        <v>0</v>
      </c>
      <c r="K707" s="124">
        <f t="shared" si="394"/>
        <v>0</v>
      </c>
      <c r="L707" s="124">
        <f t="shared" si="394"/>
        <v>0</v>
      </c>
      <c r="M707" s="124">
        <f t="shared" si="394"/>
        <v>0</v>
      </c>
      <c r="N707" s="124">
        <f t="shared" si="394"/>
        <v>0</v>
      </c>
      <c r="O707" s="126">
        <f t="shared" si="394"/>
        <v>0</v>
      </c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>
      <c r="A708" s="125" t="s">
        <v>138</v>
      </c>
      <c r="B708" s="123" t="str">
        <f t="shared" ref="B708:M708" si="395">IF(B707=0,"",B707/B1320)</f>
        <v/>
      </c>
      <c r="C708" s="123" t="str">
        <f t="shared" si="395"/>
        <v/>
      </c>
      <c r="D708" s="123" t="str">
        <f t="shared" si="395"/>
        <v/>
      </c>
      <c r="E708" s="123" t="str">
        <f t="shared" si="395"/>
        <v/>
      </c>
      <c r="F708" s="123" t="str">
        <f t="shared" si="395"/>
        <v/>
      </c>
      <c r="G708" s="123" t="str">
        <f t="shared" si="395"/>
        <v/>
      </c>
      <c r="H708" s="123" t="str">
        <f t="shared" si="395"/>
        <v/>
      </c>
      <c r="I708" s="123" t="str">
        <f t="shared" si="395"/>
        <v/>
      </c>
      <c r="J708" s="123" t="str">
        <f t="shared" si="395"/>
        <v/>
      </c>
      <c r="K708" s="123" t="str">
        <f t="shared" si="395"/>
        <v/>
      </c>
      <c r="L708" s="123" t="str">
        <f t="shared" si="395"/>
        <v/>
      </c>
      <c r="M708" s="123" t="str">
        <f t="shared" si="395"/>
        <v/>
      </c>
      <c r="N708" s="126">
        <f>SUM(B708:M708)</f>
        <v>0</v>
      </c>
      <c r="O708" s="126">
        <f>IF(N708=0,0,AVERAGE(B708:M708))</f>
        <v>0</v>
      </c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4.25" customHeight="1">
      <c r="A709" s="10"/>
      <c r="B709" s="10"/>
      <c r="C709" s="10"/>
      <c r="D709" s="10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7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>
      <c r="A710" s="214" t="s">
        <v>276</v>
      </c>
      <c r="B710" s="212"/>
      <c r="C710" s="212"/>
      <c r="D710" s="212"/>
      <c r="E710" s="212"/>
      <c r="F710" s="212"/>
      <c r="G710" s="212"/>
      <c r="H710" s="212"/>
      <c r="I710" s="212"/>
      <c r="J710" s="212"/>
      <c r="K710" s="212"/>
      <c r="L710" s="212"/>
      <c r="M710" s="212"/>
      <c r="N710" s="212"/>
      <c r="O710" s="213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>
      <c r="A711" s="34" t="s">
        <v>268</v>
      </c>
      <c r="B711" s="76" t="s">
        <v>50</v>
      </c>
      <c r="C711" s="76" t="s">
        <v>50</v>
      </c>
      <c r="D711" s="76" t="s">
        <v>50</v>
      </c>
      <c r="E711" s="76" t="s">
        <v>50</v>
      </c>
      <c r="F711" s="76" t="s">
        <v>50</v>
      </c>
      <c r="G711" s="94" t="s">
        <v>50</v>
      </c>
      <c r="H711" s="94" t="s">
        <v>50</v>
      </c>
      <c r="I711" s="94" t="s">
        <v>50</v>
      </c>
      <c r="J711" s="94" t="s">
        <v>50</v>
      </c>
      <c r="K711" s="94" t="s">
        <v>50</v>
      </c>
      <c r="L711" s="94" t="s">
        <v>50</v>
      </c>
      <c r="M711" s="94" t="s">
        <v>50</v>
      </c>
      <c r="N711" s="92">
        <f>SUM(B711:M711)</f>
        <v>0</v>
      </c>
      <c r="O711" s="91">
        <f>IF(N711=0,0,AVERAGE(B711:M711))</f>
        <v>0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>
      <c r="A712" s="125" t="s">
        <v>22</v>
      </c>
      <c r="B712" s="138" t="str">
        <f t="shared" ref="B712:M712" si="396">IF(SUM(B711)=0,"",SUM(B711))</f>
        <v/>
      </c>
      <c r="C712" s="138" t="str">
        <f t="shared" si="396"/>
        <v/>
      </c>
      <c r="D712" s="138" t="str">
        <f t="shared" si="396"/>
        <v/>
      </c>
      <c r="E712" s="138" t="str">
        <f t="shared" si="396"/>
        <v/>
      </c>
      <c r="F712" s="138" t="str">
        <f t="shared" si="396"/>
        <v/>
      </c>
      <c r="G712" s="138" t="str">
        <f t="shared" si="396"/>
        <v/>
      </c>
      <c r="H712" s="138" t="str">
        <f t="shared" si="396"/>
        <v/>
      </c>
      <c r="I712" s="138" t="str">
        <f t="shared" si="396"/>
        <v/>
      </c>
      <c r="J712" s="138" t="str">
        <f t="shared" si="396"/>
        <v/>
      </c>
      <c r="K712" s="138" t="str">
        <f t="shared" si="396"/>
        <v/>
      </c>
      <c r="L712" s="138" t="str">
        <f t="shared" si="396"/>
        <v/>
      </c>
      <c r="M712" s="138" t="str">
        <f t="shared" si="396"/>
        <v/>
      </c>
      <c r="N712" s="124">
        <f t="shared" ref="N712:O712" si="397">SUM(N711)</f>
        <v>0</v>
      </c>
      <c r="O712" s="126">
        <f t="shared" si="397"/>
        <v>0</v>
      </c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>
      <c r="A713" s="125" t="s">
        <v>138</v>
      </c>
      <c r="B713" s="123" t="str">
        <f t="shared" ref="B713:M713" si="398">IF(B712="","",B712/B1320)</f>
        <v/>
      </c>
      <c r="C713" s="123" t="str">
        <f t="shared" si="398"/>
        <v/>
      </c>
      <c r="D713" s="123" t="str">
        <f t="shared" si="398"/>
        <v/>
      </c>
      <c r="E713" s="123" t="str">
        <f t="shared" si="398"/>
        <v/>
      </c>
      <c r="F713" s="123" t="str">
        <f t="shared" si="398"/>
        <v/>
      </c>
      <c r="G713" s="123" t="str">
        <f t="shared" si="398"/>
        <v/>
      </c>
      <c r="H713" s="123" t="str">
        <f t="shared" si="398"/>
        <v/>
      </c>
      <c r="I713" s="123" t="str">
        <f t="shared" si="398"/>
        <v/>
      </c>
      <c r="J713" s="123" t="str">
        <f t="shared" si="398"/>
        <v/>
      </c>
      <c r="K713" s="123" t="str">
        <f t="shared" si="398"/>
        <v/>
      </c>
      <c r="L713" s="123" t="str">
        <f t="shared" si="398"/>
        <v/>
      </c>
      <c r="M713" s="123" t="str">
        <f t="shared" si="398"/>
        <v/>
      </c>
      <c r="N713" s="126">
        <f>SUM(B713:M713)</f>
        <v>0</v>
      </c>
      <c r="O713" s="126">
        <f>IF(N713=0,0,AVERAGE(B713:M713))</f>
        <v>0</v>
      </c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>
      <c r="A714" s="10"/>
      <c r="B714" s="10"/>
      <c r="C714" s="10"/>
      <c r="D714" s="10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3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>
      <c r="A715" s="9" t="s">
        <v>277</v>
      </c>
      <c r="B715" s="210">
        <f t="shared" ref="B715:E715" si="399">B707</f>
        <v>0</v>
      </c>
      <c r="C715" s="210">
        <f t="shared" si="399"/>
        <v>0</v>
      </c>
      <c r="D715" s="210">
        <f t="shared" si="399"/>
        <v>0</v>
      </c>
      <c r="E715" s="210">
        <f t="shared" si="399"/>
        <v>0</v>
      </c>
      <c r="F715" s="210">
        <f t="shared" ref="F715:G715" si="400">F707</f>
        <v>0</v>
      </c>
      <c r="G715" s="210">
        <f t="shared" si="400"/>
        <v>0</v>
      </c>
      <c r="H715" s="210">
        <f t="shared" ref="H715:I715" si="401">H707</f>
        <v>0</v>
      </c>
      <c r="I715" s="210">
        <f t="shared" si="401"/>
        <v>0</v>
      </c>
      <c r="J715" s="210">
        <f t="shared" ref="J715:K715" si="402">J707</f>
        <v>0</v>
      </c>
      <c r="K715" s="210">
        <f t="shared" si="402"/>
        <v>0</v>
      </c>
      <c r="L715" s="210">
        <f t="shared" ref="L715:M715" si="403">L707</f>
        <v>0</v>
      </c>
      <c r="M715" s="210">
        <f t="shared" si="403"/>
        <v>0</v>
      </c>
      <c r="N715" s="210">
        <f t="shared" ref="N715:O715" si="404">N707</f>
        <v>0</v>
      </c>
      <c r="O715" s="91">
        <f t="shared" si="404"/>
        <v>0</v>
      </c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>
      <c r="A716" s="9" t="s">
        <v>278</v>
      </c>
      <c r="B716" s="210">
        <v>0</v>
      </c>
      <c r="C716" s="210">
        <v>0</v>
      </c>
      <c r="D716" s="210">
        <v>0</v>
      </c>
      <c r="E716" s="210">
        <v>0</v>
      </c>
      <c r="F716" s="210">
        <v>0</v>
      </c>
      <c r="G716" s="210">
        <v>0</v>
      </c>
      <c r="H716" s="210">
        <v>0</v>
      </c>
      <c r="I716" s="210">
        <v>0</v>
      </c>
      <c r="J716" s="210">
        <v>0</v>
      </c>
      <c r="K716" s="210">
        <v>0</v>
      </c>
      <c r="L716" s="210">
        <v>0</v>
      </c>
      <c r="M716" s="210">
        <v>0</v>
      </c>
      <c r="N716" s="210">
        <f t="shared" ref="N716:O716" si="405">N712</f>
        <v>0</v>
      </c>
      <c r="O716" s="91">
        <f t="shared" si="405"/>
        <v>0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>
      <c r="A717" s="9" t="s">
        <v>279</v>
      </c>
      <c r="B717" s="210">
        <f t="shared" ref="B717:E717" si="406">SUM(B715:B716)</f>
        <v>0</v>
      </c>
      <c r="C717" s="210">
        <f t="shared" si="406"/>
        <v>0</v>
      </c>
      <c r="D717" s="210">
        <f t="shared" si="406"/>
        <v>0</v>
      </c>
      <c r="E717" s="210">
        <f t="shared" si="406"/>
        <v>0</v>
      </c>
      <c r="F717" s="210">
        <f t="shared" ref="F717:G717" si="407">SUM(F715:F716)</f>
        <v>0</v>
      </c>
      <c r="G717" s="210">
        <f t="shared" si="407"/>
        <v>0</v>
      </c>
      <c r="H717" s="210">
        <f t="shared" ref="H717:I717" si="408">SUM(H715:H716)</f>
        <v>0</v>
      </c>
      <c r="I717" s="210">
        <f t="shared" si="408"/>
        <v>0</v>
      </c>
      <c r="J717" s="210">
        <f t="shared" ref="J717:K717" si="409">SUM(J715:J716)</f>
        <v>0</v>
      </c>
      <c r="K717" s="210">
        <f t="shared" si="409"/>
        <v>0</v>
      </c>
      <c r="L717" s="210">
        <f t="shared" ref="L717:M717" si="410">SUM(L715:L716)</f>
        <v>0</v>
      </c>
      <c r="M717" s="210">
        <f t="shared" si="410"/>
        <v>0</v>
      </c>
      <c r="N717" s="210">
        <f t="shared" ref="N717:O717" si="411">SUM(N715:N716)</f>
        <v>0</v>
      </c>
      <c r="O717" s="91">
        <f t="shared" si="411"/>
        <v>0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>
      <c r="A718" s="10"/>
      <c r="B718" s="10"/>
      <c r="C718" s="10"/>
      <c r="D718" s="10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3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>
      <c r="A719" s="211" t="s">
        <v>280</v>
      </c>
      <c r="B719" s="212"/>
      <c r="C719" s="212"/>
      <c r="D719" s="212"/>
      <c r="E719" s="212"/>
      <c r="F719" s="212"/>
      <c r="G719" s="212"/>
      <c r="H719" s="212"/>
      <c r="I719" s="212"/>
      <c r="J719" s="212"/>
      <c r="K719" s="212"/>
      <c r="L719" s="212"/>
      <c r="M719" s="212"/>
      <c r="N719" s="212"/>
      <c r="O719" s="213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>
      <c r="A720" s="214" t="s">
        <v>598</v>
      </c>
      <c r="B720" s="212"/>
      <c r="C720" s="212"/>
      <c r="D720" s="212"/>
      <c r="E720" s="212"/>
      <c r="F720" s="212"/>
      <c r="G720" s="212"/>
      <c r="H720" s="212"/>
      <c r="I720" s="212"/>
      <c r="J720" s="212"/>
      <c r="K720" s="212"/>
      <c r="L720" s="212"/>
      <c r="M720" s="212"/>
      <c r="N720" s="212"/>
      <c r="O720" s="213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>
      <c r="A721" s="53" t="s">
        <v>19</v>
      </c>
      <c r="B721" s="94">
        <v>144</v>
      </c>
      <c r="C721" s="94">
        <f>51+62</f>
        <v>113</v>
      </c>
      <c r="D721" s="94">
        <v>107</v>
      </c>
      <c r="E721" s="94">
        <v>69</v>
      </c>
      <c r="F721" s="173">
        <v>51</v>
      </c>
      <c r="G721" s="112">
        <v>31</v>
      </c>
      <c r="H721" s="94">
        <f>12+8+2</f>
        <v>22</v>
      </c>
      <c r="I721" s="94">
        <v>13</v>
      </c>
      <c r="J721" s="177">
        <v>94</v>
      </c>
      <c r="K721" s="94">
        <v>52</v>
      </c>
      <c r="L721" s="94">
        <v>42</v>
      </c>
      <c r="M721" s="94">
        <v>51</v>
      </c>
      <c r="N721" s="92">
        <f t="shared" ref="N721:N723" si="412">SUM(B721:M721)</f>
        <v>789</v>
      </c>
      <c r="O721" s="91">
        <f t="shared" ref="O721:O723" si="413">IF(N721=0,0,AVERAGE(B721:M721))</f>
        <v>65.75</v>
      </c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>
      <c r="A722" s="53" t="s">
        <v>20</v>
      </c>
      <c r="B722" s="94">
        <v>144</v>
      </c>
      <c r="C722" s="94">
        <f>55+62</f>
        <v>117</v>
      </c>
      <c r="D722" s="94">
        <v>147</v>
      </c>
      <c r="E722" s="94">
        <v>155</v>
      </c>
      <c r="F722" s="173">
        <v>220</v>
      </c>
      <c r="G722" s="112">
        <v>238</v>
      </c>
      <c r="H722" s="94">
        <f>88+96+44</f>
        <v>228</v>
      </c>
      <c r="I722" s="94">
        <v>249</v>
      </c>
      <c r="J722" s="177">
        <v>283</v>
      </c>
      <c r="K722" s="94">
        <v>251</v>
      </c>
      <c r="L722" s="94">
        <v>213</v>
      </c>
      <c r="M722" s="94">
        <v>184</v>
      </c>
      <c r="N722" s="92">
        <f t="shared" si="412"/>
        <v>2429</v>
      </c>
      <c r="O722" s="91">
        <f t="shared" si="413"/>
        <v>202.41666666666666</v>
      </c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>
      <c r="A723" s="53" t="s">
        <v>21</v>
      </c>
      <c r="B723" s="94">
        <v>1423</v>
      </c>
      <c r="C723" s="94">
        <f>614+598</f>
        <v>1212</v>
      </c>
      <c r="D723" s="94">
        <v>1214</v>
      </c>
      <c r="E723" s="94">
        <v>1159</v>
      </c>
      <c r="F723" s="173">
        <v>1649</v>
      </c>
      <c r="G723" s="94">
        <v>1715</v>
      </c>
      <c r="H723" s="94">
        <f>582+544+501</f>
        <v>1627</v>
      </c>
      <c r="I723" s="94">
        <v>1714</v>
      </c>
      <c r="J723" s="177">
        <v>1809</v>
      </c>
      <c r="K723" s="94">
        <v>1655</v>
      </c>
      <c r="L723" s="94">
        <v>1308</v>
      </c>
      <c r="M723" s="94">
        <v>1245</v>
      </c>
      <c r="N723" s="92">
        <f t="shared" si="412"/>
        <v>17730</v>
      </c>
      <c r="O723" s="91">
        <f t="shared" si="413"/>
        <v>1477.5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>
      <c r="A724" s="129" t="s">
        <v>22</v>
      </c>
      <c r="B724" s="124">
        <f t="shared" ref="B724:O724" si="414">SUM(B721:B723)</f>
        <v>1711</v>
      </c>
      <c r="C724" s="124">
        <f t="shared" si="414"/>
        <v>1442</v>
      </c>
      <c r="D724" s="124">
        <f t="shared" si="414"/>
        <v>1468</v>
      </c>
      <c r="E724" s="124">
        <f t="shared" si="414"/>
        <v>1383</v>
      </c>
      <c r="F724" s="124">
        <f t="shared" si="414"/>
        <v>1920</v>
      </c>
      <c r="G724" s="124">
        <f t="shared" si="414"/>
        <v>1984</v>
      </c>
      <c r="H724" s="124">
        <f t="shared" si="414"/>
        <v>1877</v>
      </c>
      <c r="I724" s="124">
        <f t="shared" si="414"/>
        <v>1976</v>
      </c>
      <c r="J724" s="124">
        <f t="shared" ref="J724" si="415">SUM(J721:J723)</f>
        <v>2186</v>
      </c>
      <c r="K724" s="124">
        <f t="shared" si="414"/>
        <v>1958</v>
      </c>
      <c r="L724" s="124">
        <f t="shared" si="414"/>
        <v>1563</v>
      </c>
      <c r="M724" s="124">
        <f t="shared" si="414"/>
        <v>1480</v>
      </c>
      <c r="N724" s="124">
        <f t="shared" si="414"/>
        <v>20948</v>
      </c>
      <c r="O724" s="126">
        <f t="shared" si="414"/>
        <v>1745.6666666666665</v>
      </c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>
      <c r="A725" s="129" t="s">
        <v>138</v>
      </c>
      <c r="B725" s="123">
        <f t="shared" ref="B725:M725" si="416">IF(B724=0,"",B724/B1320)</f>
        <v>55.193548387096776</v>
      </c>
      <c r="C725" s="123">
        <f t="shared" si="416"/>
        <v>51.5</v>
      </c>
      <c r="D725" s="123">
        <f t="shared" si="416"/>
        <v>47.354838709677416</v>
      </c>
      <c r="E725" s="123">
        <f t="shared" si="416"/>
        <v>46.1</v>
      </c>
      <c r="F725" s="123">
        <f t="shared" si="416"/>
        <v>61.935483870967744</v>
      </c>
      <c r="G725" s="123">
        <f t="shared" si="416"/>
        <v>66.13333333333334</v>
      </c>
      <c r="H725" s="123">
        <f t="shared" si="416"/>
        <v>60.548387096774192</v>
      </c>
      <c r="I725" s="123">
        <f t="shared" si="416"/>
        <v>63.741935483870968</v>
      </c>
      <c r="J725" s="123">
        <f t="shared" si="416"/>
        <v>72.86666666666666</v>
      </c>
      <c r="K725" s="123">
        <f t="shared" si="416"/>
        <v>63.161290322580648</v>
      </c>
      <c r="L725" s="123">
        <f t="shared" si="416"/>
        <v>52.1</v>
      </c>
      <c r="M725" s="123">
        <f t="shared" si="416"/>
        <v>47.741935483870968</v>
      </c>
      <c r="N725" s="126">
        <f>SUM(B725:M725)</f>
        <v>688.37741935483871</v>
      </c>
      <c r="O725" s="126">
        <f>IF(N725=0,0,AVERAGE(B725:M725))</f>
        <v>57.364784946236561</v>
      </c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4.25" customHeight="1">
      <c r="A726" s="10"/>
      <c r="B726" s="10"/>
      <c r="C726" s="10"/>
      <c r="D726" s="10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35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>
      <c r="A727" s="211" t="s">
        <v>599</v>
      </c>
      <c r="B727" s="212"/>
      <c r="C727" s="212"/>
      <c r="D727" s="212"/>
      <c r="E727" s="212"/>
      <c r="F727" s="212"/>
      <c r="G727" s="212"/>
      <c r="H727" s="212"/>
      <c r="I727" s="212"/>
      <c r="J727" s="212"/>
      <c r="K727" s="212"/>
      <c r="L727" s="212"/>
      <c r="M727" s="212"/>
      <c r="N727" s="212"/>
      <c r="O727" s="213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>
      <c r="A728" s="214" t="s">
        <v>600</v>
      </c>
      <c r="B728" s="212"/>
      <c r="C728" s="212"/>
      <c r="D728" s="212"/>
      <c r="E728" s="212"/>
      <c r="F728" s="212"/>
      <c r="G728" s="212"/>
      <c r="H728" s="212"/>
      <c r="I728" s="212"/>
      <c r="J728" s="212"/>
      <c r="K728" s="212"/>
      <c r="L728" s="212"/>
      <c r="M728" s="212"/>
      <c r="N728" s="212"/>
      <c r="O728" s="213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>
      <c r="A729" s="53" t="s">
        <v>19</v>
      </c>
      <c r="B729" s="94">
        <v>9</v>
      </c>
      <c r="C729" s="94">
        <v>2</v>
      </c>
      <c r="D729" s="94">
        <v>3</v>
      </c>
      <c r="E729" s="94">
        <v>1</v>
      </c>
      <c r="F729" s="173">
        <v>5</v>
      </c>
      <c r="G729" s="112">
        <v>3</v>
      </c>
      <c r="H729" s="94">
        <v>3</v>
      </c>
      <c r="I729" s="94">
        <v>4</v>
      </c>
      <c r="J729" s="177">
        <v>6</v>
      </c>
      <c r="K729" s="94">
        <v>3</v>
      </c>
      <c r="L729" s="94">
        <v>63</v>
      </c>
      <c r="M729" s="94">
        <v>8</v>
      </c>
      <c r="N729" s="92">
        <f t="shared" ref="N729:N731" si="417">SUM(B729:M729)</f>
        <v>110</v>
      </c>
      <c r="O729" s="91">
        <f t="shared" ref="O729:O731" si="418">IF(N729=0,0,AVERAGE(B729:M729))</f>
        <v>9.1666666666666661</v>
      </c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>
      <c r="A730" s="53" t="s">
        <v>20</v>
      </c>
      <c r="B730" s="94">
        <v>10</v>
      </c>
      <c r="C730" s="94">
        <v>6</v>
      </c>
      <c r="D730" s="94">
        <v>8</v>
      </c>
      <c r="E730" s="94">
        <v>22</v>
      </c>
      <c r="F730" s="173">
        <v>29</v>
      </c>
      <c r="G730" s="112">
        <v>27</v>
      </c>
      <c r="H730" s="94">
        <v>27</v>
      </c>
      <c r="I730" s="94">
        <v>20</v>
      </c>
      <c r="J730" s="177">
        <v>19</v>
      </c>
      <c r="K730" s="94">
        <v>15</v>
      </c>
      <c r="L730" s="94">
        <v>9</v>
      </c>
      <c r="M730" s="94">
        <v>9</v>
      </c>
      <c r="N730" s="92">
        <f t="shared" si="417"/>
        <v>201</v>
      </c>
      <c r="O730" s="91">
        <f t="shared" si="418"/>
        <v>16.75</v>
      </c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4.25" customHeight="1">
      <c r="A731" s="53" t="s">
        <v>21</v>
      </c>
      <c r="B731" s="94">
        <v>159</v>
      </c>
      <c r="C731" s="94">
        <v>110</v>
      </c>
      <c r="D731" s="94">
        <v>122</v>
      </c>
      <c r="E731" s="94">
        <v>107</v>
      </c>
      <c r="F731" s="173">
        <v>90</v>
      </c>
      <c r="G731" s="94">
        <v>79</v>
      </c>
      <c r="H731" s="94">
        <v>79</v>
      </c>
      <c r="I731" s="94">
        <v>80</v>
      </c>
      <c r="J731" s="177">
        <v>70</v>
      </c>
      <c r="K731" s="94">
        <v>74</v>
      </c>
      <c r="L731" s="94">
        <v>4</v>
      </c>
      <c r="M731" s="94">
        <v>58</v>
      </c>
      <c r="N731" s="92">
        <f t="shared" si="417"/>
        <v>1032</v>
      </c>
      <c r="O731" s="91">
        <f t="shared" si="418"/>
        <v>86</v>
      </c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>
      <c r="A732" s="129" t="s">
        <v>22</v>
      </c>
      <c r="B732" s="124">
        <f t="shared" ref="B732:O732" si="419">SUM(B729:B731)</f>
        <v>178</v>
      </c>
      <c r="C732" s="124">
        <f t="shared" si="419"/>
        <v>118</v>
      </c>
      <c r="D732" s="124">
        <f t="shared" si="419"/>
        <v>133</v>
      </c>
      <c r="E732" s="124">
        <f t="shared" si="419"/>
        <v>130</v>
      </c>
      <c r="F732" s="124">
        <f t="shared" si="419"/>
        <v>124</v>
      </c>
      <c r="G732" s="124">
        <f t="shared" si="419"/>
        <v>109</v>
      </c>
      <c r="H732" s="124">
        <f t="shared" si="419"/>
        <v>109</v>
      </c>
      <c r="I732" s="124">
        <f t="shared" si="419"/>
        <v>104</v>
      </c>
      <c r="J732" s="124">
        <f t="shared" ref="J732" si="420">SUM(J729:J731)</f>
        <v>95</v>
      </c>
      <c r="K732" s="124">
        <f t="shared" si="419"/>
        <v>92</v>
      </c>
      <c r="L732" s="124">
        <f t="shared" si="419"/>
        <v>76</v>
      </c>
      <c r="M732" s="124">
        <f t="shared" si="419"/>
        <v>75</v>
      </c>
      <c r="N732" s="124">
        <f t="shared" si="419"/>
        <v>1343</v>
      </c>
      <c r="O732" s="126">
        <f t="shared" si="419"/>
        <v>111.91666666666666</v>
      </c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>
      <c r="A733" s="129" t="s">
        <v>138</v>
      </c>
      <c r="B733" s="123">
        <f>IF(B732=0,"",B732/B1320)</f>
        <v>5.741935483870968</v>
      </c>
      <c r="C733" s="123">
        <f t="shared" ref="C733:M733" si="421">IF(C732=0,"",C732/C1320)</f>
        <v>4.2142857142857144</v>
      </c>
      <c r="D733" s="123">
        <f t="shared" si="421"/>
        <v>4.290322580645161</v>
      </c>
      <c r="E733" s="123">
        <f t="shared" si="421"/>
        <v>4.333333333333333</v>
      </c>
      <c r="F733" s="123">
        <f t="shared" si="421"/>
        <v>4</v>
      </c>
      <c r="G733" s="123">
        <f t="shared" si="421"/>
        <v>3.6333333333333333</v>
      </c>
      <c r="H733" s="123">
        <f t="shared" si="421"/>
        <v>3.5161290322580645</v>
      </c>
      <c r="I733" s="123">
        <f t="shared" si="421"/>
        <v>3.3548387096774195</v>
      </c>
      <c r="J733" s="123">
        <f t="shared" ref="J733" si="422">IF(J732=0,"",J732/J1320)</f>
        <v>3.1666666666666665</v>
      </c>
      <c r="K733" s="123">
        <f t="shared" si="421"/>
        <v>2.967741935483871</v>
      </c>
      <c r="L733" s="123">
        <f t="shared" si="421"/>
        <v>2.5333333333333332</v>
      </c>
      <c r="M733" s="123">
        <f t="shared" si="421"/>
        <v>2.4193548387096775</v>
      </c>
      <c r="N733" s="126">
        <f>SUM(B733:M733)</f>
        <v>44.17127496159754</v>
      </c>
      <c r="O733" s="126">
        <f>IF(N733=0,0,AVERAGE(B733:M733))</f>
        <v>3.6809395801331282</v>
      </c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>
      <c r="A734" s="10"/>
      <c r="B734" s="10"/>
      <c r="C734" s="10"/>
      <c r="D734" s="10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7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4.25" customHeight="1">
      <c r="A735" s="214" t="s">
        <v>601</v>
      </c>
      <c r="B735" s="212"/>
      <c r="C735" s="212"/>
      <c r="D735" s="212"/>
      <c r="E735" s="212"/>
      <c r="F735" s="212"/>
      <c r="G735" s="212"/>
      <c r="H735" s="212"/>
      <c r="I735" s="212"/>
      <c r="J735" s="212"/>
      <c r="K735" s="212"/>
      <c r="L735" s="212"/>
      <c r="M735" s="212"/>
      <c r="N735" s="212"/>
      <c r="O735" s="213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>
      <c r="A736" s="40" t="s">
        <v>268</v>
      </c>
      <c r="B736" s="95">
        <v>0</v>
      </c>
      <c r="C736" s="95">
        <v>0</v>
      </c>
      <c r="D736" s="95">
        <v>0</v>
      </c>
      <c r="E736" s="95">
        <v>0</v>
      </c>
      <c r="F736" s="95">
        <v>0</v>
      </c>
      <c r="G736" s="95">
        <v>0</v>
      </c>
      <c r="H736" s="95">
        <v>0</v>
      </c>
      <c r="I736" s="95">
        <v>0</v>
      </c>
      <c r="J736" s="95">
        <v>0</v>
      </c>
      <c r="K736" s="95">
        <v>0</v>
      </c>
      <c r="L736" s="95">
        <v>0</v>
      </c>
      <c r="M736" s="95">
        <v>0</v>
      </c>
      <c r="N736" s="92">
        <f>SUM(B736:M736)</f>
        <v>0</v>
      </c>
      <c r="O736" s="91">
        <f>IF(N736=0,0,AVERAGE(B736:M736))</f>
        <v>0</v>
      </c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>
      <c r="A737" s="129" t="s">
        <v>22</v>
      </c>
      <c r="B737" s="138" t="str">
        <f t="shared" ref="B737:M737" si="423">IF(SUM(B736)=0,"",SUM(B736))</f>
        <v/>
      </c>
      <c r="C737" s="138" t="str">
        <f t="shared" si="423"/>
        <v/>
      </c>
      <c r="D737" s="138" t="str">
        <f t="shared" si="423"/>
        <v/>
      </c>
      <c r="E737" s="138" t="str">
        <f t="shared" si="423"/>
        <v/>
      </c>
      <c r="F737" s="138" t="str">
        <f t="shared" si="423"/>
        <v/>
      </c>
      <c r="G737" s="138" t="str">
        <f t="shared" si="423"/>
        <v/>
      </c>
      <c r="H737" s="138" t="str">
        <f t="shared" si="423"/>
        <v/>
      </c>
      <c r="I737" s="138" t="str">
        <f t="shared" si="423"/>
        <v/>
      </c>
      <c r="J737" s="138" t="str">
        <f t="shared" si="423"/>
        <v/>
      </c>
      <c r="K737" s="138" t="str">
        <f t="shared" si="423"/>
        <v/>
      </c>
      <c r="L737" s="138" t="str">
        <f t="shared" si="423"/>
        <v/>
      </c>
      <c r="M737" s="138" t="str">
        <f t="shared" si="423"/>
        <v/>
      </c>
      <c r="N737" s="124">
        <f t="shared" ref="N737:O737" si="424">SUM(N736)</f>
        <v>0</v>
      </c>
      <c r="O737" s="126">
        <f t="shared" si="424"/>
        <v>0</v>
      </c>
      <c r="P737" s="51"/>
      <c r="Q737" s="51"/>
      <c r="R737" s="51"/>
      <c r="S737" s="51"/>
      <c r="T737" s="51"/>
      <c r="U737" s="51"/>
      <c r="V737" s="51"/>
      <c r="W737" s="51"/>
      <c r="X737" s="51"/>
      <c r="Y737" s="51"/>
      <c r="Z737" s="51"/>
    </row>
    <row r="738" spans="1:26">
      <c r="A738" s="129" t="s">
        <v>138</v>
      </c>
      <c r="B738" s="123" t="str">
        <f>IF(B737="","",B737/B1320)</f>
        <v/>
      </c>
      <c r="C738" s="123" t="str">
        <f>IF(C737="","",C737/C1320)</f>
        <v/>
      </c>
      <c r="D738" s="123" t="str">
        <f>IF(D737="","",D737/D1320)</f>
        <v/>
      </c>
      <c r="E738" s="123" t="str">
        <f>IF(E737="","",E737/E1320)</f>
        <v/>
      </c>
      <c r="F738" s="123" t="str">
        <f>IF(F737="","",F737/F1320)</f>
        <v/>
      </c>
      <c r="G738" s="123" t="str">
        <f t="shared" ref="G738:M738" si="425">IF(G737="","",G737/G1320)</f>
        <v/>
      </c>
      <c r="H738" s="123" t="str">
        <f t="shared" si="425"/>
        <v/>
      </c>
      <c r="I738" s="123" t="str">
        <f t="shared" si="425"/>
        <v/>
      </c>
      <c r="J738" s="123" t="str">
        <f t="shared" si="425"/>
        <v/>
      </c>
      <c r="K738" s="123" t="str">
        <f t="shared" si="425"/>
        <v/>
      </c>
      <c r="L738" s="123" t="str">
        <f t="shared" si="425"/>
        <v/>
      </c>
      <c r="M738" s="123" t="str">
        <f t="shared" si="425"/>
        <v/>
      </c>
      <c r="N738" s="126">
        <f>SUM(B738:M738)</f>
        <v>0</v>
      </c>
      <c r="O738" s="126">
        <f>IF(N738=0,0,AVERAGE(B738:M738))</f>
        <v>0</v>
      </c>
      <c r="P738" s="51"/>
      <c r="Q738" s="51"/>
      <c r="R738" s="51"/>
      <c r="S738" s="51"/>
      <c r="T738" s="51"/>
      <c r="U738" s="51"/>
      <c r="V738" s="51"/>
      <c r="W738" s="51"/>
      <c r="X738" s="51"/>
      <c r="Y738" s="51"/>
      <c r="Z738" s="51"/>
    </row>
    <row r="739" spans="1:26" ht="19.5" customHeight="1">
      <c r="A739" s="10"/>
      <c r="B739" s="10"/>
      <c r="C739" s="10"/>
      <c r="D739" s="10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7"/>
      <c r="P739" s="51"/>
      <c r="Q739" s="51"/>
      <c r="R739" s="51"/>
      <c r="S739" s="51"/>
      <c r="T739" s="51"/>
      <c r="U739" s="51"/>
      <c r="V739" s="51"/>
      <c r="W739" s="51"/>
      <c r="X739" s="51"/>
      <c r="Y739" s="51"/>
      <c r="Z739" s="51"/>
    </row>
    <row r="740" spans="1:26">
      <c r="A740" s="36" t="s">
        <v>277</v>
      </c>
      <c r="B740" s="109">
        <f>B724+B732</f>
        <v>1889</v>
      </c>
      <c r="C740" s="109">
        <f t="shared" ref="C740:I740" si="426">C724+C732</f>
        <v>1560</v>
      </c>
      <c r="D740" s="109">
        <f t="shared" si="426"/>
        <v>1601</v>
      </c>
      <c r="E740" s="109">
        <f t="shared" si="426"/>
        <v>1513</v>
      </c>
      <c r="F740" s="109">
        <f t="shared" si="426"/>
        <v>2044</v>
      </c>
      <c r="G740" s="109">
        <f t="shared" si="426"/>
        <v>2093</v>
      </c>
      <c r="H740" s="109">
        <f t="shared" si="426"/>
        <v>1986</v>
      </c>
      <c r="I740" s="109">
        <f t="shared" si="426"/>
        <v>2080</v>
      </c>
      <c r="J740" s="109">
        <f t="shared" ref="J740:O740" si="427">J724+J732</f>
        <v>2281</v>
      </c>
      <c r="K740" s="109">
        <f t="shared" si="427"/>
        <v>2050</v>
      </c>
      <c r="L740" s="109">
        <f t="shared" si="427"/>
        <v>1639</v>
      </c>
      <c r="M740" s="109">
        <f t="shared" si="427"/>
        <v>1555</v>
      </c>
      <c r="N740" s="111">
        <f t="shared" si="427"/>
        <v>22291</v>
      </c>
      <c r="O740" s="91">
        <f t="shared" si="427"/>
        <v>1857.5833333333333</v>
      </c>
      <c r="P740" s="51"/>
      <c r="Q740" s="51"/>
      <c r="R740" s="51"/>
      <c r="S740" s="51"/>
      <c r="T740" s="51"/>
      <c r="U740" s="51"/>
      <c r="V740" s="51"/>
      <c r="W740" s="51"/>
      <c r="X740" s="51"/>
      <c r="Y740" s="51"/>
      <c r="Z740" s="51"/>
    </row>
    <row r="741" spans="1:26">
      <c r="A741" s="36" t="s">
        <v>278</v>
      </c>
      <c r="B741" s="109" t="str">
        <f t="shared" ref="B741:E741" si="428">B737</f>
        <v/>
      </c>
      <c r="C741" s="109" t="str">
        <f t="shared" si="428"/>
        <v/>
      </c>
      <c r="D741" s="109" t="str">
        <f t="shared" si="428"/>
        <v/>
      </c>
      <c r="E741" s="109" t="str">
        <f t="shared" si="428"/>
        <v/>
      </c>
      <c r="F741" s="109" t="str">
        <f t="shared" ref="F741:G741" si="429">F737</f>
        <v/>
      </c>
      <c r="G741" s="109" t="str">
        <f t="shared" si="429"/>
        <v/>
      </c>
      <c r="H741" s="109" t="str">
        <f t="shared" ref="H741:I741" si="430">H737</f>
        <v/>
      </c>
      <c r="I741" s="109" t="str">
        <f t="shared" si="430"/>
        <v/>
      </c>
      <c r="J741" s="109" t="str">
        <f t="shared" ref="J741:K741" si="431">J737</f>
        <v/>
      </c>
      <c r="K741" s="109" t="str">
        <f t="shared" si="431"/>
        <v/>
      </c>
      <c r="L741" s="109" t="str">
        <f t="shared" ref="L741:M741" si="432">L737</f>
        <v/>
      </c>
      <c r="M741" s="109" t="str">
        <f t="shared" si="432"/>
        <v/>
      </c>
      <c r="N741" s="111">
        <f t="shared" ref="N741:O741" si="433">N737</f>
        <v>0</v>
      </c>
      <c r="O741" s="175">
        <f t="shared" si="433"/>
        <v>0</v>
      </c>
      <c r="P741" s="51"/>
      <c r="Q741" s="51"/>
      <c r="R741" s="51"/>
      <c r="S741" s="51"/>
      <c r="T741" s="51"/>
      <c r="U741" s="51"/>
      <c r="V741" s="51"/>
      <c r="W741" s="51"/>
      <c r="X741" s="51"/>
      <c r="Y741" s="51"/>
      <c r="Z741" s="51"/>
    </row>
    <row r="742" spans="1:26">
      <c r="A742" s="36" t="s">
        <v>279</v>
      </c>
      <c r="B742" s="109">
        <f t="shared" ref="B742:E742" si="434">SUM(B740:B741)</f>
        <v>1889</v>
      </c>
      <c r="C742" s="109">
        <f t="shared" si="434"/>
        <v>1560</v>
      </c>
      <c r="D742" s="109">
        <f t="shared" si="434"/>
        <v>1601</v>
      </c>
      <c r="E742" s="109">
        <f t="shared" si="434"/>
        <v>1513</v>
      </c>
      <c r="F742" s="109">
        <f t="shared" ref="F742:G742" si="435">SUM(F740:F741)</f>
        <v>2044</v>
      </c>
      <c r="G742" s="109">
        <f t="shared" si="435"/>
        <v>2093</v>
      </c>
      <c r="H742" s="109">
        <f t="shared" ref="H742:I742" si="436">SUM(H740:H741)</f>
        <v>1986</v>
      </c>
      <c r="I742" s="109">
        <f t="shared" si="436"/>
        <v>2080</v>
      </c>
      <c r="J742" s="109">
        <f t="shared" ref="J742:K742" si="437">SUM(J740:J741)</f>
        <v>2281</v>
      </c>
      <c r="K742" s="109">
        <f t="shared" si="437"/>
        <v>2050</v>
      </c>
      <c r="L742" s="109">
        <f t="shared" ref="L742:M742" si="438">SUM(L740:L741)</f>
        <v>1639</v>
      </c>
      <c r="M742" s="109">
        <f t="shared" si="438"/>
        <v>1555</v>
      </c>
      <c r="N742" s="111">
        <f t="shared" ref="N742:O742" si="439">SUM(N740:N741)</f>
        <v>22291</v>
      </c>
      <c r="O742" s="91">
        <f t="shared" si="439"/>
        <v>1857.5833333333333</v>
      </c>
      <c r="P742" s="51"/>
      <c r="Q742" s="51"/>
      <c r="R742" s="51"/>
      <c r="S742" s="51"/>
      <c r="T742" s="51"/>
      <c r="U742" s="51"/>
      <c r="V742" s="51"/>
      <c r="W742" s="51"/>
      <c r="X742" s="51"/>
      <c r="Y742" s="51"/>
      <c r="Z742" s="51"/>
    </row>
    <row r="743" spans="1:26" ht="14.25">
      <c r="A743" s="10"/>
      <c r="B743" s="10"/>
      <c r="C743" s="10"/>
      <c r="D743" s="10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7"/>
      <c r="P743" s="51"/>
      <c r="Q743" s="51"/>
      <c r="R743" s="51"/>
      <c r="S743" s="51"/>
      <c r="T743" s="51"/>
      <c r="U743" s="51"/>
      <c r="V743" s="51"/>
      <c r="W743" s="51"/>
      <c r="X743" s="51"/>
      <c r="Y743" s="51"/>
      <c r="Z743" s="51"/>
    </row>
    <row r="744" spans="1:26">
      <c r="A744" s="211" t="s">
        <v>602</v>
      </c>
      <c r="B744" s="212"/>
      <c r="C744" s="212"/>
      <c r="D744" s="212"/>
      <c r="E744" s="212"/>
      <c r="F744" s="212"/>
      <c r="G744" s="212"/>
      <c r="H744" s="212"/>
      <c r="I744" s="212"/>
      <c r="J744" s="212"/>
      <c r="K744" s="212"/>
      <c r="L744" s="212"/>
      <c r="M744" s="212"/>
      <c r="N744" s="212"/>
      <c r="O744" s="213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</row>
    <row r="745" spans="1:26">
      <c r="A745" s="214" t="s">
        <v>289</v>
      </c>
      <c r="B745" s="212"/>
      <c r="C745" s="212"/>
      <c r="D745" s="212"/>
      <c r="E745" s="212"/>
      <c r="F745" s="212"/>
      <c r="G745" s="212"/>
      <c r="H745" s="212"/>
      <c r="I745" s="212"/>
      <c r="J745" s="212"/>
      <c r="K745" s="212"/>
      <c r="L745" s="212"/>
      <c r="M745" s="212"/>
      <c r="N745" s="212"/>
      <c r="O745" s="213"/>
      <c r="P745" s="51"/>
      <c r="Q745" s="51"/>
      <c r="R745" s="51"/>
      <c r="S745" s="51"/>
      <c r="T745" s="51"/>
      <c r="U745" s="51"/>
      <c r="V745" s="51"/>
      <c r="W745" s="51"/>
      <c r="X745" s="51"/>
      <c r="Y745" s="51"/>
      <c r="Z745" s="51"/>
    </row>
    <row r="746" spans="1:26">
      <c r="A746" s="40" t="s">
        <v>281</v>
      </c>
      <c r="B746" s="76">
        <f>B763+B787</f>
        <v>26</v>
      </c>
      <c r="C746" s="76">
        <f>C763+C787</f>
        <v>23</v>
      </c>
      <c r="D746" s="76">
        <f>D763+D787</f>
        <v>31</v>
      </c>
      <c r="E746" s="76">
        <v>28</v>
      </c>
      <c r="F746" s="173">
        <v>29</v>
      </c>
      <c r="G746" s="173">
        <v>23</v>
      </c>
      <c r="H746" s="76">
        <f t="shared" ref="H746:M746" si="440">H763+H787</f>
        <v>24</v>
      </c>
      <c r="I746" s="76">
        <f t="shared" si="440"/>
        <v>29</v>
      </c>
      <c r="J746" s="76">
        <f t="shared" si="440"/>
        <v>22</v>
      </c>
      <c r="K746" s="76">
        <f t="shared" si="440"/>
        <v>30</v>
      </c>
      <c r="L746" s="76">
        <f t="shared" si="440"/>
        <v>23</v>
      </c>
      <c r="M746" s="76">
        <f t="shared" si="440"/>
        <v>41</v>
      </c>
      <c r="N746" s="92">
        <f t="shared" ref="N746:N758" si="441">SUM(B746:M746)</f>
        <v>329</v>
      </c>
      <c r="O746" s="91">
        <f t="shared" ref="O746:O758" si="442">IF(N746=0,0,AVERAGE(B746:M746))</f>
        <v>27.416666666666668</v>
      </c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>
      <c r="A747" s="40" t="s">
        <v>282</v>
      </c>
      <c r="B747" s="76">
        <f t="shared" ref="B747:D758" si="443">B764+B788</f>
        <v>0</v>
      </c>
      <c r="C747" s="76">
        <f t="shared" si="443"/>
        <v>0</v>
      </c>
      <c r="D747" s="76">
        <f t="shared" si="443"/>
        <v>0</v>
      </c>
      <c r="E747" s="76">
        <v>0</v>
      </c>
      <c r="F747" s="173">
        <v>0</v>
      </c>
      <c r="G747" s="173">
        <v>0</v>
      </c>
      <c r="H747" s="76">
        <f t="shared" ref="H747:I758" si="444">H764+H788</f>
        <v>0</v>
      </c>
      <c r="I747" s="76">
        <f t="shared" si="444"/>
        <v>1</v>
      </c>
      <c r="J747" s="76">
        <f t="shared" ref="J747:K747" si="445">J764+J788</f>
        <v>0</v>
      </c>
      <c r="K747" s="76">
        <f t="shared" si="445"/>
        <v>0</v>
      </c>
      <c r="L747" s="76">
        <f t="shared" ref="L747:M747" si="446">L764+L788</f>
        <v>0</v>
      </c>
      <c r="M747" s="76">
        <f t="shared" si="446"/>
        <v>0</v>
      </c>
      <c r="N747" s="92">
        <f t="shared" si="441"/>
        <v>1</v>
      </c>
      <c r="O747" s="91">
        <f t="shared" si="442"/>
        <v>8.3333333333333329E-2</v>
      </c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>
      <c r="A748" s="40" t="s">
        <v>283</v>
      </c>
      <c r="B748" s="76">
        <f t="shared" si="443"/>
        <v>8</v>
      </c>
      <c r="C748" s="76">
        <f t="shared" si="443"/>
        <v>14</v>
      </c>
      <c r="D748" s="76">
        <f t="shared" si="443"/>
        <v>3</v>
      </c>
      <c r="E748" s="76">
        <v>9</v>
      </c>
      <c r="F748" s="173">
        <v>10</v>
      </c>
      <c r="G748" s="173">
        <v>15</v>
      </c>
      <c r="H748" s="76">
        <f t="shared" si="444"/>
        <v>7</v>
      </c>
      <c r="I748" s="76">
        <f t="shared" si="444"/>
        <v>7</v>
      </c>
      <c r="J748" s="76">
        <f t="shared" ref="J748:K748" si="447">J765+J789</f>
        <v>7</v>
      </c>
      <c r="K748" s="76">
        <f t="shared" si="447"/>
        <v>8</v>
      </c>
      <c r="L748" s="76">
        <f t="shared" ref="L748:M748" si="448">L765+L789</f>
        <v>7</v>
      </c>
      <c r="M748" s="76">
        <f t="shared" si="448"/>
        <v>2</v>
      </c>
      <c r="N748" s="92">
        <f t="shared" si="441"/>
        <v>97</v>
      </c>
      <c r="O748" s="91">
        <f t="shared" si="442"/>
        <v>8.0833333333333339</v>
      </c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>
      <c r="A749" s="40" t="s">
        <v>256</v>
      </c>
      <c r="B749" s="76">
        <f t="shared" si="443"/>
        <v>6</v>
      </c>
      <c r="C749" s="76">
        <f t="shared" si="443"/>
        <v>16</v>
      </c>
      <c r="D749" s="76">
        <f t="shared" si="443"/>
        <v>12</v>
      </c>
      <c r="E749" s="76">
        <v>14</v>
      </c>
      <c r="F749" s="173">
        <v>12</v>
      </c>
      <c r="G749" s="173">
        <v>11</v>
      </c>
      <c r="H749" s="76">
        <f t="shared" si="444"/>
        <v>17</v>
      </c>
      <c r="I749" s="76">
        <f t="shared" si="444"/>
        <v>14</v>
      </c>
      <c r="J749" s="76">
        <f t="shared" ref="J749:K749" si="449">J766+J790</f>
        <v>11</v>
      </c>
      <c r="K749" s="76">
        <f t="shared" si="449"/>
        <v>12</v>
      </c>
      <c r="L749" s="76">
        <f t="shared" ref="L749:M749" si="450">L766+L790</f>
        <v>8</v>
      </c>
      <c r="M749" s="76">
        <f t="shared" si="450"/>
        <v>13</v>
      </c>
      <c r="N749" s="92">
        <f t="shared" si="441"/>
        <v>146</v>
      </c>
      <c r="O749" s="91">
        <f t="shared" si="442"/>
        <v>12.166666666666666</v>
      </c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>
      <c r="A750" s="40" t="s">
        <v>284</v>
      </c>
      <c r="B750" s="76">
        <f t="shared" si="443"/>
        <v>1</v>
      </c>
      <c r="C750" s="76">
        <f t="shared" si="443"/>
        <v>3</v>
      </c>
      <c r="D750" s="76">
        <f t="shared" si="443"/>
        <v>4</v>
      </c>
      <c r="E750" s="76">
        <v>1</v>
      </c>
      <c r="F750" s="173">
        <v>2</v>
      </c>
      <c r="G750" s="173">
        <v>2</v>
      </c>
      <c r="H750" s="76">
        <f t="shared" si="444"/>
        <v>2</v>
      </c>
      <c r="I750" s="76">
        <f t="shared" si="444"/>
        <v>1</v>
      </c>
      <c r="J750" s="76">
        <f t="shared" ref="J750:K750" si="451">J767+J791</f>
        <v>0</v>
      </c>
      <c r="K750" s="76">
        <f t="shared" si="451"/>
        <v>3</v>
      </c>
      <c r="L750" s="76">
        <f t="shared" ref="L750:M750" si="452">L767+L791</f>
        <v>2</v>
      </c>
      <c r="M750" s="76">
        <f t="shared" si="452"/>
        <v>2</v>
      </c>
      <c r="N750" s="92">
        <f t="shared" si="441"/>
        <v>23</v>
      </c>
      <c r="O750" s="91">
        <f t="shared" si="442"/>
        <v>1.9166666666666667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>
      <c r="A751" s="40" t="s">
        <v>257</v>
      </c>
      <c r="B751" s="76">
        <f t="shared" si="443"/>
        <v>0</v>
      </c>
      <c r="C751" s="76">
        <f t="shared" si="443"/>
        <v>0</v>
      </c>
      <c r="D751" s="76">
        <f t="shared" si="443"/>
        <v>0</v>
      </c>
      <c r="E751" s="76">
        <v>0</v>
      </c>
      <c r="F751" s="173">
        <v>0</v>
      </c>
      <c r="G751" s="173">
        <v>1</v>
      </c>
      <c r="H751" s="76">
        <f t="shared" si="444"/>
        <v>0</v>
      </c>
      <c r="I751" s="76">
        <f t="shared" si="444"/>
        <v>0</v>
      </c>
      <c r="J751" s="76">
        <f t="shared" ref="J751:K751" si="453">J768+J792</f>
        <v>0</v>
      </c>
      <c r="K751" s="76">
        <f t="shared" si="453"/>
        <v>0</v>
      </c>
      <c r="L751" s="76">
        <f t="shared" ref="L751:M751" si="454">L768+L792</f>
        <v>0</v>
      </c>
      <c r="M751" s="76">
        <f t="shared" si="454"/>
        <v>0</v>
      </c>
      <c r="N751" s="92">
        <f t="shared" si="441"/>
        <v>1</v>
      </c>
      <c r="O751" s="91">
        <f t="shared" si="442"/>
        <v>8.3333333333333329E-2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>
      <c r="A752" s="40" t="s">
        <v>285</v>
      </c>
      <c r="B752" s="76">
        <f t="shared" si="443"/>
        <v>0</v>
      </c>
      <c r="C752" s="76">
        <f t="shared" si="443"/>
        <v>0</v>
      </c>
      <c r="D752" s="76">
        <f t="shared" si="443"/>
        <v>0</v>
      </c>
      <c r="E752" s="76">
        <v>0</v>
      </c>
      <c r="F752" s="173">
        <v>0</v>
      </c>
      <c r="G752" s="173">
        <v>0</v>
      </c>
      <c r="H752" s="76">
        <f t="shared" si="444"/>
        <v>0</v>
      </c>
      <c r="I752" s="76">
        <f t="shared" si="444"/>
        <v>1</v>
      </c>
      <c r="J752" s="76">
        <f t="shared" ref="J752:K752" si="455">J769+J793</f>
        <v>0</v>
      </c>
      <c r="K752" s="76">
        <f t="shared" si="455"/>
        <v>0</v>
      </c>
      <c r="L752" s="76">
        <f t="shared" ref="L752:M752" si="456">L769+L793</f>
        <v>0</v>
      </c>
      <c r="M752" s="76">
        <f t="shared" si="456"/>
        <v>0</v>
      </c>
      <c r="N752" s="92">
        <f t="shared" si="441"/>
        <v>1</v>
      </c>
      <c r="O752" s="91">
        <f t="shared" si="442"/>
        <v>8.3333333333333329E-2</v>
      </c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>
      <c r="A753" s="40" t="s">
        <v>258</v>
      </c>
      <c r="B753" s="76">
        <f t="shared" si="443"/>
        <v>0</v>
      </c>
      <c r="C753" s="76">
        <f t="shared" si="443"/>
        <v>0</v>
      </c>
      <c r="D753" s="76">
        <f t="shared" si="443"/>
        <v>0</v>
      </c>
      <c r="E753" s="76">
        <v>0</v>
      </c>
      <c r="F753" s="173">
        <v>0</v>
      </c>
      <c r="G753" s="173">
        <v>0</v>
      </c>
      <c r="H753" s="76">
        <f t="shared" si="444"/>
        <v>0</v>
      </c>
      <c r="I753" s="76">
        <f t="shared" si="444"/>
        <v>0</v>
      </c>
      <c r="J753" s="76">
        <f t="shared" ref="J753:K753" si="457">J770+J794</f>
        <v>0</v>
      </c>
      <c r="K753" s="76">
        <f t="shared" si="457"/>
        <v>0</v>
      </c>
      <c r="L753" s="76">
        <f t="shared" ref="L753:M753" si="458">L770+L794</f>
        <v>0</v>
      </c>
      <c r="M753" s="76">
        <f t="shared" si="458"/>
        <v>0</v>
      </c>
      <c r="N753" s="92">
        <f t="shared" si="441"/>
        <v>0</v>
      </c>
      <c r="O753" s="91">
        <f t="shared" si="442"/>
        <v>0</v>
      </c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>
      <c r="A754" s="40" t="s">
        <v>259</v>
      </c>
      <c r="B754" s="76">
        <f t="shared" si="443"/>
        <v>20</v>
      </c>
      <c r="C754" s="76">
        <f t="shared" si="443"/>
        <v>23</v>
      </c>
      <c r="D754" s="76">
        <f t="shared" si="443"/>
        <v>24</v>
      </c>
      <c r="E754" s="76">
        <v>22</v>
      </c>
      <c r="F754" s="173">
        <v>24</v>
      </c>
      <c r="G754" s="173">
        <v>14</v>
      </c>
      <c r="H754" s="76">
        <f t="shared" si="444"/>
        <v>19</v>
      </c>
      <c r="I754" s="76">
        <f t="shared" si="444"/>
        <v>22</v>
      </c>
      <c r="J754" s="76">
        <f t="shared" ref="J754:K754" si="459">J771+J795</f>
        <v>16</v>
      </c>
      <c r="K754" s="76">
        <f t="shared" si="459"/>
        <v>24</v>
      </c>
      <c r="L754" s="76">
        <f t="shared" ref="L754:M754" si="460">L771+L795</f>
        <v>18</v>
      </c>
      <c r="M754" s="76">
        <f t="shared" si="460"/>
        <v>28</v>
      </c>
      <c r="N754" s="92">
        <f t="shared" si="441"/>
        <v>254</v>
      </c>
      <c r="O754" s="91">
        <f t="shared" si="442"/>
        <v>21.166666666666668</v>
      </c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>
      <c r="A755" s="40" t="s">
        <v>505</v>
      </c>
      <c r="B755" s="76">
        <f t="shared" si="443"/>
        <v>3</v>
      </c>
      <c r="C755" s="76">
        <f t="shared" si="443"/>
        <v>6</v>
      </c>
      <c r="D755" s="76">
        <f t="shared" si="443"/>
        <v>7</v>
      </c>
      <c r="E755" s="76">
        <v>3</v>
      </c>
      <c r="F755" s="173">
        <v>5</v>
      </c>
      <c r="G755" s="173">
        <v>4</v>
      </c>
      <c r="H755" s="76">
        <f t="shared" si="444"/>
        <v>4</v>
      </c>
      <c r="I755" s="76">
        <f t="shared" si="444"/>
        <v>4</v>
      </c>
      <c r="J755" s="76">
        <f t="shared" ref="J755:K755" si="461">J772+J796</f>
        <v>3</v>
      </c>
      <c r="K755" s="76">
        <f t="shared" si="461"/>
        <v>2</v>
      </c>
      <c r="L755" s="76">
        <f t="shared" ref="L755:M755" si="462">L772+L796</f>
        <v>4</v>
      </c>
      <c r="M755" s="76">
        <f t="shared" si="462"/>
        <v>2</v>
      </c>
      <c r="N755" s="92">
        <f t="shared" si="441"/>
        <v>47</v>
      </c>
      <c r="O755" s="91">
        <f t="shared" si="442"/>
        <v>3.9166666666666665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>
      <c r="A756" s="40" t="s">
        <v>286</v>
      </c>
      <c r="B756" s="76">
        <f t="shared" si="443"/>
        <v>0</v>
      </c>
      <c r="C756" s="76">
        <f t="shared" si="443"/>
        <v>0</v>
      </c>
      <c r="D756" s="76">
        <f t="shared" si="443"/>
        <v>0</v>
      </c>
      <c r="E756" s="76">
        <v>0</v>
      </c>
      <c r="F756" s="173">
        <v>0</v>
      </c>
      <c r="G756" s="173">
        <v>0</v>
      </c>
      <c r="H756" s="76">
        <f t="shared" si="444"/>
        <v>0</v>
      </c>
      <c r="I756" s="76">
        <f t="shared" si="444"/>
        <v>0</v>
      </c>
      <c r="J756" s="76">
        <f t="shared" ref="J756:K756" si="463">J773+J797</f>
        <v>0</v>
      </c>
      <c r="K756" s="76">
        <f t="shared" si="463"/>
        <v>0</v>
      </c>
      <c r="L756" s="76">
        <f t="shared" ref="L756:M756" si="464">L773+L797</f>
        <v>0</v>
      </c>
      <c r="M756" s="76">
        <f t="shared" si="464"/>
        <v>0</v>
      </c>
      <c r="N756" s="92">
        <f t="shared" si="441"/>
        <v>0</v>
      </c>
      <c r="O756" s="91">
        <f t="shared" si="442"/>
        <v>0</v>
      </c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>
      <c r="A757" s="40" t="s">
        <v>262</v>
      </c>
      <c r="B757" s="76">
        <f t="shared" si="443"/>
        <v>20</v>
      </c>
      <c r="C757" s="76">
        <f t="shared" si="443"/>
        <v>34</v>
      </c>
      <c r="D757" s="76">
        <f t="shared" si="443"/>
        <v>54</v>
      </c>
      <c r="E757" s="76">
        <v>44</v>
      </c>
      <c r="F757" s="173">
        <v>29</v>
      </c>
      <c r="G757" s="173">
        <v>24</v>
      </c>
      <c r="H757" s="76">
        <f t="shared" si="444"/>
        <v>35</v>
      </c>
      <c r="I757" s="76">
        <f t="shared" si="444"/>
        <v>20</v>
      </c>
      <c r="J757" s="76">
        <f t="shared" ref="J757:K757" si="465">J774+J798</f>
        <v>34</v>
      </c>
      <c r="K757" s="76">
        <f t="shared" si="465"/>
        <v>34</v>
      </c>
      <c r="L757" s="76">
        <f t="shared" ref="L757:M757" si="466">L774+L798</f>
        <v>42</v>
      </c>
      <c r="M757" s="76">
        <f t="shared" si="466"/>
        <v>49</v>
      </c>
      <c r="N757" s="92">
        <f t="shared" si="441"/>
        <v>419</v>
      </c>
      <c r="O757" s="91">
        <f t="shared" si="442"/>
        <v>34.916666666666664</v>
      </c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>
      <c r="A758" s="40" t="s">
        <v>23</v>
      </c>
      <c r="B758" s="76">
        <f t="shared" si="443"/>
        <v>3</v>
      </c>
      <c r="C758" s="76">
        <f t="shared" si="443"/>
        <v>5</v>
      </c>
      <c r="D758" s="76">
        <f t="shared" si="443"/>
        <v>4</v>
      </c>
      <c r="E758" s="76">
        <v>0</v>
      </c>
      <c r="F758" s="173">
        <v>0</v>
      </c>
      <c r="G758" s="173">
        <v>2</v>
      </c>
      <c r="H758" s="76">
        <f t="shared" si="444"/>
        <v>2</v>
      </c>
      <c r="I758" s="76">
        <f t="shared" si="444"/>
        <v>0</v>
      </c>
      <c r="J758" s="76">
        <f t="shared" ref="J758:K758" si="467">J775+J799</f>
        <v>0</v>
      </c>
      <c r="K758" s="76">
        <f t="shared" si="467"/>
        <v>0</v>
      </c>
      <c r="L758" s="76">
        <v>0</v>
      </c>
      <c r="M758" s="76">
        <v>0</v>
      </c>
      <c r="N758" s="92">
        <f t="shared" si="441"/>
        <v>16</v>
      </c>
      <c r="O758" s="91">
        <f t="shared" si="442"/>
        <v>1.3333333333333333</v>
      </c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>
      <c r="A759" s="129" t="s">
        <v>22</v>
      </c>
      <c r="B759" s="124">
        <f t="shared" ref="B759:O759" si="468">SUM(B746:B758)</f>
        <v>87</v>
      </c>
      <c r="C759" s="124">
        <f t="shared" si="468"/>
        <v>124</v>
      </c>
      <c r="D759" s="124">
        <f t="shared" si="468"/>
        <v>139</v>
      </c>
      <c r="E759" s="124">
        <f t="shared" si="468"/>
        <v>121</v>
      </c>
      <c r="F759" s="124">
        <f t="shared" si="468"/>
        <v>111</v>
      </c>
      <c r="G759" s="174">
        <f>SUM(G746:G758)</f>
        <v>96</v>
      </c>
      <c r="H759" s="124">
        <f t="shared" si="468"/>
        <v>110</v>
      </c>
      <c r="I759" s="124">
        <f t="shared" si="468"/>
        <v>99</v>
      </c>
      <c r="J759" s="124">
        <f t="shared" ref="J759:K759" si="469">SUM(J746:J758)</f>
        <v>93</v>
      </c>
      <c r="K759" s="124">
        <f t="shared" si="469"/>
        <v>113</v>
      </c>
      <c r="L759" s="124">
        <f t="shared" ref="L759:M759" si="470">SUM(L746:L758)</f>
        <v>104</v>
      </c>
      <c r="M759" s="124">
        <f t="shared" si="470"/>
        <v>137</v>
      </c>
      <c r="N759" s="124">
        <f t="shared" si="468"/>
        <v>1334</v>
      </c>
      <c r="O759" s="126">
        <f t="shared" si="468"/>
        <v>111.16666666666667</v>
      </c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>
      <c r="A760" s="129" t="s">
        <v>138</v>
      </c>
      <c r="B760" s="123">
        <f>IF(B759=0,"",B759/B1320)</f>
        <v>2.806451612903226</v>
      </c>
      <c r="C760" s="123">
        <f>IF(C759=0,"",C759/C1320)</f>
        <v>4.4285714285714288</v>
      </c>
      <c r="D760" s="123">
        <f>IF(D759=0,"",D759/D1320)</f>
        <v>4.4838709677419351</v>
      </c>
      <c r="E760" s="123">
        <f>IF(E759=0,"",E759/E1320)</f>
        <v>4.0333333333333332</v>
      </c>
      <c r="F760" s="123">
        <f>IF(F759=0,"",F759/F1320)</f>
        <v>3.5806451612903225</v>
      </c>
      <c r="G760" s="123">
        <f t="shared" ref="G760:I760" si="471">IF(G759=0,"",G759/G1320)</f>
        <v>3.2</v>
      </c>
      <c r="H760" s="123">
        <f t="shared" si="471"/>
        <v>3.5483870967741935</v>
      </c>
      <c r="I760" s="123">
        <f t="shared" si="471"/>
        <v>3.193548387096774</v>
      </c>
      <c r="J760" s="123">
        <f t="shared" ref="J760:K760" si="472">IF(J759=0,"",J759/J1320)</f>
        <v>3.1</v>
      </c>
      <c r="K760" s="123">
        <f t="shared" si="472"/>
        <v>3.6451612903225805</v>
      </c>
      <c r="L760" s="123">
        <f t="shared" ref="L760:M760" si="473">IF(L759=0,"",L759/L1320)</f>
        <v>3.4666666666666668</v>
      </c>
      <c r="M760" s="123">
        <f t="shared" si="473"/>
        <v>4.419354838709677</v>
      </c>
      <c r="N760" s="126">
        <f>SUM(B760:M760)</f>
        <v>43.905990783410147</v>
      </c>
      <c r="O760" s="126">
        <f>IF(N760=0,0,AVERAGE(B760:M760))</f>
        <v>3.6588325652841789</v>
      </c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>
      <c r="A761" s="10"/>
      <c r="B761" s="10"/>
      <c r="C761" s="10"/>
      <c r="D761" s="10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35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>
      <c r="A762" s="214" t="s">
        <v>302</v>
      </c>
      <c r="B762" s="212"/>
      <c r="C762" s="212"/>
      <c r="D762" s="212"/>
      <c r="E762" s="212"/>
      <c r="F762" s="212"/>
      <c r="G762" s="212"/>
      <c r="H762" s="212"/>
      <c r="I762" s="212"/>
      <c r="J762" s="212"/>
      <c r="K762" s="212"/>
      <c r="L762" s="212"/>
      <c r="M762" s="212"/>
      <c r="N762" s="212"/>
      <c r="O762" s="213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>
      <c r="A763" s="40" t="s">
        <v>287</v>
      </c>
      <c r="B763" s="76">
        <v>14</v>
      </c>
      <c r="C763" s="76">
        <v>10</v>
      </c>
      <c r="D763" s="76">
        <v>13</v>
      </c>
      <c r="E763" s="76">
        <v>13</v>
      </c>
      <c r="F763" s="173">
        <v>13</v>
      </c>
      <c r="G763" s="173">
        <v>6</v>
      </c>
      <c r="H763" s="76">
        <v>8</v>
      </c>
      <c r="I763" s="76">
        <v>7</v>
      </c>
      <c r="J763" s="76">
        <v>7</v>
      </c>
      <c r="K763" s="76">
        <v>14</v>
      </c>
      <c r="L763" s="76">
        <v>7</v>
      </c>
      <c r="M763" s="76">
        <v>16</v>
      </c>
      <c r="N763" s="92">
        <f t="shared" ref="N763:N775" si="474">SUM(B763:M763)</f>
        <v>128</v>
      </c>
      <c r="O763" s="91">
        <f t="shared" ref="O763:O775" si="475">IF(N763=0,0,AVERAGE(B763:M763))</f>
        <v>10.666666666666666</v>
      </c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>
      <c r="A764" s="40" t="s">
        <v>288</v>
      </c>
      <c r="B764" s="76">
        <v>0</v>
      </c>
      <c r="C764" s="76">
        <v>0</v>
      </c>
      <c r="D764" s="76">
        <v>0</v>
      </c>
      <c r="E764" s="76">
        <v>0</v>
      </c>
      <c r="F764" s="173">
        <v>0</v>
      </c>
      <c r="G764" s="173">
        <v>0</v>
      </c>
      <c r="H764" s="76">
        <v>0</v>
      </c>
      <c r="I764" s="76">
        <v>0</v>
      </c>
      <c r="J764" s="76">
        <v>0</v>
      </c>
      <c r="K764" s="76">
        <v>0</v>
      </c>
      <c r="L764" s="76">
        <v>0</v>
      </c>
      <c r="M764" s="76">
        <v>0</v>
      </c>
      <c r="N764" s="92">
        <f t="shared" si="474"/>
        <v>0</v>
      </c>
      <c r="O764" s="91">
        <f t="shared" si="475"/>
        <v>0</v>
      </c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>
      <c r="A765" s="40" t="s">
        <v>283</v>
      </c>
      <c r="B765" s="76">
        <v>0</v>
      </c>
      <c r="C765" s="76">
        <v>2</v>
      </c>
      <c r="D765" s="76">
        <v>1</v>
      </c>
      <c r="E765" s="76">
        <v>0</v>
      </c>
      <c r="F765" s="173">
        <v>2</v>
      </c>
      <c r="G765" s="173">
        <v>3</v>
      </c>
      <c r="H765" s="76">
        <v>0</v>
      </c>
      <c r="I765" s="76">
        <v>0</v>
      </c>
      <c r="J765" s="76">
        <v>0</v>
      </c>
      <c r="K765" s="76">
        <v>0</v>
      </c>
      <c r="L765" s="76">
        <v>1</v>
      </c>
      <c r="M765" s="76">
        <v>0</v>
      </c>
      <c r="N765" s="92">
        <f t="shared" si="474"/>
        <v>9</v>
      </c>
      <c r="O765" s="91">
        <f t="shared" si="475"/>
        <v>0.75</v>
      </c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>
      <c r="A766" s="40" t="s">
        <v>256</v>
      </c>
      <c r="B766" s="76">
        <v>3</v>
      </c>
      <c r="C766" s="76">
        <v>6</v>
      </c>
      <c r="D766" s="76">
        <v>8</v>
      </c>
      <c r="E766" s="76">
        <v>8</v>
      </c>
      <c r="F766" s="173">
        <v>3</v>
      </c>
      <c r="G766" s="173">
        <v>4</v>
      </c>
      <c r="H766" s="76">
        <v>10</v>
      </c>
      <c r="I766" s="76">
        <v>5</v>
      </c>
      <c r="J766" s="76">
        <v>6</v>
      </c>
      <c r="K766" s="76">
        <v>6</v>
      </c>
      <c r="L766" s="76">
        <v>3</v>
      </c>
      <c r="M766" s="76">
        <v>11</v>
      </c>
      <c r="N766" s="92">
        <f t="shared" si="474"/>
        <v>73</v>
      </c>
      <c r="O766" s="91">
        <f t="shared" si="475"/>
        <v>6.083333333333333</v>
      </c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>
      <c r="A767" s="40" t="s">
        <v>284</v>
      </c>
      <c r="B767" s="76">
        <v>0</v>
      </c>
      <c r="C767" s="76">
        <v>2</v>
      </c>
      <c r="D767" s="76">
        <v>1</v>
      </c>
      <c r="E767" s="76">
        <v>0</v>
      </c>
      <c r="F767" s="173">
        <v>0</v>
      </c>
      <c r="G767" s="173">
        <v>1</v>
      </c>
      <c r="H767" s="76">
        <v>1</v>
      </c>
      <c r="I767" s="76">
        <v>0</v>
      </c>
      <c r="J767" s="76">
        <v>0</v>
      </c>
      <c r="K767" s="76">
        <v>0</v>
      </c>
      <c r="L767" s="76">
        <v>0</v>
      </c>
      <c r="M767" s="76">
        <v>2</v>
      </c>
      <c r="N767" s="92">
        <f t="shared" si="474"/>
        <v>7</v>
      </c>
      <c r="O767" s="91">
        <f t="shared" si="475"/>
        <v>0.58333333333333337</v>
      </c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>
      <c r="A768" s="40" t="s">
        <v>257</v>
      </c>
      <c r="B768" s="76">
        <v>0</v>
      </c>
      <c r="C768" s="76">
        <v>0</v>
      </c>
      <c r="D768" s="76">
        <v>0</v>
      </c>
      <c r="E768" s="76">
        <v>0</v>
      </c>
      <c r="F768" s="173">
        <v>0</v>
      </c>
      <c r="G768" s="173">
        <v>0</v>
      </c>
      <c r="H768" s="76">
        <v>0</v>
      </c>
      <c r="I768" s="76">
        <v>0</v>
      </c>
      <c r="J768" s="76">
        <v>0</v>
      </c>
      <c r="K768" s="76">
        <v>0</v>
      </c>
      <c r="L768" s="76">
        <v>0</v>
      </c>
      <c r="M768" s="76">
        <v>0</v>
      </c>
      <c r="N768" s="92">
        <f t="shared" si="474"/>
        <v>0</v>
      </c>
      <c r="O768" s="91">
        <f t="shared" si="475"/>
        <v>0</v>
      </c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>
      <c r="A769" s="40" t="s">
        <v>285</v>
      </c>
      <c r="B769" s="76">
        <v>0</v>
      </c>
      <c r="C769" s="76">
        <v>0</v>
      </c>
      <c r="D769" s="76">
        <v>0</v>
      </c>
      <c r="E769" s="76">
        <v>0</v>
      </c>
      <c r="F769" s="173">
        <v>0</v>
      </c>
      <c r="G769" s="173">
        <v>0</v>
      </c>
      <c r="H769" s="76">
        <v>0</v>
      </c>
      <c r="I769" s="76">
        <v>1</v>
      </c>
      <c r="J769" s="76">
        <v>0</v>
      </c>
      <c r="K769" s="76">
        <v>0</v>
      </c>
      <c r="L769" s="76">
        <v>0</v>
      </c>
      <c r="M769" s="76">
        <v>0</v>
      </c>
      <c r="N769" s="92">
        <f t="shared" si="474"/>
        <v>1</v>
      </c>
      <c r="O769" s="91">
        <f t="shared" si="475"/>
        <v>8.3333333333333329E-2</v>
      </c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4.25" customHeight="1">
      <c r="A770" s="40" t="s">
        <v>258</v>
      </c>
      <c r="B770" s="76">
        <v>0</v>
      </c>
      <c r="C770" s="76">
        <v>0</v>
      </c>
      <c r="D770" s="76">
        <v>0</v>
      </c>
      <c r="E770" s="76">
        <v>0</v>
      </c>
      <c r="F770" s="173">
        <v>0</v>
      </c>
      <c r="G770" s="173">
        <v>0</v>
      </c>
      <c r="H770" s="76">
        <v>0</v>
      </c>
      <c r="I770" s="76">
        <v>0</v>
      </c>
      <c r="J770" s="76">
        <v>0</v>
      </c>
      <c r="K770" s="76">
        <v>0</v>
      </c>
      <c r="L770" s="76">
        <v>0</v>
      </c>
      <c r="M770" s="76">
        <v>0</v>
      </c>
      <c r="N770" s="92">
        <f t="shared" si="474"/>
        <v>0</v>
      </c>
      <c r="O770" s="91">
        <f t="shared" si="475"/>
        <v>0</v>
      </c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>
      <c r="A771" s="40" t="s">
        <v>259</v>
      </c>
      <c r="B771" s="76">
        <v>11</v>
      </c>
      <c r="C771" s="76">
        <v>9</v>
      </c>
      <c r="D771" s="76">
        <v>11</v>
      </c>
      <c r="E771" s="76">
        <v>12</v>
      </c>
      <c r="F771" s="173">
        <v>11</v>
      </c>
      <c r="G771" s="173">
        <v>4</v>
      </c>
      <c r="H771" s="76">
        <v>4</v>
      </c>
      <c r="I771" s="76">
        <v>6</v>
      </c>
      <c r="J771" s="76">
        <v>6</v>
      </c>
      <c r="K771" s="76">
        <v>12</v>
      </c>
      <c r="L771" s="76">
        <v>7</v>
      </c>
      <c r="M771" s="76">
        <v>14</v>
      </c>
      <c r="N771" s="92">
        <f t="shared" si="474"/>
        <v>107</v>
      </c>
      <c r="O771" s="91">
        <f t="shared" si="475"/>
        <v>8.9166666666666661</v>
      </c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>
      <c r="A772" s="40" t="s">
        <v>505</v>
      </c>
      <c r="B772" s="76">
        <v>1</v>
      </c>
      <c r="C772" s="76">
        <v>0</v>
      </c>
      <c r="D772" s="76">
        <v>1</v>
      </c>
      <c r="E772" s="76">
        <v>0</v>
      </c>
      <c r="F772" s="173">
        <v>1</v>
      </c>
      <c r="G772" s="173">
        <v>1</v>
      </c>
      <c r="H772" s="76">
        <v>1</v>
      </c>
      <c r="I772" s="76">
        <v>0</v>
      </c>
      <c r="J772" s="76">
        <v>0</v>
      </c>
      <c r="K772" s="76">
        <v>0</v>
      </c>
      <c r="L772" s="76">
        <v>0</v>
      </c>
      <c r="M772" s="76">
        <v>1</v>
      </c>
      <c r="N772" s="92">
        <f t="shared" si="474"/>
        <v>6</v>
      </c>
      <c r="O772" s="91">
        <f t="shared" si="475"/>
        <v>0.5</v>
      </c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>
      <c r="A773" s="40" t="s">
        <v>286</v>
      </c>
      <c r="B773" s="76">
        <v>0</v>
      </c>
      <c r="C773" s="76">
        <v>0</v>
      </c>
      <c r="D773" s="76">
        <v>0</v>
      </c>
      <c r="E773" s="76">
        <v>0</v>
      </c>
      <c r="F773" s="173">
        <v>0</v>
      </c>
      <c r="G773" s="173">
        <v>0</v>
      </c>
      <c r="H773" s="76">
        <v>0</v>
      </c>
      <c r="I773" s="76">
        <v>0</v>
      </c>
      <c r="J773" s="76">
        <v>0</v>
      </c>
      <c r="K773" s="76">
        <v>0</v>
      </c>
      <c r="L773" s="76">
        <v>0</v>
      </c>
      <c r="M773" s="76">
        <v>0</v>
      </c>
      <c r="N773" s="92">
        <f t="shared" si="474"/>
        <v>0</v>
      </c>
      <c r="O773" s="91">
        <f t="shared" si="475"/>
        <v>0</v>
      </c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>
      <c r="A774" s="40" t="s">
        <v>262</v>
      </c>
      <c r="B774" s="76">
        <v>10</v>
      </c>
      <c r="C774" s="76">
        <v>14</v>
      </c>
      <c r="D774" s="76">
        <v>27</v>
      </c>
      <c r="E774" s="76">
        <v>18</v>
      </c>
      <c r="F774" s="173">
        <v>7</v>
      </c>
      <c r="G774" s="173">
        <v>8</v>
      </c>
      <c r="H774" s="76">
        <v>16</v>
      </c>
      <c r="I774" s="76">
        <v>9</v>
      </c>
      <c r="J774" s="76">
        <v>15</v>
      </c>
      <c r="K774" s="76">
        <v>13</v>
      </c>
      <c r="L774" s="76">
        <v>16</v>
      </c>
      <c r="M774" s="76">
        <v>20</v>
      </c>
      <c r="N774" s="92">
        <f t="shared" si="474"/>
        <v>173</v>
      </c>
      <c r="O774" s="91">
        <f t="shared" si="475"/>
        <v>14.416666666666666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>
      <c r="A775" s="40" t="s">
        <v>23</v>
      </c>
      <c r="B775" s="76">
        <v>1</v>
      </c>
      <c r="C775" s="76">
        <v>4</v>
      </c>
      <c r="D775" s="76">
        <v>4</v>
      </c>
      <c r="E775" s="76">
        <v>0</v>
      </c>
      <c r="F775" s="173">
        <v>0</v>
      </c>
      <c r="G775" s="173">
        <v>1</v>
      </c>
      <c r="H775" s="76">
        <v>0</v>
      </c>
      <c r="I775" s="76">
        <v>0</v>
      </c>
      <c r="J775" s="76">
        <v>0</v>
      </c>
      <c r="K775" s="76">
        <v>0</v>
      </c>
      <c r="L775" s="76">
        <v>0</v>
      </c>
      <c r="M775" s="76">
        <v>0</v>
      </c>
      <c r="N775" s="92">
        <f t="shared" si="474"/>
        <v>10</v>
      </c>
      <c r="O775" s="91">
        <f t="shared" si="475"/>
        <v>0.83333333333333337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>
      <c r="A776" s="129" t="s">
        <v>22</v>
      </c>
      <c r="B776" s="124">
        <f t="shared" ref="B776:O776" si="476">SUM(B763:B775)</f>
        <v>40</v>
      </c>
      <c r="C776" s="124">
        <f t="shared" si="476"/>
        <v>47</v>
      </c>
      <c r="D776" s="124">
        <f t="shared" si="476"/>
        <v>66</v>
      </c>
      <c r="E776" s="124">
        <f t="shared" si="476"/>
        <v>51</v>
      </c>
      <c r="F776" s="124">
        <f t="shared" si="476"/>
        <v>37</v>
      </c>
      <c r="G776" s="174">
        <f t="shared" si="476"/>
        <v>28</v>
      </c>
      <c r="H776" s="124">
        <f t="shared" si="476"/>
        <v>40</v>
      </c>
      <c r="I776" s="124">
        <f t="shared" si="476"/>
        <v>28</v>
      </c>
      <c r="J776" s="124">
        <f t="shared" si="476"/>
        <v>34</v>
      </c>
      <c r="K776" s="124">
        <f t="shared" si="476"/>
        <v>45</v>
      </c>
      <c r="L776" s="124">
        <f t="shared" si="476"/>
        <v>34</v>
      </c>
      <c r="M776" s="124">
        <f t="shared" si="476"/>
        <v>64</v>
      </c>
      <c r="N776" s="124">
        <f t="shared" si="476"/>
        <v>514</v>
      </c>
      <c r="O776" s="126">
        <f t="shared" si="476"/>
        <v>42.833333333333329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4.25" customHeight="1">
      <c r="A777" s="129" t="s">
        <v>138</v>
      </c>
      <c r="B777" s="123">
        <f>IF(B776=0,"",B776/B1320)</f>
        <v>1.2903225806451613</v>
      </c>
      <c r="C777" s="123">
        <f>IF(C776=0,"",C776/C1320)</f>
        <v>1.6785714285714286</v>
      </c>
      <c r="D777" s="123">
        <f>IF(D776=0,"",D776/D1320)</f>
        <v>2.129032258064516</v>
      </c>
      <c r="E777" s="123">
        <f>IF(E776=0,"",E776/E1320)</f>
        <v>1.7</v>
      </c>
      <c r="F777" s="123">
        <f>IF(F776=0,"",F776/F1320)</f>
        <v>1.1935483870967742</v>
      </c>
      <c r="G777" s="176">
        <f t="shared" ref="G777:M777" si="477">IF(G776=0,"",G776/G1320)</f>
        <v>0.93333333333333335</v>
      </c>
      <c r="H777" s="123">
        <f t="shared" si="477"/>
        <v>1.2903225806451613</v>
      </c>
      <c r="I777" s="123">
        <f t="shared" si="477"/>
        <v>0.90322580645161288</v>
      </c>
      <c r="J777" s="123">
        <f t="shared" si="477"/>
        <v>1.1333333333333333</v>
      </c>
      <c r="K777" s="123">
        <f t="shared" si="477"/>
        <v>1.4516129032258065</v>
      </c>
      <c r="L777" s="123">
        <f t="shared" si="477"/>
        <v>1.1333333333333333</v>
      </c>
      <c r="M777" s="123">
        <f t="shared" si="477"/>
        <v>2.064516129032258</v>
      </c>
      <c r="N777" s="126">
        <f>SUM(B777:M777)</f>
        <v>16.901152073732717</v>
      </c>
      <c r="O777" s="126">
        <f>IF(N777=0,0,AVERAGE(B777:M777))</f>
        <v>1.4084293394777265</v>
      </c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>
      <c r="A778" s="10"/>
      <c r="B778" s="10"/>
      <c r="C778" s="10"/>
      <c r="D778" s="10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7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>
      <c r="A779" s="214" t="s">
        <v>303</v>
      </c>
      <c r="B779" s="212"/>
      <c r="C779" s="212"/>
      <c r="D779" s="212"/>
      <c r="E779" s="212"/>
      <c r="F779" s="212"/>
      <c r="G779" s="212"/>
      <c r="H779" s="212"/>
      <c r="I779" s="212"/>
      <c r="J779" s="212"/>
      <c r="K779" s="212"/>
      <c r="L779" s="212"/>
      <c r="M779" s="212"/>
      <c r="N779" s="212"/>
      <c r="O779" s="213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3.5" customHeight="1">
      <c r="A780" s="53" t="s">
        <v>19</v>
      </c>
      <c r="B780" s="104">
        <v>3</v>
      </c>
      <c r="C780" s="104">
        <v>4</v>
      </c>
      <c r="D780" s="104">
        <v>5</v>
      </c>
      <c r="E780" s="104">
        <v>15</v>
      </c>
      <c r="F780" s="173">
        <v>15</v>
      </c>
      <c r="G780" s="100">
        <v>2</v>
      </c>
      <c r="H780" s="100">
        <v>2</v>
      </c>
      <c r="I780" s="100">
        <v>3</v>
      </c>
      <c r="J780" s="76">
        <v>2</v>
      </c>
      <c r="K780" s="76">
        <v>36</v>
      </c>
      <c r="L780" s="76">
        <v>0</v>
      </c>
      <c r="M780" s="76">
        <v>14</v>
      </c>
      <c r="N780" s="92">
        <f t="shared" ref="N780:N782" si="478">SUM(B780:M780)</f>
        <v>101</v>
      </c>
      <c r="O780" s="91">
        <f t="shared" ref="O780:O782" si="479">IF(N780=0,0,AVERAGE(B780:M780))</f>
        <v>8.4166666666666661</v>
      </c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>
      <c r="A781" s="53" t="s">
        <v>20</v>
      </c>
      <c r="B781" s="104">
        <v>29</v>
      </c>
      <c r="C781" s="104">
        <v>37</v>
      </c>
      <c r="D781" s="104">
        <v>54</v>
      </c>
      <c r="E781" s="104">
        <v>28</v>
      </c>
      <c r="F781" s="173">
        <v>18</v>
      </c>
      <c r="G781" s="100">
        <v>24</v>
      </c>
      <c r="H781" s="100">
        <v>31</v>
      </c>
      <c r="I781" s="100">
        <v>20</v>
      </c>
      <c r="J781" s="76">
        <v>29</v>
      </c>
      <c r="K781" s="76">
        <v>3</v>
      </c>
      <c r="L781" s="76">
        <v>31</v>
      </c>
      <c r="M781" s="76">
        <v>31</v>
      </c>
      <c r="N781" s="92">
        <f t="shared" si="478"/>
        <v>335</v>
      </c>
      <c r="O781" s="91">
        <f t="shared" si="479"/>
        <v>27.916666666666668</v>
      </c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>
      <c r="A782" s="53" t="s">
        <v>21</v>
      </c>
      <c r="B782" s="104">
        <v>8</v>
      </c>
      <c r="C782" s="104">
        <v>6</v>
      </c>
      <c r="D782" s="104">
        <v>7</v>
      </c>
      <c r="E782" s="104">
        <v>8</v>
      </c>
      <c r="F782" s="173">
        <v>4</v>
      </c>
      <c r="G782" s="100">
        <v>2</v>
      </c>
      <c r="H782" s="100">
        <v>7</v>
      </c>
      <c r="I782" s="100">
        <v>5</v>
      </c>
      <c r="J782" s="76">
        <v>3</v>
      </c>
      <c r="K782" s="76">
        <v>6</v>
      </c>
      <c r="L782" s="76">
        <v>3</v>
      </c>
      <c r="M782" s="76">
        <v>19</v>
      </c>
      <c r="N782" s="92">
        <f t="shared" si="478"/>
        <v>78</v>
      </c>
      <c r="O782" s="91">
        <f t="shared" si="479"/>
        <v>6.5</v>
      </c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>
      <c r="A783" s="129" t="s">
        <v>22</v>
      </c>
      <c r="B783" s="124">
        <f t="shared" ref="B783:O783" si="480">SUM(B780:B782)</f>
        <v>40</v>
      </c>
      <c r="C783" s="124">
        <f t="shared" si="480"/>
        <v>47</v>
      </c>
      <c r="D783" s="124">
        <f t="shared" si="480"/>
        <v>66</v>
      </c>
      <c r="E783" s="124">
        <f t="shared" si="480"/>
        <v>51</v>
      </c>
      <c r="F783" s="174">
        <f t="shared" si="480"/>
        <v>37</v>
      </c>
      <c r="G783" s="124">
        <f t="shared" si="480"/>
        <v>28</v>
      </c>
      <c r="H783" s="124">
        <f t="shared" si="480"/>
        <v>40</v>
      </c>
      <c r="I783" s="124">
        <f t="shared" si="480"/>
        <v>28</v>
      </c>
      <c r="J783" s="124">
        <f t="shared" si="480"/>
        <v>34</v>
      </c>
      <c r="K783" s="124">
        <f t="shared" si="480"/>
        <v>45</v>
      </c>
      <c r="L783" s="124">
        <f t="shared" si="480"/>
        <v>34</v>
      </c>
      <c r="M783" s="124">
        <f t="shared" si="480"/>
        <v>64</v>
      </c>
      <c r="N783" s="124">
        <f t="shared" si="480"/>
        <v>514</v>
      </c>
      <c r="O783" s="126">
        <f t="shared" si="480"/>
        <v>42.833333333333336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>
      <c r="A784" s="129" t="s">
        <v>138</v>
      </c>
      <c r="B784" s="123">
        <f>IF(B783=0,"",B783/B1320)</f>
        <v>1.2903225806451613</v>
      </c>
      <c r="C784" s="123">
        <f>IF(C783=0,"",C783/C1320)</f>
        <v>1.6785714285714286</v>
      </c>
      <c r="D784" s="123">
        <f>IF(D783=0,"",D783/D1320)</f>
        <v>2.129032258064516</v>
      </c>
      <c r="E784" s="123">
        <f>IF(E783=0,"",E783/E1320)</f>
        <v>1.7</v>
      </c>
      <c r="F784" s="176">
        <f>IF(F783=0,"",F783/F1320)</f>
        <v>1.1935483870967742</v>
      </c>
      <c r="G784" s="123">
        <f t="shared" ref="G784:M784" si="481">IF(G783=0,"",G783/G1320)</f>
        <v>0.93333333333333335</v>
      </c>
      <c r="H784" s="123">
        <f t="shared" si="481"/>
        <v>1.2903225806451613</v>
      </c>
      <c r="I784" s="123">
        <f t="shared" si="481"/>
        <v>0.90322580645161288</v>
      </c>
      <c r="J784" s="123">
        <f t="shared" si="481"/>
        <v>1.1333333333333333</v>
      </c>
      <c r="K784" s="123">
        <f t="shared" si="481"/>
        <v>1.4516129032258065</v>
      </c>
      <c r="L784" s="123">
        <f t="shared" si="481"/>
        <v>1.1333333333333333</v>
      </c>
      <c r="M784" s="123">
        <f t="shared" si="481"/>
        <v>2.064516129032258</v>
      </c>
      <c r="N784" s="126">
        <f>SUM(B784:M784)</f>
        <v>16.901152073732717</v>
      </c>
      <c r="O784" s="126">
        <f>IF(N784=0,0,AVERAGE(B784:M784))</f>
        <v>1.4084293394777265</v>
      </c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4.25">
      <c r="A785" s="10"/>
      <c r="B785" s="10"/>
      <c r="C785" s="10"/>
      <c r="D785" s="10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7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>
      <c r="A786" s="214" t="s">
        <v>304</v>
      </c>
      <c r="B786" s="212"/>
      <c r="C786" s="212"/>
      <c r="D786" s="212"/>
      <c r="E786" s="212"/>
      <c r="F786" s="212"/>
      <c r="G786" s="212"/>
      <c r="H786" s="212"/>
      <c r="I786" s="212"/>
      <c r="J786" s="212"/>
      <c r="K786" s="212"/>
      <c r="L786" s="212"/>
      <c r="M786" s="212"/>
      <c r="N786" s="212"/>
      <c r="O786" s="213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>
      <c r="A787" s="40" t="s">
        <v>287</v>
      </c>
      <c r="B787" s="76">
        <v>12</v>
      </c>
      <c r="C787" s="76">
        <v>13</v>
      </c>
      <c r="D787" s="76">
        <v>18</v>
      </c>
      <c r="E787" s="76">
        <v>15</v>
      </c>
      <c r="F787" s="173">
        <v>16</v>
      </c>
      <c r="G787" s="173">
        <v>17</v>
      </c>
      <c r="H787" s="94">
        <v>16</v>
      </c>
      <c r="I787" s="94">
        <v>22</v>
      </c>
      <c r="J787" s="94">
        <v>15</v>
      </c>
      <c r="K787" s="76">
        <v>16</v>
      </c>
      <c r="L787" s="76">
        <v>16</v>
      </c>
      <c r="M787" s="76">
        <v>25</v>
      </c>
      <c r="N787" s="92">
        <f t="shared" ref="N787:N799" si="482">SUM(B787:M787)</f>
        <v>201</v>
      </c>
      <c r="O787" s="91">
        <f t="shared" ref="O787:O799" si="483">IF(N787=0,0,AVERAGE(B787:M787))</f>
        <v>16.75</v>
      </c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>
      <c r="A788" s="40" t="s">
        <v>288</v>
      </c>
      <c r="B788" s="76">
        <v>0</v>
      </c>
      <c r="C788" s="76">
        <v>0</v>
      </c>
      <c r="D788" s="76">
        <v>0</v>
      </c>
      <c r="E788" s="76">
        <v>0</v>
      </c>
      <c r="F788" s="173">
        <v>0</v>
      </c>
      <c r="G788" s="173">
        <v>0</v>
      </c>
      <c r="H788" s="94">
        <v>0</v>
      </c>
      <c r="I788" s="94">
        <v>1</v>
      </c>
      <c r="J788" s="94">
        <v>0</v>
      </c>
      <c r="K788" s="76">
        <v>0</v>
      </c>
      <c r="L788" s="76">
        <v>0</v>
      </c>
      <c r="M788" s="76">
        <v>0</v>
      </c>
      <c r="N788" s="92">
        <f t="shared" si="482"/>
        <v>1</v>
      </c>
      <c r="O788" s="91">
        <f t="shared" si="483"/>
        <v>8.3333333333333329E-2</v>
      </c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>
      <c r="A789" s="40" t="s">
        <v>283</v>
      </c>
      <c r="B789" s="76">
        <v>8</v>
      </c>
      <c r="C789" s="76">
        <v>12</v>
      </c>
      <c r="D789" s="76">
        <v>2</v>
      </c>
      <c r="E789" s="76">
        <v>9</v>
      </c>
      <c r="F789" s="173">
        <v>8</v>
      </c>
      <c r="G789" s="173">
        <v>12</v>
      </c>
      <c r="H789" s="94">
        <v>7</v>
      </c>
      <c r="I789" s="94">
        <v>7</v>
      </c>
      <c r="J789" s="94">
        <v>7</v>
      </c>
      <c r="K789" s="76">
        <v>8</v>
      </c>
      <c r="L789" s="76">
        <v>6</v>
      </c>
      <c r="M789" s="76">
        <v>2</v>
      </c>
      <c r="N789" s="92">
        <f t="shared" si="482"/>
        <v>88</v>
      </c>
      <c r="O789" s="91">
        <f t="shared" si="483"/>
        <v>7.333333333333333</v>
      </c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>
      <c r="A790" s="40" t="s">
        <v>256</v>
      </c>
      <c r="B790" s="76">
        <v>3</v>
      </c>
      <c r="C790" s="76">
        <v>10</v>
      </c>
      <c r="D790" s="76">
        <v>4</v>
      </c>
      <c r="E790" s="76">
        <v>6</v>
      </c>
      <c r="F790" s="173">
        <v>9</v>
      </c>
      <c r="G790" s="173">
        <v>7</v>
      </c>
      <c r="H790" s="94">
        <v>7</v>
      </c>
      <c r="I790" s="94">
        <v>9</v>
      </c>
      <c r="J790" s="94">
        <v>5</v>
      </c>
      <c r="K790" s="76">
        <v>6</v>
      </c>
      <c r="L790" s="76">
        <v>5</v>
      </c>
      <c r="M790" s="76">
        <v>2</v>
      </c>
      <c r="N790" s="92">
        <f t="shared" si="482"/>
        <v>73</v>
      </c>
      <c r="O790" s="91">
        <f t="shared" si="483"/>
        <v>6.083333333333333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>
      <c r="A791" s="40" t="s">
        <v>284</v>
      </c>
      <c r="B791" s="76">
        <v>1</v>
      </c>
      <c r="C791" s="76">
        <v>1</v>
      </c>
      <c r="D791" s="76">
        <v>3</v>
      </c>
      <c r="E791" s="76">
        <v>1</v>
      </c>
      <c r="F791" s="173">
        <v>2</v>
      </c>
      <c r="G791" s="173">
        <v>1</v>
      </c>
      <c r="H791" s="94">
        <v>1</v>
      </c>
      <c r="I791" s="94">
        <v>1</v>
      </c>
      <c r="J791" s="94">
        <v>0</v>
      </c>
      <c r="K791" s="76">
        <v>3</v>
      </c>
      <c r="L791" s="76">
        <v>2</v>
      </c>
      <c r="M791" s="76">
        <v>0</v>
      </c>
      <c r="N791" s="92">
        <f t="shared" si="482"/>
        <v>16</v>
      </c>
      <c r="O791" s="91">
        <f t="shared" si="483"/>
        <v>1.3333333333333333</v>
      </c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>
      <c r="A792" s="40" t="s">
        <v>257</v>
      </c>
      <c r="B792" s="76">
        <v>0</v>
      </c>
      <c r="C792" s="76">
        <v>0</v>
      </c>
      <c r="D792" s="76">
        <v>0</v>
      </c>
      <c r="E792" s="76">
        <v>0</v>
      </c>
      <c r="F792" s="173">
        <v>0</v>
      </c>
      <c r="G792" s="173">
        <v>1</v>
      </c>
      <c r="H792" s="94">
        <v>0</v>
      </c>
      <c r="I792" s="94">
        <v>0</v>
      </c>
      <c r="J792" s="94">
        <v>0</v>
      </c>
      <c r="K792" s="76">
        <v>0</v>
      </c>
      <c r="L792" s="76">
        <v>0</v>
      </c>
      <c r="M792" s="76">
        <v>0</v>
      </c>
      <c r="N792" s="92">
        <f t="shared" si="482"/>
        <v>1</v>
      </c>
      <c r="O792" s="91">
        <f t="shared" si="483"/>
        <v>8.3333333333333329E-2</v>
      </c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>
      <c r="A793" s="40" t="s">
        <v>285</v>
      </c>
      <c r="B793" s="76">
        <v>0</v>
      </c>
      <c r="C793" s="76">
        <v>0</v>
      </c>
      <c r="D793" s="76">
        <v>0</v>
      </c>
      <c r="E793" s="76">
        <v>0</v>
      </c>
      <c r="F793" s="173">
        <v>0</v>
      </c>
      <c r="G793" s="173">
        <v>0</v>
      </c>
      <c r="H793" s="94">
        <v>0</v>
      </c>
      <c r="I793" s="94">
        <v>0</v>
      </c>
      <c r="J793" s="94">
        <v>0</v>
      </c>
      <c r="K793" s="76">
        <v>0</v>
      </c>
      <c r="L793" s="76">
        <v>0</v>
      </c>
      <c r="M793" s="76">
        <v>0</v>
      </c>
      <c r="N793" s="92">
        <f t="shared" si="482"/>
        <v>0</v>
      </c>
      <c r="O793" s="91">
        <f t="shared" si="483"/>
        <v>0</v>
      </c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4.25" customHeight="1">
      <c r="A794" s="40" t="s">
        <v>258</v>
      </c>
      <c r="B794" s="76">
        <v>0</v>
      </c>
      <c r="C794" s="76">
        <v>0</v>
      </c>
      <c r="D794" s="76">
        <v>0</v>
      </c>
      <c r="E794" s="76">
        <v>0</v>
      </c>
      <c r="F794" s="173">
        <v>0</v>
      </c>
      <c r="G794" s="173">
        <v>0</v>
      </c>
      <c r="H794" s="94">
        <v>0</v>
      </c>
      <c r="I794" s="94">
        <v>0</v>
      </c>
      <c r="J794" s="94">
        <v>0</v>
      </c>
      <c r="K794" s="76">
        <v>0</v>
      </c>
      <c r="L794" s="76">
        <v>0</v>
      </c>
      <c r="M794" s="76">
        <v>0</v>
      </c>
      <c r="N794" s="92">
        <f t="shared" si="482"/>
        <v>0</v>
      </c>
      <c r="O794" s="91">
        <f t="shared" si="483"/>
        <v>0</v>
      </c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>
      <c r="A795" s="40" t="s">
        <v>259</v>
      </c>
      <c r="B795" s="76">
        <v>9</v>
      </c>
      <c r="C795" s="76">
        <v>14</v>
      </c>
      <c r="D795" s="76">
        <v>13</v>
      </c>
      <c r="E795" s="76">
        <v>10</v>
      </c>
      <c r="F795" s="173">
        <v>13</v>
      </c>
      <c r="G795" s="173">
        <v>10</v>
      </c>
      <c r="H795" s="94">
        <v>15</v>
      </c>
      <c r="I795" s="94">
        <v>16</v>
      </c>
      <c r="J795" s="94">
        <v>10</v>
      </c>
      <c r="K795" s="76">
        <v>12</v>
      </c>
      <c r="L795" s="76">
        <v>11</v>
      </c>
      <c r="M795" s="76">
        <v>14</v>
      </c>
      <c r="N795" s="92">
        <f t="shared" si="482"/>
        <v>147</v>
      </c>
      <c r="O795" s="91">
        <f t="shared" si="483"/>
        <v>12.25</v>
      </c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>
      <c r="A796" s="40" t="s">
        <v>505</v>
      </c>
      <c r="B796" s="76">
        <v>2</v>
      </c>
      <c r="C796" s="76">
        <v>6</v>
      </c>
      <c r="D796" s="76">
        <v>6</v>
      </c>
      <c r="E796" s="76">
        <v>3</v>
      </c>
      <c r="F796" s="173">
        <v>4</v>
      </c>
      <c r="G796" s="173">
        <v>3</v>
      </c>
      <c r="H796" s="94">
        <v>3</v>
      </c>
      <c r="I796" s="94">
        <v>4</v>
      </c>
      <c r="J796" s="94">
        <v>3</v>
      </c>
      <c r="K796" s="76">
        <v>2</v>
      </c>
      <c r="L796" s="76">
        <v>4</v>
      </c>
      <c r="M796" s="76">
        <v>1</v>
      </c>
      <c r="N796" s="92">
        <f t="shared" si="482"/>
        <v>41</v>
      </c>
      <c r="O796" s="91">
        <f t="shared" si="483"/>
        <v>3.4166666666666665</v>
      </c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>
      <c r="A797" s="40" t="s">
        <v>286</v>
      </c>
      <c r="B797" s="76">
        <v>0</v>
      </c>
      <c r="C797" s="76">
        <v>0</v>
      </c>
      <c r="D797" s="76">
        <v>0</v>
      </c>
      <c r="E797" s="76">
        <v>0</v>
      </c>
      <c r="F797" s="173">
        <v>0</v>
      </c>
      <c r="G797" s="173">
        <v>0</v>
      </c>
      <c r="H797" s="94">
        <v>0</v>
      </c>
      <c r="I797" s="94">
        <v>0</v>
      </c>
      <c r="J797" s="94">
        <v>0</v>
      </c>
      <c r="K797" s="76">
        <v>0</v>
      </c>
      <c r="L797" s="76">
        <v>0</v>
      </c>
      <c r="M797" s="76">
        <v>0</v>
      </c>
      <c r="N797" s="92">
        <f t="shared" si="482"/>
        <v>0</v>
      </c>
      <c r="O797" s="91">
        <f t="shared" si="483"/>
        <v>0</v>
      </c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4.25" customHeight="1">
      <c r="A798" s="40" t="s">
        <v>262</v>
      </c>
      <c r="B798" s="76">
        <v>10</v>
      </c>
      <c r="C798" s="76">
        <v>20</v>
      </c>
      <c r="D798" s="76">
        <v>27</v>
      </c>
      <c r="E798" s="76">
        <v>26</v>
      </c>
      <c r="F798" s="173">
        <v>22</v>
      </c>
      <c r="G798" s="173">
        <v>16</v>
      </c>
      <c r="H798" s="94">
        <v>19</v>
      </c>
      <c r="I798" s="94">
        <v>11</v>
      </c>
      <c r="J798" s="94">
        <v>19</v>
      </c>
      <c r="K798" s="76">
        <v>21</v>
      </c>
      <c r="L798" s="76">
        <v>26</v>
      </c>
      <c r="M798" s="76">
        <v>29</v>
      </c>
      <c r="N798" s="92">
        <f t="shared" si="482"/>
        <v>246</v>
      </c>
      <c r="O798" s="91">
        <f t="shared" si="483"/>
        <v>20.5</v>
      </c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>
      <c r="A799" s="40" t="s">
        <v>23</v>
      </c>
      <c r="B799" s="76">
        <v>2</v>
      </c>
      <c r="C799" s="76">
        <v>1</v>
      </c>
      <c r="D799" s="76">
        <v>0</v>
      </c>
      <c r="E799" s="76">
        <v>0</v>
      </c>
      <c r="F799" s="173">
        <v>0</v>
      </c>
      <c r="G799" s="173">
        <v>1</v>
      </c>
      <c r="H799" s="94">
        <v>2</v>
      </c>
      <c r="I799" s="94">
        <v>0</v>
      </c>
      <c r="J799" s="94">
        <v>0</v>
      </c>
      <c r="K799" s="76">
        <v>0</v>
      </c>
      <c r="L799" s="76">
        <v>0</v>
      </c>
      <c r="M799" s="76">
        <v>0</v>
      </c>
      <c r="N799" s="92">
        <f t="shared" si="482"/>
        <v>6</v>
      </c>
      <c r="O799" s="91">
        <f t="shared" si="483"/>
        <v>0.5</v>
      </c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>
      <c r="A800" s="129" t="s">
        <v>22</v>
      </c>
      <c r="B800" s="124">
        <f t="shared" ref="B800:O800" si="484">SUM(B787:B799)</f>
        <v>47</v>
      </c>
      <c r="C800" s="124">
        <f t="shared" si="484"/>
        <v>77</v>
      </c>
      <c r="D800" s="124">
        <f t="shared" si="484"/>
        <v>73</v>
      </c>
      <c r="E800" s="124">
        <f t="shared" si="484"/>
        <v>70</v>
      </c>
      <c r="F800" s="124">
        <f t="shared" si="484"/>
        <v>74</v>
      </c>
      <c r="G800" s="174">
        <f t="shared" si="484"/>
        <v>68</v>
      </c>
      <c r="H800" s="124">
        <f t="shared" si="484"/>
        <v>70</v>
      </c>
      <c r="I800" s="124">
        <f t="shared" si="484"/>
        <v>71</v>
      </c>
      <c r="J800" s="124">
        <f t="shared" si="484"/>
        <v>59</v>
      </c>
      <c r="K800" s="124">
        <f t="shared" si="484"/>
        <v>68</v>
      </c>
      <c r="L800" s="124">
        <f t="shared" si="484"/>
        <v>70</v>
      </c>
      <c r="M800" s="124">
        <f t="shared" si="484"/>
        <v>73</v>
      </c>
      <c r="N800" s="124">
        <f t="shared" si="484"/>
        <v>820</v>
      </c>
      <c r="O800" s="126">
        <f t="shared" si="484"/>
        <v>68.333333333333314</v>
      </c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spans="1:26">
      <c r="A801" s="129" t="s">
        <v>138</v>
      </c>
      <c r="B801" s="123">
        <f>IF(B800=0,"",B800/B1320)</f>
        <v>1.5161290322580645</v>
      </c>
      <c r="C801" s="123">
        <f>IF(C800=0,"",C800/C1320)</f>
        <v>2.75</v>
      </c>
      <c r="D801" s="123">
        <f>IF(D800=0,"",D800/D1320)</f>
        <v>2.3548387096774195</v>
      </c>
      <c r="E801" s="123">
        <f>IF(E800=0,"",E800/E1320)</f>
        <v>2.3333333333333335</v>
      </c>
      <c r="F801" s="123">
        <f>IF(F800=0,"",F800/F1320)</f>
        <v>2.3870967741935485</v>
      </c>
      <c r="G801" s="176">
        <f t="shared" ref="G801:M801" si="485">IF(G800=0,"",G800/G1320)</f>
        <v>2.2666666666666666</v>
      </c>
      <c r="H801" s="123">
        <f t="shared" si="485"/>
        <v>2.2580645161290325</v>
      </c>
      <c r="I801" s="123">
        <f t="shared" si="485"/>
        <v>2.2903225806451615</v>
      </c>
      <c r="J801" s="123">
        <f t="shared" si="485"/>
        <v>1.9666666666666666</v>
      </c>
      <c r="K801" s="123">
        <f t="shared" si="485"/>
        <v>2.193548387096774</v>
      </c>
      <c r="L801" s="123">
        <f t="shared" si="485"/>
        <v>2.3333333333333335</v>
      </c>
      <c r="M801" s="123">
        <f t="shared" si="485"/>
        <v>2.3548387096774195</v>
      </c>
      <c r="N801" s="126">
        <f>SUM(B801:M801)</f>
        <v>27.004838709677415</v>
      </c>
      <c r="O801" s="126">
        <f>IF(N801=0,0,AVERAGE(B801:M801))</f>
        <v>2.2504032258064512</v>
      </c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4.25">
      <c r="A802" s="10"/>
      <c r="B802" s="10"/>
      <c r="C802" s="10"/>
      <c r="D802" s="10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7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>
      <c r="A803" s="36" t="s">
        <v>243</v>
      </c>
      <c r="B803" s="111">
        <f t="shared" ref="B803:E803" si="486">B776</f>
        <v>40</v>
      </c>
      <c r="C803" s="111">
        <f t="shared" si="486"/>
        <v>47</v>
      </c>
      <c r="D803" s="111">
        <f t="shared" si="486"/>
        <v>66</v>
      </c>
      <c r="E803" s="111">
        <f t="shared" si="486"/>
        <v>51</v>
      </c>
      <c r="F803" s="111">
        <f t="shared" ref="F803:G803" si="487">F776</f>
        <v>37</v>
      </c>
      <c r="G803" s="111">
        <f t="shared" si="487"/>
        <v>28</v>
      </c>
      <c r="H803" s="111">
        <f t="shared" ref="H803:I803" si="488">H776</f>
        <v>40</v>
      </c>
      <c r="I803" s="111">
        <f t="shared" si="488"/>
        <v>28</v>
      </c>
      <c r="J803" s="111">
        <f t="shared" ref="J803:K803" si="489">J776</f>
        <v>34</v>
      </c>
      <c r="K803" s="111">
        <f t="shared" si="489"/>
        <v>45</v>
      </c>
      <c r="L803" s="111">
        <f t="shared" ref="L803:M803" si="490">L776</f>
        <v>34</v>
      </c>
      <c r="M803" s="111">
        <f t="shared" si="490"/>
        <v>64</v>
      </c>
      <c r="N803" s="111">
        <f t="shared" ref="N803:O803" si="491">N776</f>
        <v>514</v>
      </c>
      <c r="O803" s="91">
        <f t="shared" si="491"/>
        <v>42.833333333333329</v>
      </c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>
      <c r="A804" s="36" t="s">
        <v>244</v>
      </c>
      <c r="B804" s="111">
        <f t="shared" ref="B804:E804" si="492">B800</f>
        <v>47</v>
      </c>
      <c r="C804" s="111">
        <f t="shared" si="492"/>
        <v>77</v>
      </c>
      <c r="D804" s="111">
        <f t="shared" si="492"/>
        <v>73</v>
      </c>
      <c r="E804" s="111">
        <f t="shared" si="492"/>
        <v>70</v>
      </c>
      <c r="F804" s="111">
        <f t="shared" ref="F804:G804" si="493">F800</f>
        <v>74</v>
      </c>
      <c r="G804" s="111">
        <f t="shared" si="493"/>
        <v>68</v>
      </c>
      <c r="H804" s="111">
        <f t="shared" ref="H804:I804" si="494">H800</f>
        <v>70</v>
      </c>
      <c r="I804" s="111">
        <f t="shared" si="494"/>
        <v>71</v>
      </c>
      <c r="J804" s="111">
        <f t="shared" ref="J804:K804" si="495">J800</f>
        <v>59</v>
      </c>
      <c r="K804" s="111">
        <f t="shared" si="495"/>
        <v>68</v>
      </c>
      <c r="L804" s="111">
        <f t="shared" ref="L804:M804" si="496">L800</f>
        <v>70</v>
      </c>
      <c r="M804" s="111">
        <f t="shared" si="496"/>
        <v>73</v>
      </c>
      <c r="N804" s="111">
        <f t="shared" ref="N804:O804" si="497">N800</f>
        <v>820</v>
      </c>
      <c r="O804" s="91">
        <f t="shared" si="497"/>
        <v>68.333333333333314</v>
      </c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>
      <c r="A805" s="36" t="s">
        <v>245</v>
      </c>
      <c r="B805" s="111">
        <f t="shared" ref="B805:E805" si="498">SUM(B803:B804)</f>
        <v>87</v>
      </c>
      <c r="C805" s="111">
        <f t="shared" si="498"/>
        <v>124</v>
      </c>
      <c r="D805" s="111">
        <f t="shared" si="498"/>
        <v>139</v>
      </c>
      <c r="E805" s="111">
        <f t="shared" si="498"/>
        <v>121</v>
      </c>
      <c r="F805" s="111">
        <f t="shared" ref="F805:G805" si="499">SUM(F803:F804)</f>
        <v>111</v>
      </c>
      <c r="G805" s="111">
        <f t="shared" si="499"/>
        <v>96</v>
      </c>
      <c r="H805" s="111">
        <f t="shared" ref="H805:I805" si="500">SUM(H803:H804)</f>
        <v>110</v>
      </c>
      <c r="I805" s="111">
        <f t="shared" si="500"/>
        <v>99</v>
      </c>
      <c r="J805" s="111">
        <f t="shared" ref="J805:K805" si="501">SUM(J803:J804)</f>
        <v>93</v>
      </c>
      <c r="K805" s="111">
        <f t="shared" si="501"/>
        <v>113</v>
      </c>
      <c r="L805" s="111">
        <f t="shared" ref="L805:M805" si="502">SUM(L803:L804)</f>
        <v>104</v>
      </c>
      <c r="M805" s="111">
        <f t="shared" si="502"/>
        <v>137</v>
      </c>
      <c r="N805" s="111">
        <f t="shared" ref="N805:O805" si="503">SUM(N803:N804)</f>
        <v>1334</v>
      </c>
      <c r="O805" s="91">
        <f t="shared" si="503"/>
        <v>111.16666666666664</v>
      </c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4.25">
      <c r="A806" s="10"/>
      <c r="B806" s="10"/>
      <c r="C806" s="10"/>
      <c r="D806" s="10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7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>
      <c r="A807" s="211" t="s">
        <v>603</v>
      </c>
      <c r="B807" s="212"/>
      <c r="C807" s="212"/>
      <c r="D807" s="212"/>
      <c r="E807" s="212"/>
      <c r="F807" s="212"/>
      <c r="G807" s="212"/>
      <c r="H807" s="212"/>
      <c r="I807" s="212"/>
      <c r="J807" s="212"/>
      <c r="K807" s="212"/>
      <c r="L807" s="212"/>
      <c r="M807" s="212"/>
      <c r="N807" s="212"/>
      <c r="O807" s="213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>
      <c r="A808" s="214" t="s">
        <v>305</v>
      </c>
      <c r="B808" s="212"/>
      <c r="C808" s="212"/>
      <c r="D808" s="212"/>
      <c r="E808" s="212"/>
      <c r="F808" s="212"/>
      <c r="G808" s="212"/>
      <c r="H808" s="212"/>
      <c r="I808" s="212"/>
      <c r="J808" s="212"/>
      <c r="K808" s="212"/>
      <c r="L808" s="212"/>
      <c r="M808" s="212"/>
      <c r="N808" s="212"/>
      <c r="O808" s="213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>
      <c r="A809" s="40" t="s">
        <v>290</v>
      </c>
      <c r="B809" s="76">
        <f>B829+B857</f>
        <v>86</v>
      </c>
      <c r="C809" s="76">
        <f>C829+C857</f>
        <v>72</v>
      </c>
      <c r="D809" s="76">
        <f>D829+D857</f>
        <v>69</v>
      </c>
      <c r="E809" s="76">
        <f>E829+E857</f>
        <v>61</v>
      </c>
      <c r="F809" s="76">
        <v>76</v>
      </c>
      <c r="G809" s="173">
        <v>84</v>
      </c>
      <c r="H809" s="173">
        <f t="shared" ref="H809:M809" si="504">H829+H857</f>
        <v>79</v>
      </c>
      <c r="I809" s="173">
        <f t="shared" si="504"/>
        <v>93</v>
      </c>
      <c r="J809" s="173">
        <f t="shared" si="504"/>
        <v>67</v>
      </c>
      <c r="K809" s="173">
        <f t="shared" si="504"/>
        <v>69</v>
      </c>
      <c r="L809" s="173">
        <f t="shared" si="504"/>
        <v>46</v>
      </c>
      <c r="M809" s="173">
        <f t="shared" si="504"/>
        <v>58</v>
      </c>
      <c r="N809" s="92">
        <f t="shared" ref="N809:N825" si="505">SUM(B809:M809)</f>
        <v>860</v>
      </c>
      <c r="O809" s="91">
        <f t="shared" ref="O809:O825" si="506">IF(N809=0,0,AVERAGE(B809:M809))</f>
        <v>71.666666666666671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>
      <c r="A810" s="40" t="s">
        <v>291</v>
      </c>
      <c r="B810" s="76">
        <f t="shared" ref="B810:E825" si="507">B830+B858</f>
        <v>4</v>
      </c>
      <c r="C810" s="76">
        <f t="shared" si="507"/>
        <v>2</v>
      </c>
      <c r="D810" s="76">
        <f t="shared" si="507"/>
        <v>9</v>
      </c>
      <c r="E810" s="76">
        <f t="shared" si="507"/>
        <v>14</v>
      </c>
      <c r="F810" s="76">
        <v>7</v>
      </c>
      <c r="G810" s="173">
        <v>9</v>
      </c>
      <c r="H810" s="173">
        <f t="shared" ref="H810:I825" si="508">H830+H858</f>
        <v>5</v>
      </c>
      <c r="I810" s="173">
        <f t="shared" si="508"/>
        <v>2</v>
      </c>
      <c r="J810" s="173">
        <f t="shared" ref="J810:K810" si="509">J830+J858</f>
        <v>5</v>
      </c>
      <c r="K810" s="173">
        <f t="shared" si="509"/>
        <v>7</v>
      </c>
      <c r="L810" s="173">
        <f t="shared" ref="L810:M810" si="510">L830+L858</f>
        <v>16</v>
      </c>
      <c r="M810" s="173">
        <f t="shared" si="510"/>
        <v>17</v>
      </c>
      <c r="N810" s="92">
        <f t="shared" si="505"/>
        <v>97</v>
      </c>
      <c r="O810" s="91">
        <f t="shared" si="506"/>
        <v>8.0833333333333339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>
      <c r="A811" s="53" t="s">
        <v>292</v>
      </c>
      <c r="B811" s="76">
        <f t="shared" si="507"/>
        <v>5</v>
      </c>
      <c r="C811" s="76">
        <f t="shared" si="507"/>
        <v>0</v>
      </c>
      <c r="D811" s="76">
        <f t="shared" si="507"/>
        <v>2</v>
      </c>
      <c r="E811" s="76">
        <f t="shared" si="507"/>
        <v>0</v>
      </c>
      <c r="F811" s="76">
        <v>1</v>
      </c>
      <c r="G811" s="173">
        <v>2</v>
      </c>
      <c r="H811" s="173">
        <f t="shared" si="508"/>
        <v>2</v>
      </c>
      <c r="I811" s="173">
        <f t="shared" si="508"/>
        <v>1</v>
      </c>
      <c r="J811" s="173">
        <f t="shared" ref="J811:K811" si="511">J831+J859</f>
        <v>1</v>
      </c>
      <c r="K811" s="173">
        <f t="shared" si="511"/>
        <v>2</v>
      </c>
      <c r="L811" s="173">
        <f t="shared" ref="L811:M811" si="512">L831+L859</f>
        <v>1</v>
      </c>
      <c r="M811" s="173">
        <f t="shared" si="512"/>
        <v>1</v>
      </c>
      <c r="N811" s="92">
        <f t="shared" si="505"/>
        <v>18</v>
      </c>
      <c r="O811" s="91">
        <f t="shared" si="506"/>
        <v>1.5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>
      <c r="A812" s="53" t="s">
        <v>293</v>
      </c>
      <c r="B812" s="76">
        <f t="shared" si="507"/>
        <v>0</v>
      </c>
      <c r="C812" s="76">
        <f t="shared" si="507"/>
        <v>0</v>
      </c>
      <c r="D812" s="76">
        <f t="shared" si="507"/>
        <v>0</v>
      </c>
      <c r="E812" s="76">
        <f t="shared" si="507"/>
        <v>0</v>
      </c>
      <c r="F812" s="76">
        <v>0</v>
      </c>
      <c r="G812" s="173">
        <v>0</v>
      </c>
      <c r="H812" s="173">
        <f t="shared" si="508"/>
        <v>0</v>
      </c>
      <c r="I812" s="173">
        <f t="shared" si="508"/>
        <v>0</v>
      </c>
      <c r="J812" s="173">
        <f t="shared" ref="J812:K812" si="513">J832+J860</f>
        <v>0</v>
      </c>
      <c r="K812" s="173">
        <f t="shared" si="513"/>
        <v>0</v>
      </c>
      <c r="L812" s="173">
        <f t="shared" ref="L812:M812" si="514">L832+L860</f>
        <v>0</v>
      </c>
      <c r="M812" s="173">
        <f t="shared" si="514"/>
        <v>0</v>
      </c>
      <c r="N812" s="92">
        <f t="shared" si="505"/>
        <v>0</v>
      </c>
      <c r="O812" s="91">
        <f t="shared" si="506"/>
        <v>0</v>
      </c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>
      <c r="A813" s="53" t="s">
        <v>257</v>
      </c>
      <c r="B813" s="76">
        <f t="shared" si="507"/>
        <v>0</v>
      </c>
      <c r="C813" s="76">
        <f t="shared" si="507"/>
        <v>0</v>
      </c>
      <c r="D813" s="76">
        <f t="shared" si="507"/>
        <v>0</v>
      </c>
      <c r="E813" s="76">
        <f t="shared" si="507"/>
        <v>0</v>
      </c>
      <c r="F813" s="76">
        <v>0</v>
      </c>
      <c r="G813" s="173">
        <v>0</v>
      </c>
      <c r="H813" s="173">
        <f t="shared" si="508"/>
        <v>0</v>
      </c>
      <c r="I813" s="173">
        <f t="shared" si="508"/>
        <v>0</v>
      </c>
      <c r="J813" s="173">
        <f t="shared" ref="J813:K813" si="515">J833+J861</f>
        <v>0</v>
      </c>
      <c r="K813" s="173">
        <f t="shared" si="515"/>
        <v>0</v>
      </c>
      <c r="L813" s="173">
        <f t="shared" ref="L813:M813" si="516">L833+L861</f>
        <v>0</v>
      </c>
      <c r="M813" s="173">
        <f t="shared" si="516"/>
        <v>0</v>
      </c>
      <c r="N813" s="92">
        <f t="shared" si="505"/>
        <v>0</v>
      </c>
      <c r="O813" s="91">
        <f t="shared" si="506"/>
        <v>0</v>
      </c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>
      <c r="A814" s="40" t="s">
        <v>294</v>
      </c>
      <c r="B814" s="76">
        <f t="shared" si="507"/>
        <v>0</v>
      </c>
      <c r="C814" s="76">
        <f t="shared" si="507"/>
        <v>0</v>
      </c>
      <c r="D814" s="76">
        <f t="shared" si="507"/>
        <v>0</v>
      </c>
      <c r="E814" s="76">
        <f t="shared" si="507"/>
        <v>0</v>
      </c>
      <c r="F814" s="76">
        <v>0</v>
      </c>
      <c r="G814" s="173">
        <v>0</v>
      </c>
      <c r="H814" s="173">
        <f t="shared" si="508"/>
        <v>0</v>
      </c>
      <c r="I814" s="173">
        <f t="shared" si="508"/>
        <v>0</v>
      </c>
      <c r="J814" s="173">
        <f t="shared" ref="J814:K814" si="517">J834+J862</f>
        <v>0</v>
      </c>
      <c r="K814" s="173">
        <f t="shared" si="517"/>
        <v>0</v>
      </c>
      <c r="L814" s="173">
        <f t="shared" ref="L814:M814" si="518">L834+L862</f>
        <v>0</v>
      </c>
      <c r="M814" s="173">
        <f t="shared" si="518"/>
        <v>0</v>
      </c>
      <c r="N814" s="92">
        <f t="shared" si="505"/>
        <v>0</v>
      </c>
      <c r="O814" s="91">
        <f t="shared" si="506"/>
        <v>0</v>
      </c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>
      <c r="A815" s="40" t="s">
        <v>295</v>
      </c>
      <c r="B815" s="76">
        <f t="shared" si="507"/>
        <v>0</v>
      </c>
      <c r="C815" s="76">
        <f t="shared" si="507"/>
        <v>0</v>
      </c>
      <c r="D815" s="76">
        <f t="shared" si="507"/>
        <v>0</v>
      </c>
      <c r="E815" s="76">
        <f t="shared" si="507"/>
        <v>0</v>
      </c>
      <c r="F815" s="76">
        <v>0</v>
      </c>
      <c r="G815" s="173">
        <v>0</v>
      </c>
      <c r="H815" s="173">
        <f t="shared" si="508"/>
        <v>0</v>
      </c>
      <c r="I815" s="173">
        <f t="shared" si="508"/>
        <v>0</v>
      </c>
      <c r="J815" s="173">
        <f t="shared" ref="J815:K815" si="519">J835+J863</f>
        <v>0</v>
      </c>
      <c r="K815" s="173">
        <f t="shared" si="519"/>
        <v>0</v>
      </c>
      <c r="L815" s="173">
        <f t="shared" ref="L815:M815" si="520">L835+L863</f>
        <v>0</v>
      </c>
      <c r="M815" s="173">
        <f t="shared" si="520"/>
        <v>0</v>
      </c>
      <c r="N815" s="92">
        <f t="shared" si="505"/>
        <v>0</v>
      </c>
      <c r="O815" s="91">
        <f t="shared" si="506"/>
        <v>0</v>
      </c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>
      <c r="A816" s="40" t="s">
        <v>258</v>
      </c>
      <c r="B816" s="76">
        <f t="shared" si="507"/>
        <v>0</v>
      </c>
      <c r="C816" s="76">
        <f t="shared" si="507"/>
        <v>0</v>
      </c>
      <c r="D816" s="76">
        <f t="shared" si="507"/>
        <v>0</v>
      </c>
      <c r="E816" s="76">
        <f t="shared" si="507"/>
        <v>0</v>
      </c>
      <c r="F816" s="76">
        <v>0</v>
      </c>
      <c r="G816" s="173">
        <v>0</v>
      </c>
      <c r="H816" s="173">
        <f t="shared" si="508"/>
        <v>0</v>
      </c>
      <c r="I816" s="173">
        <f t="shared" si="508"/>
        <v>0</v>
      </c>
      <c r="J816" s="173">
        <f t="shared" ref="J816:K816" si="521">J836+J864</f>
        <v>0</v>
      </c>
      <c r="K816" s="173">
        <f t="shared" si="521"/>
        <v>0</v>
      </c>
      <c r="L816" s="173">
        <f t="shared" ref="L816:M816" si="522">L836+L864</f>
        <v>0</v>
      </c>
      <c r="M816" s="173">
        <f t="shared" si="522"/>
        <v>0</v>
      </c>
      <c r="N816" s="92">
        <f t="shared" si="505"/>
        <v>0</v>
      </c>
      <c r="O816" s="91">
        <f t="shared" si="506"/>
        <v>0</v>
      </c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>
      <c r="A817" s="40" t="s">
        <v>296</v>
      </c>
      <c r="B817" s="76">
        <f t="shared" si="507"/>
        <v>0</v>
      </c>
      <c r="C817" s="76">
        <f t="shared" si="507"/>
        <v>0</v>
      </c>
      <c r="D817" s="76">
        <f t="shared" si="507"/>
        <v>0</v>
      </c>
      <c r="E817" s="76">
        <f t="shared" si="507"/>
        <v>0</v>
      </c>
      <c r="F817" s="76">
        <v>0</v>
      </c>
      <c r="G817" s="173">
        <v>0</v>
      </c>
      <c r="H817" s="173">
        <f t="shared" si="508"/>
        <v>0</v>
      </c>
      <c r="I817" s="173">
        <f t="shared" si="508"/>
        <v>0</v>
      </c>
      <c r="J817" s="173">
        <f t="shared" ref="J817:K817" si="523">J837+J865</f>
        <v>0</v>
      </c>
      <c r="K817" s="173">
        <f t="shared" si="523"/>
        <v>0</v>
      </c>
      <c r="L817" s="173">
        <f t="shared" ref="L817:M817" si="524">L837+L865</f>
        <v>0</v>
      </c>
      <c r="M817" s="173">
        <f t="shared" si="524"/>
        <v>0</v>
      </c>
      <c r="N817" s="92">
        <f t="shared" si="505"/>
        <v>0</v>
      </c>
      <c r="O817" s="91">
        <f t="shared" si="506"/>
        <v>0</v>
      </c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>
      <c r="A818" s="53" t="s">
        <v>259</v>
      </c>
      <c r="B818" s="76">
        <f t="shared" si="507"/>
        <v>1</v>
      </c>
      <c r="C818" s="76">
        <f t="shared" si="507"/>
        <v>2</v>
      </c>
      <c r="D818" s="76">
        <f t="shared" si="507"/>
        <v>4</v>
      </c>
      <c r="E818" s="76">
        <f t="shared" si="507"/>
        <v>0</v>
      </c>
      <c r="F818" s="76">
        <v>6</v>
      </c>
      <c r="G818" s="173">
        <v>6</v>
      </c>
      <c r="H818" s="173">
        <f t="shared" si="508"/>
        <v>6</v>
      </c>
      <c r="I818" s="173">
        <f t="shared" si="508"/>
        <v>3</v>
      </c>
      <c r="J818" s="173">
        <f t="shared" ref="J818:K818" si="525">J838+J866</f>
        <v>0</v>
      </c>
      <c r="K818" s="173">
        <f t="shared" si="525"/>
        <v>3</v>
      </c>
      <c r="L818" s="173">
        <f t="shared" ref="L818:M818" si="526">L838+L866</f>
        <v>1</v>
      </c>
      <c r="M818" s="173">
        <f t="shared" si="526"/>
        <v>3</v>
      </c>
      <c r="N818" s="92">
        <f t="shared" si="505"/>
        <v>35</v>
      </c>
      <c r="O818" s="91">
        <f t="shared" si="506"/>
        <v>2.9166666666666665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>
      <c r="A819" s="53" t="s">
        <v>297</v>
      </c>
      <c r="B819" s="76">
        <f t="shared" si="507"/>
        <v>0</v>
      </c>
      <c r="C819" s="76">
        <f t="shared" si="507"/>
        <v>0</v>
      </c>
      <c r="D819" s="76">
        <f t="shared" si="507"/>
        <v>0</v>
      </c>
      <c r="E819" s="76">
        <f t="shared" si="507"/>
        <v>0</v>
      </c>
      <c r="F819" s="76">
        <v>0</v>
      </c>
      <c r="G819" s="173">
        <v>0</v>
      </c>
      <c r="H819" s="173">
        <f t="shared" si="508"/>
        <v>0</v>
      </c>
      <c r="I819" s="173">
        <f t="shared" si="508"/>
        <v>0</v>
      </c>
      <c r="J819" s="173">
        <f t="shared" ref="J819:K819" si="527">J839+J867</f>
        <v>0</v>
      </c>
      <c r="K819" s="173">
        <f t="shared" si="527"/>
        <v>0</v>
      </c>
      <c r="L819" s="173">
        <f t="shared" ref="L819:M819" si="528">L839+L867</f>
        <v>0</v>
      </c>
      <c r="M819" s="173">
        <f t="shared" si="528"/>
        <v>0</v>
      </c>
      <c r="N819" s="92">
        <f t="shared" si="505"/>
        <v>0</v>
      </c>
      <c r="O819" s="91">
        <f t="shared" si="506"/>
        <v>0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>
      <c r="A820" s="40" t="s">
        <v>298</v>
      </c>
      <c r="B820" s="76">
        <f t="shared" si="507"/>
        <v>0</v>
      </c>
      <c r="C820" s="76">
        <f t="shared" si="507"/>
        <v>0</v>
      </c>
      <c r="D820" s="76">
        <f t="shared" si="507"/>
        <v>0</v>
      </c>
      <c r="E820" s="76">
        <f t="shared" si="507"/>
        <v>7</v>
      </c>
      <c r="F820" s="76">
        <v>0</v>
      </c>
      <c r="G820" s="173">
        <v>0</v>
      </c>
      <c r="H820" s="173">
        <f t="shared" si="508"/>
        <v>1</v>
      </c>
      <c r="I820" s="173">
        <f t="shared" si="508"/>
        <v>0</v>
      </c>
      <c r="J820" s="173">
        <f t="shared" ref="J820:K820" si="529">J840+J868</f>
        <v>0</v>
      </c>
      <c r="K820" s="173">
        <f t="shared" si="529"/>
        <v>0</v>
      </c>
      <c r="L820" s="173">
        <f t="shared" ref="L820:M820" si="530">L840+L868</f>
        <v>0</v>
      </c>
      <c r="M820" s="173">
        <f t="shared" si="530"/>
        <v>0</v>
      </c>
      <c r="N820" s="92">
        <f t="shared" si="505"/>
        <v>8</v>
      </c>
      <c r="O820" s="91">
        <f t="shared" si="506"/>
        <v>0.66666666666666663</v>
      </c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>
      <c r="A821" s="40" t="s">
        <v>299</v>
      </c>
      <c r="B821" s="76">
        <f t="shared" si="507"/>
        <v>33</v>
      </c>
      <c r="C821" s="76">
        <f t="shared" si="507"/>
        <v>25</v>
      </c>
      <c r="D821" s="76">
        <f t="shared" si="507"/>
        <v>34</v>
      </c>
      <c r="E821" s="76">
        <f t="shared" si="507"/>
        <v>24</v>
      </c>
      <c r="F821" s="76">
        <v>30</v>
      </c>
      <c r="G821" s="173">
        <v>20</v>
      </c>
      <c r="H821" s="173">
        <f t="shared" si="508"/>
        <v>34</v>
      </c>
      <c r="I821" s="173">
        <f t="shared" si="508"/>
        <v>31</v>
      </c>
      <c r="J821" s="173">
        <f t="shared" ref="J821:K821" si="531">J841+J869</f>
        <v>33</v>
      </c>
      <c r="K821" s="173">
        <f t="shared" si="531"/>
        <v>27</v>
      </c>
      <c r="L821" s="173">
        <f t="shared" ref="L821:M821" si="532">L841+L869</f>
        <v>38</v>
      </c>
      <c r="M821" s="173">
        <f t="shared" si="532"/>
        <v>49</v>
      </c>
      <c r="N821" s="92">
        <f t="shared" si="505"/>
        <v>378</v>
      </c>
      <c r="O821" s="91">
        <f t="shared" si="506"/>
        <v>31.5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>
      <c r="A822" s="40" t="s">
        <v>262</v>
      </c>
      <c r="B822" s="76">
        <f t="shared" si="507"/>
        <v>0</v>
      </c>
      <c r="C822" s="76">
        <f t="shared" si="507"/>
        <v>2</v>
      </c>
      <c r="D822" s="76">
        <f t="shared" si="507"/>
        <v>0</v>
      </c>
      <c r="E822" s="76">
        <f t="shared" si="507"/>
        <v>0</v>
      </c>
      <c r="F822" s="76">
        <v>0</v>
      </c>
      <c r="G822" s="173">
        <v>0</v>
      </c>
      <c r="H822" s="173">
        <f t="shared" si="508"/>
        <v>0</v>
      </c>
      <c r="I822" s="173">
        <f t="shared" si="508"/>
        <v>0</v>
      </c>
      <c r="J822" s="173">
        <f t="shared" ref="J822:K822" si="533">J842+J870</f>
        <v>0</v>
      </c>
      <c r="K822" s="173">
        <f t="shared" si="533"/>
        <v>0</v>
      </c>
      <c r="L822" s="173">
        <f t="shared" ref="L822:M822" si="534">L842+L870</f>
        <v>0</v>
      </c>
      <c r="M822" s="173">
        <f t="shared" si="534"/>
        <v>0</v>
      </c>
      <c r="N822" s="92">
        <f t="shared" si="505"/>
        <v>2</v>
      </c>
      <c r="O822" s="91">
        <f t="shared" si="506"/>
        <v>0.16666666666666666</v>
      </c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>
      <c r="A823" s="40" t="s">
        <v>300</v>
      </c>
      <c r="B823" s="76">
        <f t="shared" si="507"/>
        <v>0</v>
      </c>
      <c r="C823" s="76">
        <f t="shared" si="507"/>
        <v>0</v>
      </c>
      <c r="D823" s="76">
        <f t="shared" si="507"/>
        <v>0</v>
      </c>
      <c r="E823" s="76">
        <f t="shared" si="507"/>
        <v>0</v>
      </c>
      <c r="F823" s="76">
        <v>0</v>
      </c>
      <c r="G823" s="173">
        <v>0</v>
      </c>
      <c r="H823" s="173">
        <f t="shared" si="508"/>
        <v>0</v>
      </c>
      <c r="I823" s="173">
        <f t="shared" si="508"/>
        <v>0</v>
      </c>
      <c r="J823" s="173">
        <f t="shared" ref="J823:K823" si="535">J843+J871</f>
        <v>0</v>
      </c>
      <c r="K823" s="173">
        <f t="shared" si="535"/>
        <v>0</v>
      </c>
      <c r="L823" s="173">
        <f t="shared" ref="L823:M823" si="536">L843+L871</f>
        <v>0</v>
      </c>
      <c r="M823" s="173">
        <f t="shared" si="536"/>
        <v>0</v>
      </c>
      <c r="N823" s="92">
        <f t="shared" si="505"/>
        <v>0</v>
      </c>
      <c r="O823" s="91">
        <f t="shared" si="506"/>
        <v>0</v>
      </c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>
      <c r="A824" s="40" t="s">
        <v>301</v>
      </c>
      <c r="B824" s="76">
        <f t="shared" si="507"/>
        <v>10</v>
      </c>
      <c r="C824" s="76">
        <f t="shared" si="507"/>
        <v>9</v>
      </c>
      <c r="D824" s="76">
        <f t="shared" si="507"/>
        <v>11</v>
      </c>
      <c r="E824" s="76">
        <f t="shared" si="507"/>
        <v>0</v>
      </c>
      <c r="F824" s="76">
        <v>15</v>
      </c>
      <c r="G824" s="173">
        <v>4</v>
      </c>
      <c r="H824" s="173">
        <f t="shared" si="508"/>
        <v>8</v>
      </c>
      <c r="I824" s="173">
        <f t="shared" si="508"/>
        <v>9</v>
      </c>
      <c r="J824" s="173">
        <f t="shared" ref="J824:K824" si="537">J844+J872</f>
        <v>3</v>
      </c>
      <c r="K824" s="173">
        <f t="shared" si="537"/>
        <v>4</v>
      </c>
      <c r="L824" s="173">
        <f t="shared" ref="L824:M824" si="538">L844+L872</f>
        <v>4</v>
      </c>
      <c r="M824" s="173">
        <f t="shared" si="538"/>
        <v>12</v>
      </c>
      <c r="N824" s="92">
        <f t="shared" si="505"/>
        <v>89</v>
      </c>
      <c r="O824" s="91">
        <f t="shared" si="506"/>
        <v>7.416666666666667</v>
      </c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>
      <c r="A825" s="40" t="s">
        <v>23</v>
      </c>
      <c r="B825" s="76">
        <f t="shared" si="507"/>
        <v>3</v>
      </c>
      <c r="C825" s="76">
        <f t="shared" si="507"/>
        <v>10</v>
      </c>
      <c r="D825" s="76">
        <f t="shared" si="507"/>
        <v>6</v>
      </c>
      <c r="E825" s="76">
        <f t="shared" si="507"/>
        <v>6</v>
      </c>
      <c r="F825" s="76">
        <v>6</v>
      </c>
      <c r="G825" s="173">
        <v>5</v>
      </c>
      <c r="H825" s="173">
        <f t="shared" si="508"/>
        <v>1</v>
      </c>
      <c r="I825" s="173">
        <f t="shared" si="508"/>
        <v>8</v>
      </c>
      <c r="J825" s="173">
        <f t="shared" ref="J825:K825" si="539">J845+J873</f>
        <v>1</v>
      </c>
      <c r="K825" s="173">
        <f t="shared" si="539"/>
        <v>5</v>
      </c>
      <c r="L825" s="173">
        <f t="shared" ref="L825:M825" si="540">L845+L873</f>
        <v>26</v>
      </c>
      <c r="M825" s="173">
        <f t="shared" si="540"/>
        <v>19</v>
      </c>
      <c r="N825" s="92">
        <f t="shared" si="505"/>
        <v>96</v>
      </c>
      <c r="O825" s="91">
        <f t="shared" si="506"/>
        <v>8</v>
      </c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>
      <c r="A826" s="129" t="s">
        <v>22</v>
      </c>
      <c r="B826" s="124">
        <f t="shared" ref="B826:O826" si="541">SUM(B809:B825)</f>
        <v>142</v>
      </c>
      <c r="C826" s="124">
        <f t="shared" si="541"/>
        <v>122</v>
      </c>
      <c r="D826" s="124">
        <f t="shared" si="541"/>
        <v>135</v>
      </c>
      <c r="E826" s="124">
        <f t="shared" si="541"/>
        <v>112</v>
      </c>
      <c r="F826" s="124">
        <f>SUM(F809:F825)</f>
        <v>141</v>
      </c>
      <c r="G826" s="124">
        <f t="shared" si="541"/>
        <v>130</v>
      </c>
      <c r="H826" s="124">
        <f t="shared" si="541"/>
        <v>136</v>
      </c>
      <c r="I826" s="124">
        <f t="shared" si="541"/>
        <v>147</v>
      </c>
      <c r="J826" s="124">
        <f t="shared" si="541"/>
        <v>110</v>
      </c>
      <c r="K826" s="124">
        <f t="shared" ref="K826:L826" si="542">SUM(K809:K825)</f>
        <v>117</v>
      </c>
      <c r="L826" s="124">
        <f t="shared" si="542"/>
        <v>132</v>
      </c>
      <c r="M826" s="124">
        <f t="shared" si="541"/>
        <v>159</v>
      </c>
      <c r="N826" s="124">
        <f t="shared" si="541"/>
        <v>1583</v>
      </c>
      <c r="O826" s="126">
        <f t="shared" si="541"/>
        <v>131.91666666666669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>
      <c r="A827" s="10"/>
      <c r="B827" s="10"/>
      <c r="C827" s="10"/>
      <c r="D827" s="10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35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>
      <c r="A828" s="214" t="s">
        <v>604</v>
      </c>
      <c r="B828" s="212"/>
      <c r="C828" s="212"/>
      <c r="D828" s="212"/>
      <c r="E828" s="212"/>
      <c r="F828" s="212"/>
      <c r="G828" s="212"/>
      <c r="H828" s="212"/>
      <c r="I828" s="212"/>
      <c r="J828" s="212"/>
      <c r="K828" s="212"/>
      <c r="L828" s="212"/>
      <c r="M828" s="212"/>
      <c r="N828" s="212"/>
      <c r="O828" s="213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>
      <c r="A829" s="40" t="s">
        <v>290</v>
      </c>
      <c r="B829" s="76">
        <v>22</v>
      </c>
      <c r="C829" s="76">
        <v>13</v>
      </c>
      <c r="D829" s="76">
        <v>20</v>
      </c>
      <c r="E829" s="76">
        <v>15</v>
      </c>
      <c r="F829" s="173">
        <v>25</v>
      </c>
      <c r="G829" s="173">
        <v>25</v>
      </c>
      <c r="H829" s="173">
        <v>18</v>
      </c>
      <c r="I829" s="173">
        <v>22</v>
      </c>
      <c r="J829" s="76">
        <v>13</v>
      </c>
      <c r="K829" s="76">
        <v>13</v>
      </c>
      <c r="L829" s="76">
        <v>11</v>
      </c>
      <c r="M829" s="76">
        <v>18</v>
      </c>
      <c r="N829" s="92">
        <f t="shared" ref="N829:N845" si="543">SUM(B829:M829)</f>
        <v>215</v>
      </c>
      <c r="O829" s="91">
        <f t="shared" ref="O829:O845" si="544">IF(N829=0,0,AVERAGE(B829:M829))</f>
        <v>17.916666666666668</v>
      </c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>
      <c r="A830" s="40" t="s">
        <v>291</v>
      </c>
      <c r="B830" s="76">
        <v>1</v>
      </c>
      <c r="C830" s="76">
        <v>0</v>
      </c>
      <c r="D830" s="76">
        <v>4</v>
      </c>
      <c r="E830" s="76">
        <v>4</v>
      </c>
      <c r="F830" s="173">
        <v>0</v>
      </c>
      <c r="G830" s="173">
        <v>3</v>
      </c>
      <c r="H830" s="173">
        <v>0</v>
      </c>
      <c r="I830" s="173">
        <v>0</v>
      </c>
      <c r="J830" s="76">
        <v>0</v>
      </c>
      <c r="K830" s="76">
        <v>2</v>
      </c>
      <c r="L830" s="76">
        <v>0</v>
      </c>
      <c r="M830" s="76">
        <v>0</v>
      </c>
      <c r="N830" s="92">
        <f t="shared" si="543"/>
        <v>14</v>
      </c>
      <c r="O830" s="91">
        <f t="shared" si="544"/>
        <v>1.1666666666666667</v>
      </c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>
      <c r="A831" s="40" t="s">
        <v>292</v>
      </c>
      <c r="B831" s="76">
        <v>4</v>
      </c>
      <c r="C831" s="76">
        <v>0</v>
      </c>
      <c r="D831" s="76">
        <v>0</v>
      </c>
      <c r="E831" s="76">
        <v>0</v>
      </c>
      <c r="F831" s="173">
        <v>0</v>
      </c>
      <c r="G831" s="173">
        <v>0</v>
      </c>
      <c r="H831" s="173">
        <v>0</v>
      </c>
      <c r="I831" s="173">
        <v>0</v>
      </c>
      <c r="J831" s="76">
        <v>0</v>
      </c>
      <c r="K831" s="76">
        <v>0</v>
      </c>
      <c r="L831" s="76">
        <v>0</v>
      </c>
      <c r="M831" s="76">
        <v>0</v>
      </c>
      <c r="N831" s="92">
        <f t="shared" si="543"/>
        <v>4</v>
      </c>
      <c r="O831" s="91">
        <f t="shared" si="544"/>
        <v>0.33333333333333331</v>
      </c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>
      <c r="A832" s="40" t="s">
        <v>293</v>
      </c>
      <c r="B832" s="76">
        <v>0</v>
      </c>
      <c r="C832" s="76">
        <v>0</v>
      </c>
      <c r="D832" s="76">
        <v>0</v>
      </c>
      <c r="E832" s="76">
        <v>0</v>
      </c>
      <c r="F832" s="173">
        <v>0</v>
      </c>
      <c r="G832" s="173">
        <v>0</v>
      </c>
      <c r="H832" s="173">
        <v>0</v>
      </c>
      <c r="I832" s="173">
        <v>0</v>
      </c>
      <c r="J832" s="76">
        <v>0</v>
      </c>
      <c r="K832" s="76">
        <v>0</v>
      </c>
      <c r="L832" s="76">
        <v>0</v>
      </c>
      <c r="M832" s="76">
        <v>0</v>
      </c>
      <c r="N832" s="92">
        <f t="shared" si="543"/>
        <v>0</v>
      </c>
      <c r="O832" s="91">
        <f t="shared" si="544"/>
        <v>0</v>
      </c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>
      <c r="A833" s="40" t="s">
        <v>257</v>
      </c>
      <c r="B833" s="76">
        <v>0</v>
      </c>
      <c r="C833" s="76">
        <v>0</v>
      </c>
      <c r="D833" s="76">
        <v>0</v>
      </c>
      <c r="E833" s="76">
        <v>0</v>
      </c>
      <c r="F833" s="173">
        <v>0</v>
      </c>
      <c r="G833" s="173">
        <v>0</v>
      </c>
      <c r="H833" s="173">
        <v>0</v>
      </c>
      <c r="I833" s="173">
        <v>0</v>
      </c>
      <c r="J833" s="76">
        <v>0</v>
      </c>
      <c r="K833" s="76">
        <v>0</v>
      </c>
      <c r="L833" s="76">
        <v>0</v>
      </c>
      <c r="M833" s="76">
        <v>0</v>
      </c>
      <c r="N833" s="92">
        <f t="shared" si="543"/>
        <v>0</v>
      </c>
      <c r="O833" s="91">
        <f t="shared" si="544"/>
        <v>0</v>
      </c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>
      <c r="A834" s="40" t="s">
        <v>294</v>
      </c>
      <c r="B834" s="76">
        <v>0</v>
      </c>
      <c r="C834" s="76">
        <v>0</v>
      </c>
      <c r="D834" s="76">
        <v>0</v>
      </c>
      <c r="E834" s="76">
        <v>0</v>
      </c>
      <c r="F834" s="173">
        <v>0</v>
      </c>
      <c r="G834" s="173">
        <v>0</v>
      </c>
      <c r="H834" s="173">
        <v>0</v>
      </c>
      <c r="I834" s="173">
        <v>0</v>
      </c>
      <c r="J834" s="76">
        <v>0</v>
      </c>
      <c r="K834" s="76">
        <v>0</v>
      </c>
      <c r="L834" s="76">
        <v>0</v>
      </c>
      <c r="M834" s="76">
        <v>0</v>
      </c>
      <c r="N834" s="92">
        <f t="shared" si="543"/>
        <v>0</v>
      </c>
      <c r="O834" s="91">
        <f t="shared" si="544"/>
        <v>0</v>
      </c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>
      <c r="A835" s="40" t="s">
        <v>295</v>
      </c>
      <c r="B835" s="76">
        <v>0</v>
      </c>
      <c r="C835" s="76">
        <v>0</v>
      </c>
      <c r="D835" s="76">
        <v>0</v>
      </c>
      <c r="E835" s="76">
        <v>0</v>
      </c>
      <c r="F835" s="173">
        <v>0</v>
      </c>
      <c r="G835" s="173">
        <v>0</v>
      </c>
      <c r="H835" s="173">
        <v>0</v>
      </c>
      <c r="I835" s="173">
        <v>0</v>
      </c>
      <c r="J835" s="76">
        <v>0</v>
      </c>
      <c r="K835" s="76">
        <v>0</v>
      </c>
      <c r="L835" s="76">
        <v>0</v>
      </c>
      <c r="M835" s="76">
        <v>0</v>
      </c>
      <c r="N835" s="92">
        <f t="shared" si="543"/>
        <v>0</v>
      </c>
      <c r="O835" s="91">
        <f t="shared" si="544"/>
        <v>0</v>
      </c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>
      <c r="A836" s="40" t="s">
        <v>258</v>
      </c>
      <c r="B836" s="76">
        <v>0</v>
      </c>
      <c r="C836" s="76">
        <v>0</v>
      </c>
      <c r="D836" s="76">
        <v>0</v>
      </c>
      <c r="E836" s="76">
        <v>0</v>
      </c>
      <c r="F836" s="173">
        <v>0</v>
      </c>
      <c r="G836" s="173">
        <v>0</v>
      </c>
      <c r="H836" s="173">
        <v>0</v>
      </c>
      <c r="I836" s="173">
        <v>0</v>
      </c>
      <c r="J836" s="76">
        <v>0</v>
      </c>
      <c r="K836" s="76">
        <v>0</v>
      </c>
      <c r="L836" s="76">
        <v>0</v>
      </c>
      <c r="M836" s="76">
        <v>0</v>
      </c>
      <c r="N836" s="92">
        <f t="shared" si="543"/>
        <v>0</v>
      </c>
      <c r="O836" s="91">
        <f t="shared" si="544"/>
        <v>0</v>
      </c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>
      <c r="A837" s="40" t="s">
        <v>296</v>
      </c>
      <c r="B837" s="76">
        <v>0</v>
      </c>
      <c r="C837" s="76">
        <v>0</v>
      </c>
      <c r="D837" s="76">
        <v>0</v>
      </c>
      <c r="E837" s="76">
        <v>0</v>
      </c>
      <c r="F837" s="173">
        <v>0</v>
      </c>
      <c r="G837" s="173">
        <v>0</v>
      </c>
      <c r="H837" s="173">
        <v>0</v>
      </c>
      <c r="I837" s="173">
        <v>0</v>
      </c>
      <c r="J837" s="76">
        <v>0</v>
      </c>
      <c r="K837" s="76">
        <v>0</v>
      </c>
      <c r="L837" s="76">
        <v>0</v>
      </c>
      <c r="M837" s="76">
        <v>0</v>
      </c>
      <c r="N837" s="92">
        <f t="shared" si="543"/>
        <v>0</v>
      </c>
      <c r="O837" s="91">
        <f t="shared" si="544"/>
        <v>0</v>
      </c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>
      <c r="A838" s="40" t="s">
        <v>259</v>
      </c>
      <c r="B838" s="76">
        <v>0</v>
      </c>
      <c r="C838" s="76">
        <v>0</v>
      </c>
      <c r="D838" s="76">
        <v>0</v>
      </c>
      <c r="E838" s="76">
        <v>0</v>
      </c>
      <c r="F838" s="173">
        <v>1</v>
      </c>
      <c r="G838" s="173">
        <v>1</v>
      </c>
      <c r="H838" s="173">
        <v>0</v>
      </c>
      <c r="I838" s="173">
        <v>0</v>
      </c>
      <c r="J838" s="76">
        <v>0</v>
      </c>
      <c r="K838" s="76">
        <v>0</v>
      </c>
      <c r="L838" s="76">
        <v>0</v>
      </c>
      <c r="M838" s="76">
        <v>0</v>
      </c>
      <c r="N838" s="92">
        <f t="shared" si="543"/>
        <v>2</v>
      </c>
      <c r="O838" s="91">
        <f t="shared" si="544"/>
        <v>0.16666666666666666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>
      <c r="A839" s="40" t="s">
        <v>297</v>
      </c>
      <c r="B839" s="76">
        <v>0</v>
      </c>
      <c r="C839" s="76">
        <v>0</v>
      </c>
      <c r="D839" s="76">
        <v>0</v>
      </c>
      <c r="E839" s="76">
        <v>0</v>
      </c>
      <c r="F839" s="173">
        <v>0</v>
      </c>
      <c r="G839" s="173">
        <v>0</v>
      </c>
      <c r="H839" s="173">
        <v>0</v>
      </c>
      <c r="I839" s="173">
        <v>0</v>
      </c>
      <c r="J839" s="76">
        <v>0</v>
      </c>
      <c r="K839" s="76">
        <v>0</v>
      </c>
      <c r="L839" s="76">
        <v>0</v>
      </c>
      <c r="M839" s="76">
        <v>0</v>
      </c>
      <c r="N839" s="92">
        <f t="shared" si="543"/>
        <v>0</v>
      </c>
      <c r="O839" s="91">
        <f t="shared" si="544"/>
        <v>0</v>
      </c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>
      <c r="A840" s="40" t="s">
        <v>298</v>
      </c>
      <c r="B840" s="76">
        <v>0</v>
      </c>
      <c r="C840" s="76">
        <v>0</v>
      </c>
      <c r="D840" s="76">
        <v>0</v>
      </c>
      <c r="E840" s="76">
        <v>2</v>
      </c>
      <c r="F840" s="173">
        <v>0</v>
      </c>
      <c r="G840" s="173">
        <v>0</v>
      </c>
      <c r="H840" s="173">
        <v>0</v>
      </c>
      <c r="I840" s="173">
        <v>0</v>
      </c>
      <c r="J840" s="76">
        <v>0</v>
      </c>
      <c r="K840" s="76">
        <v>0</v>
      </c>
      <c r="L840" s="76">
        <v>0</v>
      </c>
      <c r="M840" s="76">
        <v>0</v>
      </c>
      <c r="N840" s="92">
        <f t="shared" si="543"/>
        <v>2</v>
      </c>
      <c r="O840" s="91">
        <f t="shared" si="544"/>
        <v>0.16666666666666666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>
      <c r="A841" s="40" t="s">
        <v>299</v>
      </c>
      <c r="B841" s="76">
        <v>0</v>
      </c>
      <c r="C841" s="76">
        <v>0</v>
      </c>
      <c r="D841" s="76">
        <v>1</v>
      </c>
      <c r="E841" s="76">
        <v>2</v>
      </c>
      <c r="F841" s="173">
        <v>1</v>
      </c>
      <c r="G841" s="173">
        <v>1</v>
      </c>
      <c r="H841" s="173">
        <v>0</v>
      </c>
      <c r="I841" s="173">
        <v>0</v>
      </c>
      <c r="J841" s="76">
        <v>0</v>
      </c>
      <c r="K841" s="76">
        <v>1</v>
      </c>
      <c r="L841" s="76">
        <v>0</v>
      </c>
      <c r="M841" s="76">
        <v>0</v>
      </c>
      <c r="N841" s="92">
        <f t="shared" si="543"/>
        <v>6</v>
      </c>
      <c r="O841" s="91">
        <f t="shared" si="544"/>
        <v>0.5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>
      <c r="A842" s="40" t="s">
        <v>262</v>
      </c>
      <c r="B842" s="76">
        <v>0</v>
      </c>
      <c r="C842" s="76">
        <v>2</v>
      </c>
      <c r="D842" s="76">
        <v>0</v>
      </c>
      <c r="E842" s="76">
        <v>0</v>
      </c>
      <c r="F842" s="173">
        <v>0</v>
      </c>
      <c r="G842" s="173">
        <v>0</v>
      </c>
      <c r="H842" s="173">
        <v>0</v>
      </c>
      <c r="I842" s="173">
        <v>0</v>
      </c>
      <c r="J842" s="76">
        <v>0</v>
      </c>
      <c r="K842" s="76">
        <v>0</v>
      </c>
      <c r="L842" s="76">
        <v>0</v>
      </c>
      <c r="M842" s="76">
        <v>0</v>
      </c>
      <c r="N842" s="92">
        <f t="shared" si="543"/>
        <v>2</v>
      </c>
      <c r="O842" s="91">
        <f t="shared" si="544"/>
        <v>0.16666666666666666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>
      <c r="A843" s="40" t="s">
        <v>300</v>
      </c>
      <c r="B843" s="76">
        <v>0</v>
      </c>
      <c r="C843" s="76">
        <v>0</v>
      </c>
      <c r="D843" s="76">
        <v>0</v>
      </c>
      <c r="E843" s="76">
        <v>0</v>
      </c>
      <c r="F843" s="173">
        <v>0</v>
      </c>
      <c r="G843" s="173">
        <v>0</v>
      </c>
      <c r="H843" s="173">
        <v>0</v>
      </c>
      <c r="I843" s="173">
        <v>0</v>
      </c>
      <c r="J843" s="76">
        <v>0</v>
      </c>
      <c r="K843" s="76">
        <v>0</v>
      </c>
      <c r="L843" s="76">
        <v>0</v>
      </c>
      <c r="M843" s="76">
        <v>0</v>
      </c>
      <c r="N843" s="92">
        <f t="shared" si="543"/>
        <v>0</v>
      </c>
      <c r="O843" s="91">
        <f t="shared" si="544"/>
        <v>0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>
      <c r="A844" s="40" t="s">
        <v>301</v>
      </c>
      <c r="B844" s="76">
        <v>0</v>
      </c>
      <c r="C844" s="76">
        <v>4</v>
      </c>
      <c r="D844" s="76">
        <v>5</v>
      </c>
      <c r="E844" s="76">
        <v>0</v>
      </c>
      <c r="F844" s="173">
        <v>2</v>
      </c>
      <c r="G844" s="173">
        <v>0</v>
      </c>
      <c r="H844" s="173">
        <v>1</v>
      </c>
      <c r="I844" s="173">
        <v>2</v>
      </c>
      <c r="J844" s="76">
        <v>1</v>
      </c>
      <c r="K844" s="76">
        <v>1</v>
      </c>
      <c r="L844" s="76">
        <v>1</v>
      </c>
      <c r="M844" s="76">
        <v>4</v>
      </c>
      <c r="N844" s="92">
        <f t="shared" si="543"/>
        <v>21</v>
      </c>
      <c r="O844" s="91">
        <f t="shared" si="544"/>
        <v>1.75</v>
      </c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>
      <c r="A845" s="40" t="s">
        <v>23</v>
      </c>
      <c r="B845" s="76">
        <v>0</v>
      </c>
      <c r="C845" s="76">
        <v>0</v>
      </c>
      <c r="D845" s="76">
        <v>0</v>
      </c>
      <c r="E845" s="76">
        <v>0</v>
      </c>
      <c r="F845" s="173">
        <v>1</v>
      </c>
      <c r="G845" s="173">
        <v>0</v>
      </c>
      <c r="H845" s="173">
        <v>0</v>
      </c>
      <c r="I845" s="173">
        <v>3</v>
      </c>
      <c r="J845" s="76">
        <v>0</v>
      </c>
      <c r="K845" s="76">
        <v>1</v>
      </c>
      <c r="L845" s="76">
        <v>6</v>
      </c>
      <c r="M845" s="76">
        <v>7</v>
      </c>
      <c r="N845" s="92">
        <f t="shared" si="543"/>
        <v>18</v>
      </c>
      <c r="O845" s="91">
        <f t="shared" si="544"/>
        <v>1.5</v>
      </c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>
      <c r="A846" s="129" t="s">
        <v>22</v>
      </c>
      <c r="B846" s="124">
        <f t="shared" ref="B846:O846" si="545">SUM(B829:B845)</f>
        <v>27</v>
      </c>
      <c r="C846" s="124">
        <f t="shared" si="545"/>
        <v>19</v>
      </c>
      <c r="D846" s="124">
        <f t="shared" si="545"/>
        <v>30</v>
      </c>
      <c r="E846" s="124">
        <f t="shared" si="545"/>
        <v>23</v>
      </c>
      <c r="F846" s="124">
        <f t="shared" si="545"/>
        <v>30</v>
      </c>
      <c r="G846" s="124">
        <f t="shared" si="545"/>
        <v>30</v>
      </c>
      <c r="H846" s="124">
        <f t="shared" si="545"/>
        <v>19</v>
      </c>
      <c r="I846" s="124">
        <f t="shared" si="545"/>
        <v>27</v>
      </c>
      <c r="J846" s="124">
        <f t="shared" si="545"/>
        <v>14</v>
      </c>
      <c r="K846" s="124">
        <f t="shared" si="545"/>
        <v>18</v>
      </c>
      <c r="L846" s="124">
        <f t="shared" si="545"/>
        <v>18</v>
      </c>
      <c r="M846" s="124">
        <f t="shared" si="545"/>
        <v>29</v>
      </c>
      <c r="N846" s="124">
        <f t="shared" si="545"/>
        <v>284</v>
      </c>
      <c r="O846" s="126">
        <f t="shared" si="545"/>
        <v>23.666666666666671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>
      <c r="A847" s="129" t="s">
        <v>138</v>
      </c>
      <c r="B847" s="123">
        <f>IF(B846=0,"",B846/B1320)</f>
        <v>0.87096774193548387</v>
      </c>
      <c r="C847" s="123">
        <f>IF(C846=0,"",C846/C1320)</f>
        <v>0.6785714285714286</v>
      </c>
      <c r="D847" s="123">
        <f>IF(D846=0,"",D846/D1320)</f>
        <v>0.967741935483871</v>
      </c>
      <c r="E847" s="123">
        <f>IF(E846=0,"",E846/E1320)</f>
        <v>0.76666666666666672</v>
      </c>
      <c r="F847" s="123">
        <f>IF(F846=0,"",F846/F1320)</f>
        <v>0.967741935483871</v>
      </c>
      <c r="G847" s="123">
        <f t="shared" ref="G847:M847" si="546">IF(G846=0,"",G846/G1320)</f>
        <v>1</v>
      </c>
      <c r="H847" s="123">
        <f t="shared" si="546"/>
        <v>0.61290322580645162</v>
      </c>
      <c r="I847" s="123">
        <f t="shared" si="546"/>
        <v>0.87096774193548387</v>
      </c>
      <c r="J847" s="123">
        <f t="shared" si="546"/>
        <v>0.46666666666666667</v>
      </c>
      <c r="K847" s="123">
        <f t="shared" si="546"/>
        <v>0.58064516129032262</v>
      </c>
      <c r="L847" s="123">
        <f t="shared" si="546"/>
        <v>0.6</v>
      </c>
      <c r="M847" s="123">
        <f t="shared" si="546"/>
        <v>0.93548387096774188</v>
      </c>
      <c r="N847" s="126">
        <f>SUM(B847:M847)</f>
        <v>9.3183563748079887</v>
      </c>
      <c r="O847" s="126">
        <f>IF(N847=0,0,AVERAGE(B847:M847))</f>
        <v>0.77652969790066573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>
      <c r="A848" s="10"/>
      <c r="B848" s="10"/>
      <c r="C848" s="10"/>
      <c r="D848" s="10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3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>
      <c r="A849" s="214" t="s">
        <v>605</v>
      </c>
      <c r="B849" s="212"/>
      <c r="C849" s="212"/>
      <c r="D849" s="212"/>
      <c r="E849" s="212"/>
      <c r="F849" s="212"/>
      <c r="G849" s="212"/>
      <c r="H849" s="212"/>
      <c r="I849" s="212"/>
      <c r="J849" s="212"/>
      <c r="K849" s="212"/>
      <c r="L849" s="212"/>
      <c r="M849" s="212"/>
      <c r="N849" s="212"/>
      <c r="O849" s="213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>
      <c r="A850" s="53" t="s">
        <v>19</v>
      </c>
      <c r="B850" s="76">
        <v>0</v>
      </c>
      <c r="C850" s="76">
        <v>0</v>
      </c>
      <c r="D850" s="76">
        <v>3</v>
      </c>
      <c r="E850" s="76">
        <v>2</v>
      </c>
      <c r="F850" s="173">
        <v>2</v>
      </c>
      <c r="G850" s="76">
        <v>1</v>
      </c>
      <c r="H850" s="173">
        <v>2</v>
      </c>
      <c r="I850" s="76">
        <v>0</v>
      </c>
      <c r="J850" s="76">
        <v>4</v>
      </c>
      <c r="K850" s="76">
        <v>2</v>
      </c>
      <c r="L850" s="76">
        <v>2</v>
      </c>
      <c r="M850" s="76">
        <v>4</v>
      </c>
      <c r="N850" s="92">
        <f t="shared" ref="N850:N852" si="547">SUM(B850:M850)</f>
        <v>22</v>
      </c>
      <c r="O850" s="91">
        <f t="shared" ref="O850:O852" si="548">IF(N850=0,0,AVERAGE(B850:M850))</f>
        <v>1.8333333333333333</v>
      </c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>
      <c r="A851" s="53" t="s">
        <v>20</v>
      </c>
      <c r="B851" s="76">
        <v>23</v>
      </c>
      <c r="C851" s="76">
        <v>15</v>
      </c>
      <c r="D851" s="76">
        <v>23</v>
      </c>
      <c r="E851" s="76">
        <v>19</v>
      </c>
      <c r="F851" s="173">
        <v>23</v>
      </c>
      <c r="G851" s="76">
        <v>25</v>
      </c>
      <c r="H851" s="173">
        <v>15</v>
      </c>
      <c r="I851" s="76">
        <v>21</v>
      </c>
      <c r="J851" s="76">
        <v>7</v>
      </c>
      <c r="K851" s="76">
        <v>14</v>
      </c>
      <c r="L851" s="76">
        <v>12</v>
      </c>
      <c r="M851" s="76">
        <v>14</v>
      </c>
      <c r="N851" s="92">
        <f t="shared" si="547"/>
        <v>211</v>
      </c>
      <c r="O851" s="91">
        <f t="shared" si="548"/>
        <v>17.583333333333332</v>
      </c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>
      <c r="A852" s="53" t="s">
        <v>21</v>
      </c>
      <c r="B852" s="76">
        <v>4</v>
      </c>
      <c r="C852" s="76">
        <v>4</v>
      </c>
      <c r="D852" s="76">
        <v>4</v>
      </c>
      <c r="E852" s="76">
        <v>2</v>
      </c>
      <c r="F852" s="173">
        <v>5</v>
      </c>
      <c r="G852" s="173">
        <v>4</v>
      </c>
      <c r="H852" s="173">
        <v>2</v>
      </c>
      <c r="I852" s="76">
        <v>3</v>
      </c>
      <c r="J852" s="76">
        <v>3</v>
      </c>
      <c r="K852" s="76">
        <v>2</v>
      </c>
      <c r="L852" s="76">
        <v>1</v>
      </c>
      <c r="M852" s="76">
        <v>4</v>
      </c>
      <c r="N852" s="92">
        <f t="shared" si="547"/>
        <v>38</v>
      </c>
      <c r="O852" s="91">
        <f t="shared" si="548"/>
        <v>3.1666666666666665</v>
      </c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>
      <c r="A853" s="129" t="s">
        <v>22</v>
      </c>
      <c r="B853" s="124">
        <f t="shared" ref="B853:O853" si="549">SUM(B850:B852)</f>
        <v>27</v>
      </c>
      <c r="C853" s="124">
        <f t="shared" si="549"/>
        <v>19</v>
      </c>
      <c r="D853" s="124">
        <f t="shared" si="549"/>
        <v>30</v>
      </c>
      <c r="E853" s="124">
        <f t="shared" si="549"/>
        <v>23</v>
      </c>
      <c r="F853" s="124">
        <f t="shared" si="549"/>
        <v>30</v>
      </c>
      <c r="G853" s="124">
        <f t="shared" si="549"/>
        <v>30</v>
      </c>
      <c r="H853" s="124">
        <f t="shared" si="549"/>
        <v>19</v>
      </c>
      <c r="I853" s="124">
        <f t="shared" si="549"/>
        <v>24</v>
      </c>
      <c r="J853" s="124">
        <f t="shared" si="549"/>
        <v>14</v>
      </c>
      <c r="K853" s="124">
        <f t="shared" si="549"/>
        <v>18</v>
      </c>
      <c r="L853" s="124">
        <f t="shared" si="549"/>
        <v>15</v>
      </c>
      <c r="M853" s="124">
        <f t="shared" si="549"/>
        <v>22</v>
      </c>
      <c r="N853" s="124">
        <f t="shared" si="549"/>
        <v>271</v>
      </c>
      <c r="O853" s="126">
        <f t="shared" si="549"/>
        <v>22.583333333333332</v>
      </c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>
      <c r="A854" s="129" t="s">
        <v>138</v>
      </c>
      <c r="B854" s="123">
        <f>IF(B853=0,"",B853/B1320)</f>
        <v>0.87096774193548387</v>
      </c>
      <c r="C854" s="123">
        <f>IF(C853=0,"",C853/C1320)</f>
        <v>0.6785714285714286</v>
      </c>
      <c r="D854" s="123">
        <f>IF(D853=0,"",D853/D1320)</f>
        <v>0.967741935483871</v>
      </c>
      <c r="E854" s="123">
        <f>IF(E853=0,"",E853/E1320)</f>
        <v>0.76666666666666672</v>
      </c>
      <c r="F854" s="123">
        <f>IF(F853=0,"",F853/F1320)</f>
        <v>0.967741935483871</v>
      </c>
      <c r="G854" s="123">
        <f t="shared" ref="G854:M854" si="550">IF(G853=0,"",G853/G1320)</f>
        <v>1</v>
      </c>
      <c r="H854" s="123">
        <f t="shared" si="550"/>
        <v>0.61290322580645162</v>
      </c>
      <c r="I854" s="123">
        <f t="shared" si="550"/>
        <v>0.77419354838709675</v>
      </c>
      <c r="J854" s="123">
        <f t="shared" si="550"/>
        <v>0.46666666666666667</v>
      </c>
      <c r="K854" s="123">
        <f t="shared" si="550"/>
        <v>0.58064516129032262</v>
      </c>
      <c r="L854" s="123">
        <f t="shared" si="550"/>
        <v>0.5</v>
      </c>
      <c r="M854" s="123">
        <f t="shared" si="550"/>
        <v>0.70967741935483875</v>
      </c>
      <c r="N854" s="126">
        <f>SUM(B854:M854)</f>
        <v>8.8957757296466973</v>
      </c>
      <c r="O854" s="126">
        <f>IF(N854=0,0,AVERAGE(B854:M854))</f>
        <v>0.74131464413722481</v>
      </c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>
      <c r="A855" s="10"/>
      <c r="B855" s="10"/>
      <c r="C855" s="10"/>
      <c r="D855" s="10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35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>
      <c r="A856" s="214" t="s">
        <v>606</v>
      </c>
      <c r="B856" s="212"/>
      <c r="C856" s="212"/>
      <c r="D856" s="212"/>
      <c r="E856" s="212"/>
      <c r="F856" s="212"/>
      <c r="G856" s="212"/>
      <c r="H856" s="212"/>
      <c r="I856" s="212"/>
      <c r="J856" s="212"/>
      <c r="K856" s="212"/>
      <c r="L856" s="212"/>
      <c r="M856" s="212"/>
      <c r="N856" s="212"/>
      <c r="O856" s="213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>
      <c r="A857" s="40" t="s">
        <v>290</v>
      </c>
      <c r="B857" s="76">
        <v>64</v>
      </c>
      <c r="C857" s="76">
        <v>59</v>
      </c>
      <c r="D857" s="76">
        <v>49</v>
      </c>
      <c r="E857" s="76">
        <v>46</v>
      </c>
      <c r="F857" s="173">
        <v>51</v>
      </c>
      <c r="G857" s="173">
        <v>59</v>
      </c>
      <c r="H857" s="173">
        <v>61</v>
      </c>
      <c r="I857" s="173">
        <v>71</v>
      </c>
      <c r="J857" s="173">
        <v>54</v>
      </c>
      <c r="K857" s="76">
        <v>56</v>
      </c>
      <c r="L857" s="76">
        <v>35</v>
      </c>
      <c r="M857" s="76">
        <v>40</v>
      </c>
      <c r="N857" s="92">
        <f t="shared" ref="N857:N873" si="551">SUM(B857:M857)</f>
        <v>645</v>
      </c>
      <c r="O857" s="91">
        <f t="shared" ref="O857:O873" si="552">IF(N857=0,0,AVERAGE(B857:M857))</f>
        <v>53.75</v>
      </c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>
      <c r="A858" s="40" t="s">
        <v>291</v>
      </c>
      <c r="B858" s="76">
        <v>3</v>
      </c>
      <c r="C858" s="76">
        <v>2</v>
      </c>
      <c r="D858" s="76">
        <v>5</v>
      </c>
      <c r="E858" s="76">
        <v>10</v>
      </c>
      <c r="F858" s="173">
        <v>7</v>
      </c>
      <c r="G858" s="173">
        <v>6</v>
      </c>
      <c r="H858" s="173">
        <v>5</v>
      </c>
      <c r="I858" s="173">
        <v>2</v>
      </c>
      <c r="J858" s="173">
        <v>5</v>
      </c>
      <c r="K858" s="76">
        <v>5</v>
      </c>
      <c r="L858" s="76">
        <v>16</v>
      </c>
      <c r="M858" s="76">
        <v>17</v>
      </c>
      <c r="N858" s="92">
        <f t="shared" si="551"/>
        <v>83</v>
      </c>
      <c r="O858" s="91">
        <f t="shared" si="552"/>
        <v>6.916666666666667</v>
      </c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>
      <c r="A859" s="40" t="s">
        <v>292</v>
      </c>
      <c r="B859" s="76">
        <v>1</v>
      </c>
      <c r="C859" s="76">
        <v>0</v>
      </c>
      <c r="D859" s="76">
        <v>2</v>
      </c>
      <c r="E859" s="76">
        <v>0</v>
      </c>
      <c r="F859" s="173">
        <v>1</v>
      </c>
      <c r="G859" s="173">
        <v>1</v>
      </c>
      <c r="H859" s="173">
        <v>2</v>
      </c>
      <c r="I859" s="173">
        <v>1</v>
      </c>
      <c r="J859" s="173">
        <v>1</v>
      </c>
      <c r="K859" s="76">
        <v>2</v>
      </c>
      <c r="L859" s="76">
        <v>1</v>
      </c>
      <c r="M859" s="76">
        <v>1</v>
      </c>
      <c r="N859" s="92">
        <f t="shared" si="551"/>
        <v>13</v>
      </c>
      <c r="O859" s="91">
        <f t="shared" si="552"/>
        <v>1.0833333333333333</v>
      </c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>
      <c r="A860" s="40" t="s">
        <v>293</v>
      </c>
      <c r="B860" s="76">
        <v>0</v>
      </c>
      <c r="C860" s="76">
        <v>0</v>
      </c>
      <c r="D860" s="76">
        <v>0</v>
      </c>
      <c r="E860" s="76">
        <v>0</v>
      </c>
      <c r="F860" s="173">
        <v>0</v>
      </c>
      <c r="G860" s="173">
        <v>0</v>
      </c>
      <c r="H860" s="173">
        <v>0</v>
      </c>
      <c r="I860" s="173">
        <v>0</v>
      </c>
      <c r="J860" s="173">
        <v>0</v>
      </c>
      <c r="K860" s="76">
        <v>0</v>
      </c>
      <c r="L860" s="76">
        <v>0</v>
      </c>
      <c r="M860" s="76">
        <v>0</v>
      </c>
      <c r="N860" s="92">
        <f t="shared" si="551"/>
        <v>0</v>
      </c>
      <c r="O860" s="91">
        <f t="shared" si="552"/>
        <v>0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>
      <c r="A861" s="40" t="s">
        <v>257</v>
      </c>
      <c r="B861" s="76">
        <v>0</v>
      </c>
      <c r="C861" s="76">
        <v>0</v>
      </c>
      <c r="D861" s="76">
        <v>0</v>
      </c>
      <c r="E861" s="76">
        <v>0</v>
      </c>
      <c r="F861" s="173">
        <v>0</v>
      </c>
      <c r="G861" s="173">
        <v>0</v>
      </c>
      <c r="H861" s="173">
        <v>0</v>
      </c>
      <c r="I861" s="173">
        <v>0</v>
      </c>
      <c r="J861" s="173">
        <v>0</v>
      </c>
      <c r="K861" s="76">
        <v>0</v>
      </c>
      <c r="L861" s="76">
        <v>0</v>
      </c>
      <c r="M861" s="76">
        <v>0</v>
      </c>
      <c r="N861" s="92">
        <f t="shared" si="551"/>
        <v>0</v>
      </c>
      <c r="O861" s="91">
        <f t="shared" si="552"/>
        <v>0</v>
      </c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>
      <c r="A862" s="40" t="s">
        <v>294</v>
      </c>
      <c r="B862" s="76">
        <v>0</v>
      </c>
      <c r="C862" s="76">
        <v>0</v>
      </c>
      <c r="D862" s="76">
        <v>0</v>
      </c>
      <c r="E862" s="76">
        <v>0</v>
      </c>
      <c r="F862" s="173">
        <v>0</v>
      </c>
      <c r="G862" s="173">
        <v>0</v>
      </c>
      <c r="H862" s="173">
        <v>0</v>
      </c>
      <c r="I862" s="173">
        <v>0</v>
      </c>
      <c r="J862" s="173">
        <v>0</v>
      </c>
      <c r="K862" s="76">
        <v>0</v>
      </c>
      <c r="L862" s="76">
        <v>0</v>
      </c>
      <c r="M862" s="76">
        <v>0</v>
      </c>
      <c r="N862" s="92">
        <f t="shared" si="551"/>
        <v>0</v>
      </c>
      <c r="O862" s="91">
        <f t="shared" si="552"/>
        <v>0</v>
      </c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 spans="1:26">
      <c r="A863" s="40" t="s">
        <v>295</v>
      </c>
      <c r="B863" s="76">
        <v>0</v>
      </c>
      <c r="C863" s="76">
        <v>0</v>
      </c>
      <c r="D863" s="76">
        <v>0</v>
      </c>
      <c r="E863" s="76">
        <v>0</v>
      </c>
      <c r="F863" s="173">
        <v>0</v>
      </c>
      <c r="G863" s="173">
        <v>0</v>
      </c>
      <c r="H863" s="173">
        <v>0</v>
      </c>
      <c r="I863" s="173">
        <v>0</v>
      </c>
      <c r="J863" s="173">
        <v>0</v>
      </c>
      <c r="K863" s="76">
        <v>0</v>
      </c>
      <c r="L863" s="76">
        <v>0</v>
      </c>
      <c r="M863" s="76">
        <v>0</v>
      </c>
      <c r="N863" s="92">
        <f t="shared" si="551"/>
        <v>0</v>
      </c>
      <c r="O863" s="91">
        <f t="shared" si="552"/>
        <v>0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>
      <c r="A864" s="40" t="s">
        <v>258</v>
      </c>
      <c r="B864" s="76">
        <v>0</v>
      </c>
      <c r="C864" s="76">
        <v>0</v>
      </c>
      <c r="D864" s="76">
        <v>0</v>
      </c>
      <c r="E864" s="76">
        <v>0</v>
      </c>
      <c r="F864" s="173">
        <v>0</v>
      </c>
      <c r="G864" s="173">
        <v>0</v>
      </c>
      <c r="H864" s="173">
        <v>0</v>
      </c>
      <c r="I864" s="173">
        <v>0</v>
      </c>
      <c r="J864" s="173">
        <v>0</v>
      </c>
      <c r="K864" s="76">
        <v>0</v>
      </c>
      <c r="L864" s="76">
        <v>0</v>
      </c>
      <c r="M864" s="76">
        <v>0</v>
      </c>
      <c r="N864" s="92">
        <f t="shared" si="551"/>
        <v>0</v>
      </c>
      <c r="O864" s="91">
        <f t="shared" si="552"/>
        <v>0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>
      <c r="A865" s="40" t="s">
        <v>296</v>
      </c>
      <c r="B865" s="76">
        <v>0</v>
      </c>
      <c r="C865" s="76">
        <v>0</v>
      </c>
      <c r="D865" s="76">
        <v>0</v>
      </c>
      <c r="E865" s="76">
        <v>0</v>
      </c>
      <c r="F865" s="173">
        <v>0</v>
      </c>
      <c r="G865" s="173">
        <v>0</v>
      </c>
      <c r="H865" s="173">
        <v>0</v>
      </c>
      <c r="I865" s="173">
        <v>0</v>
      </c>
      <c r="J865" s="173">
        <v>0</v>
      </c>
      <c r="K865" s="76">
        <v>0</v>
      </c>
      <c r="L865" s="76">
        <v>0</v>
      </c>
      <c r="M865" s="76">
        <v>0</v>
      </c>
      <c r="N865" s="92">
        <f t="shared" si="551"/>
        <v>0</v>
      </c>
      <c r="O865" s="91">
        <f t="shared" si="552"/>
        <v>0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>
      <c r="A866" s="40" t="s">
        <v>259</v>
      </c>
      <c r="B866" s="76">
        <v>1</v>
      </c>
      <c r="C866" s="76">
        <v>2</v>
      </c>
      <c r="D866" s="76">
        <v>4</v>
      </c>
      <c r="E866" s="76">
        <v>0</v>
      </c>
      <c r="F866" s="173">
        <v>5</v>
      </c>
      <c r="G866" s="173">
        <v>4</v>
      </c>
      <c r="H866" s="173">
        <v>6</v>
      </c>
      <c r="I866" s="173">
        <v>3</v>
      </c>
      <c r="J866" s="173">
        <v>0</v>
      </c>
      <c r="K866" s="76">
        <v>3</v>
      </c>
      <c r="L866" s="76">
        <v>1</v>
      </c>
      <c r="M866" s="76">
        <v>3</v>
      </c>
      <c r="N866" s="92">
        <f t="shared" si="551"/>
        <v>32</v>
      </c>
      <c r="O866" s="91">
        <f t="shared" si="552"/>
        <v>2.6666666666666665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>
      <c r="A867" s="40" t="s">
        <v>297</v>
      </c>
      <c r="B867" s="76">
        <v>0</v>
      </c>
      <c r="C867" s="76">
        <v>0</v>
      </c>
      <c r="D867" s="76">
        <v>0</v>
      </c>
      <c r="E867" s="76">
        <v>0</v>
      </c>
      <c r="F867" s="173">
        <v>0</v>
      </c>
      <c r="G867" s="173">
        <v>0</v>
      </c>
      <c r="H867" s="173">
        <v>0</v>
      </c>
      <c r="I867" s="173">
        <v>0</v>
      </c>
      <c r="J867" s="173">
        <v>0</v>
      </c>
      <c r="K867" s="76">
        <v>0</v>
      </c>
      <c r="L867" s="76">
        <v>0</v>
      </c>
      <c r="M867" s="76">
        <v>0</v>
      </c>
      <c r="N867" s="92">
        <f t="shared" si="551"/>
        <v>0</v>
      </c>
      <c r="O867" s="91">
        <f t="shared" si="552"/>
        <v>0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4.25" customHeight="1">
      <c r="A868" s="40" t="s">
        <v>298</v>
      </c>
      <c r="B868" s="76">
        <v>0</v>
      </c>
      <c r="C868" s="76">
        <v>0</v>
      </c>
      <c r="D868" s="76">
        <v>0</v>
      </c>
      <c r="E868" s="76">
        <v>5</v>
      </c>
      <c r="F868" s="173">
        <v>0</v>
      </c>
      <c r="G868" s="173">
        <v>0</v>
      </c>
      <c r="H868" s="173">
        <v>1</v>
      </c>
      <c r="I868" s="173">
        <v>0</v>
      </c>
      <c r="J868" s="173">
        <v>0</v>
      </c>
      <c r="K868" s="76">
        <v>0</v>
      </c>
      <c r="L868" s="76">
        <v>0</v>
      </c>
      <c r="M868" s="76">
        <v>0</v>
      </c>
      <c r="N868" s="92">
        <f t="shared" si="551"/>
        <v>6</v>
      </c>
      <c r="O868" s="91">
        <f t="shared" si="552"/>
        <v>0.5</v>
      </c>
      <c r="P868" s="51"/>
      <c r="Q868" s="51"/>
      <c r="R868" s="51"/>
      <c r="S868" s="51"/>
      <c r="T868" s="51"/>
      <c r="U868" s="51"/>
      <c r="V868" s="51"/>
      <c r="W868" s="51"/>
      <c r="X868" s="51"/>
      <c r="Y868" s="51"/>
      <c r="Z868" s="51"/>
    </row>
    <row r="869" spans="1:26">
      <c r="A869" s="40" t="s">
        <v>299</v>
      </c>
      <c r="B869" s="76">
        <v>33</v>
      </c>
      <c r="C869" s="76">
        <v>25</v>
      </c>
      <c r="D869" s="76">
        <v>33</v>
      </c>
      <c r="E869" s="76">
        <v>22</v>
      </c>
      <c r="F869" s="173">
        <v>29</v>
      </c>
      <c r="G869" s="173">
        <v>21</v>
      </c>
      <c r="H869" s="173">
        <v>34</v>
      </c>
      <c r="I869" s="173">
        <v>31</v>
      </c>
      <c r="J869" s="173">
        <v>33</v>
      </c>
      <c r="K869" s="76">
        <v>26</v>
      </c>
      <c r="L869" s="76">
        <v>38</v>
      </c>
      <c r="M869" s="76">
        <v>49</v>
      </c>
      <c r="N869" s="92">
        <f t="shared" si="551"/>
        <v>374</v>
      </c>
      <c r="O869" s="91">
        <f t="shared" si="552"/>
        <v>31.166666666666668</v>
      </c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>
      <c r="A870" s="40" t="s">
        <v>262</v>
      </c>
      <c r="B870" s="76">
        <v>0</v>
      </c>
      <c r="C870" s="76">
        <v>0</v>
      </c>
      <c r="D870" s="76">
        <v>0</v>
      </c>
      <c r="E870" s="76">
        <v>0</v>
      </c>
      <c r="F870" s="173">
        <v>0</v>
      </c>
      <c r="G870" s="173">
        <v>0</v>
      </c>
      <c r="H870" s="173">
        <v>0</v>
      </c>
      <c r="I870" s="173">
        <v>0</v>
      </c>
      <c r="J870" s="173">
        <v>0</v>
      </c>
      <c r="K870" s="76">
        <v>0</v>
      </c>
      <c r="L870" s="76">
        <v>0</v>
      </c>
      <c r="M870" s="76">
        <v>0</v>
      </c>
      <c r="N870" s="92">
        <f t="shared" si="551"/>
        <v>0</v>
      </c>
      <c r="O870" s="91">
        <f t="shared" si="552"/>
        <v>0</v>
      </c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>
      <c r="A871" s="40" t="s">
        <v>300</v>
      </c>
      <c r="B871" s="76">
        <v>0</v>
      </c>
      <c r="C871" s="76">
        <v>0</v>
      </c>
      <c r="D871" s="76">
        <v>0</v>
      </c>
      <c r="E871" s="76">
        <v>0</v>
      </c>
      <c r="F871" s="173">
        <v>0</v>
      </c>
      <c r="G871" s="173">
        <v>0</v>
      </c>
      <c r="H871" s="173">
        <v>0</v>
      </c>
      <c r="I871" s="173">
        <v>0</v>
      </c>
      <c r="J871" s="173">
        <v>0</v>
      </c>
      <c r="K871" s="76">
        <v>0</v>
      </c>
      <c r="L871" s="76">
        <v>0</v>
      </c>
      <c r="M871" s="76">
        <v>0</v>
      </c>
      <c r="N871" s="92">
        <f t="shared" si="551"/>
        <v>0</v>
      </c>
      <c r="O871" s="91">
        <f t="shared" si="552"/>
        <v>0</v>
      </c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4.25" customHeight="1">
      <c r="A872" s="40" t="s">
        <v>301</v>
      </c>
      <c r="B872" s="76">
        <v>10</v>
      </c>
      <c r="C872" s="76">
        <v>5</v>
      </c>
      <c r="D872" s="76">
        <v>6</v>
      </c>
      <c r="E872" s="76">
        <v>0</v>
      </c>
      <c r="F872" s="173">
        <v>13</v>
      </c>
      <c r="G872" s="173">
        <v>4</v>
      </c>
      <c r="H872" s="173">
        <v>7</v>
      </c>
      <c r="I872" s="173">
        <v>7</v>
      </c>
      <c r="J872" s="173">
        <v>2</v>
      </c>
      <c r="K872" s="76">
        <v>3</v>
      </c>
      <c r="L872" s="76">
        <v>3</v>
      </c>
      <c r="M872" s="76">
        <v>8</v>
      </c>
      <c r="N872" s="92">
        <f t="shared" si="551"/>
        <v>68</v>
      </c>
      <c r="O872" s="91">
        <f t="shared" si="552"/>
        <v>5.666666666666667</v>
      </c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4.25" customHeight="1">
      <c r="A873" s="40" t="s">
        <v>23</v>
      </c>
      <c r="B873" s="76">
        <v>3</v>
      </c>
      <c r="C873" s="76">
        <v>10</v>
      </c>
      <c r="D873" s="76">
        <v>6</v>
      </c>
      <c r="E873" s="76">
        <v>6</v>
      </c>
      <c r="F873" s="173">
        <v>5</v>
      </c>
      <c r="G873" s="173">
        <v>5</v>
      </c>
      <c r="H873" s="173">
        <v>1</v>
      </c>
      <c r="I873" s="173">
        <v>5</v>
      </c>
      <c r="J873" s="173">
        <v>1</v>
      </c>
      <c r="K873" s="76">
        <v>4</v>
      </c>
      <c r="L873" s="76">
        <v>20</v>
      </c>
      <c r="M873" s="76">
        <v>12</v>
      </c>
      <c r="N873" s="92">
        <f t="shared" si="551"/>
        <v>78</v>
      </c>
      <c r="O873" s="91">
        <f t="shared" si="552"/>
        <v>6.5</v>
      </c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>
      <c r="A874" s="129" t="s">
        <v>22</v>
      </c>
      <c r="B874" s="124">
        <f t="shared" ref="B874:O874" si="553">SUM(B857:B873)</f>
        <v>115</v>
      </c>
      <c r="C874" s="124">
        <f t="shared" si="553"/>
        <v>103</v>
      </c>
      <c r="D874" s="124">
        <f t="shared" si="553"/>
        <v>105</v>
      </c>
      <c r="E874" s="124">
        <f t="shared" si="553"/>
        <v>89</v>
      </c>
      <c r="F874" s="124">
        <f t="shared" si="553"/>
        <v>111</v>
      </c>
      <c r="G874" s="174">
        <f t="shared" si="553"/>
        <v>100</v>
      </c>
      <c r="H874" s="124">
        <f t="shared" si="553"/>
        <v>117</v>
      </c>
      <c r="I874" s="124">
        <f t="shared" si="553"/>
        <v>120</v>
      </c>
      <c r="J874" s="124">
        <f t="shared" si="553"/>
        <v>96</v>
      </c>
      <c r="K874" s="124">
        <f t="shared" si="553"/>
        <v>99</v>
      </c>
      <c r="L874" s="124">
        <f t="shared" si="553"/>
        <v>114</v>
      </c>
      <c r="M874" s="124">
        <f t="shared" ref="M874" si="554">SUM(M857:M873)</f>
        <v>130</v>
      </c>
      <c r="N874" s="124">
        <f t="shared" si="553"/>
        <v>1299</v>
      </c>
      <c r="O874" s="126">
        <f t="shared" si="553"/>
        <v>108.25000000000001</v>
      </c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>
      <c r="A875" s="129" t="s">
        <v>138</v>
      </c>
      <c r="B875" s="123">
        <f>IF(B874=0,"",B874/B1320)</f>
        <v>3.7096774193548385</v>
      </c>
      <c r="C875" s="123">
        <f>IF(C874=0,"",C874/C1320)</f>
        <v>3.6785714285714284</v>
      </c>
      <c r="D875" s="123">
        <f>IF(D874=0,"",D874/D1320)</f>
        <v>3.3870967741935485</v>
      </c>
      <c r="E875" s="123">
        <f>IF(E874=0,"",E874/E1320)</f>
        <v>2.9666666666666668</v>
      </c>
      <c r="F875" s="123">
        <f>IF(F874=0,"",F874/F1320)</f>
        <v>3.5806451612903225</v>
      </c>
      <c r="G875" s="123">
        <f t="shared" ref="G875:L875" si="555">IF(G874=0,"",G874/G1320)</f>
        <v>3.3333333333333335</v>
      </c>
      <c r="H875" s="123">
        <f t="shared" si="555"/>
        <v>3.774193548387097</v>
      </c>
      <c r="I875" s="123">
        <f t="shared" si="555"/>
        <v>3.870967741935484</v>
      </c>
      <c r="J875" s="123">
        <f t="shared" si="555"/>
        <v>3.2</v>
      </c>
      <c r="K875" s="123">
        <f t="shared" si="555"/>
        <v>3.193548387096774</v>
      </c>
      <c r="L875" s="123">
        <f t="shared" si="555"/>
        <v>3.8</v>
      </c>
      <c r="M875" s="123">
        <f t="shared" ref="M875" si="556">IF(M874=0,"",M874/M1320)</f>
        <v>4.193548387096774</v>
      </c>
      <c r="N875" s="126">
        <f>SUM(B875:M875)</f>
        <v>42.688248847926261</v>
      </c>
      <c r="O875" s="126">
        <f>IF(N875=0,0,AVERAGE(B875:M875))</f>
        <v>3.5573540706605216</v>
      </c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4.25">
      <c r="A876" s="10"/>
      <c r="B876" s="10"/>
      <c r="C876" s="10"/>
      <c r="D876" s="10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55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>
      <c r="A877" s="36" t="s">
        <v>243</v>
      </c>
      <c r="B877" s="111">
        <f>B846</f>
        <v>27</v>
      </c>
      <c r="C877" s="111">
        <f t="shared" ref="C877:L877" si="557">C846</f>
        <v>19</v>
      </c>
      <c r="D877" s="111">
        <f t="shared" si="557"/>
        <v>30</v>
      </c>
      <c r="E877" s="111">
        <f t="shared" si="557"/>
        <v>23</v>
      </c>
      <c r="F877" s="111">
        <f t="shared" si="557"/>
        <v>30</v>
      </c>
      <c r="G877" s="111">
        <f t="shared" si="557"/>
        <v>30</v>
      </c>
      <c r="H877" s="111">
        <f t="shared" si="557"/>
        <v>19</v>
      </c>
      <c r="I877" s="111">
        <f t="shared" si="557"/>
        <v>27</v>
      </c>
      <c r="J877" s="111">
        <f t="shared" si="557"/>
        <v>14</v>
      </c>
      <c r="K877" s="111">
        <f t="shared" si="557"/>
        <v>18</v>
      </c>
      <c r="L877" s="111">
        <f t="shared" si="557"/>
        <v>18</v>
      </c>
      <c r="M877" s="111">
        <f>M846</f>
        <v>29</v>
      </c>
      <c r="N877" s="111">
        <f t="shared" ref="N877:O877" si="558">N853</f>
        <v>271</v>
      </c>
      <c r="O877" s="91">
        <f t="shared" si="558"/>
        <v>22.583333333333332</v>
      </c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>
      <c r="A878" s="36" t="s">
        <v>244</v>
      </c>
      <c r="B878" s="111">
        <f t="shared" ref="B878:E878" si="559">B874</f>
        <v>115</v>
      </c>
      <c r="C878" s="111">
        <f t="shared" si="559"/>
        <v>103</v>
      </c>
      <c r="D878" s="111">
        <f t="shared" si="559"/>
        <v>105</v>
      </c>
      <c r="E878" s="111">
        <f t="shared" si="559"/>
        <v>89</v>
      </c>
      <c r="F878" s="111">
        <f t="shared" ref="F878:G878" si="560">F874</f>
        <v>111</v>
      </c>
      <c r="G878" s="111">
        <f t="shared" si="560"/>
        <v>100</v>
      </c>
      <c r="H878" s="111">
        <f t="shared" ref="H878:I878" si="561">H874</f>
        <v>117</v>
      </c>
      <c r="I878" s="111">
        <f t="shared" si="561"/>
        <v>120</v>
      </c>
      <c r="J878" s="111">
        <f t="shared" ref="J878:K878" si="562">J874</f>
        <v>96</v>
      </c>
      <c r="K878" s="111">
        <f t="shared" si="562"/>
        <v>99</v>
      </c>
      <c r="L878" s="111">
        <f t="shared" ref="L878:M878" si="563">L874</f>
        <v>114</v>
      </c>
      <c r="M878" s="111">
        <f t="shared" si="563"/>
        <v>130</v>
      </c>
      <c r="N878" s="111">
        <f t="shared" ref="N878:O878" si="564">N874</f>
        <v>1299</v>
      </c>
      <c r="O878" s="91">
        <f t="shared" si="564"/>
        <v>108.25000000000001</v>
      </c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>
      <c r="A879" s="36" t="s">
        <v>245</v>
      </c>
      <c r="B879" s="111">
        <f t="shared" ref="B879:D879" si="565">SUM(B877:B878)</f>
        <v>142</v>
      </c>
      <c r="C879" s="111">
        <f t="shared" si="565"/>
        <v>122</v>
      </c>
      <c r="D879" s="111">
        <f t="shared" si="565"/>
        <v>135</v>
      </c>
      <c r="E879" s="111">
        <f t="shared" ref="E879:J879" si="566">SUM(E877:E878)</f>
        <v>112</v>
      </c>
      <c r="F879" s="111">
        <f t="shared" si="566"/>
        <v>141</v>
      </c>
      <c r="G879" s="111">
        <f t="shared" si="566"/>
        <v>130</v>
      </c>
      <c r="H879" s="111">
        <f t="shared" si="566"/>
        <v>136</v>
      </c>
      <c r="I879" s="111">
        <f t="shared" si="566"/>
        <v>147</v>
      </c>
      <c r="J879" s="111">
        <f t="shared" si="566"/>
        <v>110</v>
      </c>
      <c r="K879" s="111">
        <f t="shared" ref="K879:L879" si="567">SUM(K877:K878)</f>
        <v>117</v>
      </c>
      <c r="L879" s="111">
        <f t="shared" si="567"/>
        <v>132</v>
      </c>
      <c r="M879" s="111">
        <f t="shared" ref="M879" si="568">SUM(M877:M878)</f>
        <v>159</v>
      </c>
      <c r="N879" s="111">
        <f t="shared" ref="N879:O879" si="569">SUM(N877:N878)</f>
        <v>1570</v>
      </c>
      <c r="O879" s="91">
        <f t="shared" si="569"/>
        <v>130.83333333333334</v>
      </c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4.25">
      <c r="A880" s="10"/>
      <c r="B880" s="10"/>
      <c r="C880" s="10"/>
      <c r="D880" s="10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4.25">
      <c r="A881" s="10"/>
      <c r="B881" s="10"/>
      <c r="C881" s="10"/>
      <c r="D881" s="10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7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>
      <c r="A882" s="211" t="s">
        <v>607</v>
      </c>
      <c r="B882" s="212"/>
      <c r="C882" s="212"/>
      <c r="D882" s="212"/>
      <c r="E882" s="212"/>
      <c r="F882" s="212"/>
      <c r="G882" s="212"/>
      <c r="H882" s="212"/>
      <c r="I882" s="212"/>
      <c r="J882" s="212"/>
      <c r="K882" s="212"/>
      <c r="L882" s="212"/>
      <c r="M882" s="212"/>
      <c r="N882" s="212"/>
      <c r="O882" s="213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>
      <c r="A883" s="214" t="s">
        <v>312</v>
      </c>
      <c r="B883" s="212"/>
      <c r="C883" s="212"/>
      <c r="D883" s="212"/>
      <c r="E883" s="212"/>
      <c r="F883" s="212"/>
      <c r="G883" s="212"/>
      <c r="H883" s="212"/>
      <c r="I883" s="212"/>
      <c r="J883" s="212"/>
      <c r="K883" s="212"/>
      <c r="L883" s="212"/>
      <c r="M883" s="212"/>
      <c r="N883" s="212"/>
      <c r="O883" s="213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>
      <c r="A884" s="40" t="s">
        <v>306</v>
      </c>
      <c r="B884" s="76">
        <f>B896+B915</f>
        <v>28</v>
      </c>
      <c r="C884" s="76">
        <f>C896+C915</f>
        <v>55</v>
      </c>
      <c r="D884" s="76">
        <f>D896+D915</f>
        <v>67</v>
      </c>
      <c r="E884" s="76">
        <v>60</v>
      </c>
      <c r="F884" s="76">
        <v>93</v>
      </c>
      <c r="G884" s="173">
        <v>119</v>
      </c>
      <c r="H884" s="76">
        <f>H896+H915</f>
        <v>70</v>
      </c>
      <c r="I884" s="76">
        <f>I896+I915</f>
        <v>106</v>
      </c>
      <c r="J884" s="76">
        <v>87</v>
      </c>
      <c r="K884" s="76">
        <v>80</v>
      </c>
      <c r="L884" s="76">
        <v>55</v>
      </c>
      <c r="M884" s="76">
        <v>58</v>
      </c>
      <c r="N884" s="92">
        <f t="shared" ref="N884:N891" si="570">SUM(B884:M884)</f>
        <v>878</v>
      </c>
      <c r="O884" s="91">
        <f t="shared" ref="O884:O891" si="571">IF(N884=0,0,AVERAGE(B884:M884))</f>
        <v>73.166666666666671</v>
      </c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>
      <c r="A885" s="40" t="s">
        <v>307</v>
      </c>
      <c r="B885" s="76">
        <f t="shared" ref="B885:E891" si="572">B897+B916</f>
        <v>0</v>
      </c>
      <c r="C885" s="76">
        <f t="shared" si="572"/>
        <v>0</v>
      </c>
      <c r="D885" s="76">
        <f t="shared" si="572"/>
        <v>0</v>
      </c>
      <c r="E885" s="76">
        <f t="shared" si="572"/>
        <v>0</v>
      </c>
      <c r="F885" s="173">
        <v>0</v>
      </c>
      <c r="G885" s="173">
        <v>0</v>
      </c>
      <c r="H885" s="76">
        <f t="shared" ref="H885:I891" si="573">H897+H916</f>
        <v>2</v>
      </c>
      <c r="I885" s="76">
        <f t="shared" si="573"/>
        <v>0</v>
      </c>
      <c r="J885" s="76">
        <v>1</v>
      </c>
      <c r="K885" s="76">
        <v>2</v>
      </c>
      <c r="L885" s="76">
        <v>0</v>
      </c>
      <c r="M885" s="76">
        <v>0</v>
      </c>
      <c r="N885" s="92">
        <f t="shared" si="570"/>
        <v>5</v>
      </c>
      <c r="O885" s="91">
        <f t="shared" si="571"/>
        <v>0.41666666666666669</v>
      </c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>
      <c r="A886" s="40" t="s">
        <v>308</v>
      </c>
      <c r="B886" s="76">
        <f t="shared" si="572"/>
        <v>260</v>
      </c>
      <c r="C886" s="76">
        <f t="shared" si="572"/>
        <v>272</v>
      </c>
      <c r="D886" s="76">
        <f t="shared" si="572"/>
        <v>339</v>
      </c>
      <c r="E886" s="76">
        <v>346</v>
      </c>
      <c r="F886" s="173">
        <v>440</v>
      </c>
      <c r="G886" s="173">
        <v>493</v>
      </c>
      <c r="H886" s="76">
        <f t="shared" si="573"/>
        <v>429</v>
      </c>
      <c r="I886" s="76">
        <f t="shared" si="573"/>
        <v>513</v>
      </c>
      <c r="J886" s="76">
        <v>477</v>
      </c>
      <c r="K886" s="76">
        <v>426</v>
      </c>
      <c r="L886" s="76">
        <v>432</v>
      </c>
      <c r="M886" s="76">
        <v>399</v>
      </c>
      <c r="N886" s="92">
        <f t="shared" si="570"/>
        <v>4826</v>
      </c>
      <c r="O886" s="91">
        <f t="shared" si="571"/>
        <v>402.16666666666669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>
      <c r="A887" s="40" t="s">
        <v>309</v>
      </c>
      <c r="B887" s="76">
        <f t="shared" si="572"/>
        <v>0</v>
      </c>
      <c r="C887" s="76">
        <f t="shared" si="572"/>
        <v>0</v>
      </c>
      <c r="D887" s="76">
        <f t="shared" si="572"/>
        <v>0</v>
      </c>
      <c r="E887" s="76">
        <f t="shared" si="572"/>
        <v>0</v>
      </c>
      <c r="F887" s="173">
        <v>0</v>
      </c>
      <c r="G887" s="173">
        <v>0</v>
      </c>
      <c r="H887" s="76">
        <f t="shared" si="573"/>
        <v>0</v>
      </c>
      <c r="I887" s="76">
        <f t="shared" si="573"/>
        <v>0</v>
      </c>
      <c r="J887" s="76">
        <v>0</v>
      </c>
      <c r="K887" s="76">
        <v>0</v>
      </c>
      <c r="L887" s="76">
        <v>0</v>
      </c>
      <c r="M887" s="76">
        <v>0</v>
      </c>
      <c r="N887" s="92">
        <f t="shared" si="570"/>
        <v>0</v>
      </c>
      <c r="O887" s="91">
        <f t="shared" si="571"/>
        <v>0</v>
      </c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>
      <c r="A888" s="40" t="s">
        <v>228</v>
      </c>
      <c r="B888" s="76">
        <f t="shared" si="572"/>
        <v>0</v>
      </c>
      <c r="C888" s="76">
        <f t="shared" si="572"/>
        <v>0</v>
      </c>
      <c r="D888" s="76">
        <f t="shared" si="572"/>
        <v>0</v>
      </c>
      <c r="E888" s="76">
        <f t="shared" si="572"/>
        <v>0</v>
      </c>
      <c r="F888" s="173">
        <v>0</v>
      </c>
      <c r="G888" s="173">
        <v>0</v>
      </c>
      <c r="H888" s="76">
        <f t="shared" si="573"/>
        <v>0</v>
      </c>
      <c r="I888" s="76">
        <f t="shared" si="573"/>
        <v>0</v>
      </c>
      <c r="J888" s="76">
        <v>0</v>
      </c>
      <c r="K888" s="76">
        <v>0</v>
      </c>
      <c r="L888" s="76">
        <v>0</v>
      </c>
      <c r="M888" s="76">
        <v>0</v>
      </c>
      <c r="N888" s="92">
        <f t="shared" si="570"/>
        <v>0</v>
      </c>
      <c r="O888" s="91">
        <f t="shared" si="571"/>
        <v>0</v>
      </c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>
      <c r="A889" s="40" t="s">
        <v>310</v>
      </c>
      <c r="B889" s="76">
        <f t="shared" si="572"/>
        <v>0</v>
      </c>
      <c r="C889" s="76">
        <f t="shared" si="572"/>
        <v>0</v>
      </c>
      <c r="D889" s="76">
        <f t="shared" si="572"/>
        <v>0</v>
      </c>
      <c r="E889" s="76">
        <f t="shared" si="572"/>
        <v>0</v>
      </c>
      <c r="F889" s="173">
        <v>0</v>
      </c>
      <c r="G889" s="173">
        <v>236</v>
      </c>
      <c r="H889" s="76">
        <f t="shared" si="573"/>
        <v>0</v>
      </c>
      <c r="I889" s="76">
        <f t="shared" si="573"/>
        <v>0</v>
      </c>
      <c r="J889" s="76">
        <v>0</v>
      </c>
      <c r="K889" s="76">
        <v>0</v>
      </c>
      <c r="L889" s="76">
        <v>0</v>
      </c>
      <c r="M889" s="76">
        <v>0</v>
      </c>
      <c r="N889" s="92">
        <f t="shared" si="570"/>
        <v>236</v>
      </c>
      <c r="O889" s="91">
        <f t="shared" si="571"/>
        <v>19.666666666666668</v>
      </c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>
      <c r="A890" s="40" t="s">
        <v>311</v>
      </c>
      <c r="B890" s="76">
        <f t="shared" si="572"/>
        <v>195</v>
      </c>
      <c r="C890" s="76">
        <f t="shared" si="572"/>
        <v>174</v>
      </c>
      <c r="D890" s="76">
        <f t="shared" si="572"/>
        <v>207</v>
      </c>
      <c r="E890" s="76">
        <v>207</v>
      </c>
      <c r="F890" s="173">
        <v>229</v>
      </c>
      <c r="G890" s="173">
        <v>0</v>
      </c>
      <c r="H890" s="76">
        <f t="shared" si="573"/>
        <v>262</v>
      </c>
      <c r="I890" s="76">
        <f t="shared" si="573"/>
        <v>265</v>
      </c>
      <c r="J890" s="76">
        <v>249</v>
      </c>
      <c r="K890" s="76">
        <v>226</v>
      </c>
      <c r="L890" s="76">
        <v>271</v>
      </c>
      <c r="M890" s="76">
        <v>264</v>
      </c>
      <c r="N890" s="92">
        <f t="shared" si="570"/>
        <v>2549</v>
      </c>
      <c r="O890" s="91">
        <f t="shared" si="571"/>
        <v>212.41666666666666</v>
      </c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>
      <c r="A891" s="40" t="s">
        <v>23</v>
      </c>
      <c r="B891" s="76">
        <f t="shared" si="572"/>
        <v>0</v>
      </c>
      <c r="C891" s="76">
        <f t="shared" si="572"/>
        <v>0</v>
      </c>
      <c r="D891" s="76">
        <f t="shared" si="572"/>
        <v>0</v>
      </c>
      <c r="E891" s="76">
        <f t="shared" si="572"/>
        <v>0</v>
      </c>
      <c r="F891" s="173">
        <v>0</v>
      </c>
      <c r="G891" s="173">
        <v>0</v>
      </c>
      <c r="H891" s="76">
        <f t="shared" si="573"/>
        <v>4</v>
      </c>
      <c r="I891" s="76">
        <f t="shared" si="573"/>
        <v>1</v>
      </c>
      <c r="J891" s="76">
        <v>3</v>
      </c>
      <c r="K891" s="76">
        <v>2</v>
      </c>
      <c r="L891" s="76">
        <v>0</v>
      </c>
      <c r="M891" s="76">
        <v>0</v>
      </c>
      <c r="N891" s="92">
        <f t="shared" si="570"/>
        <v>10</v>
      </c>
      <c r="O891" s="91">
        <f t="shared" si="571"/>
        <v>0.83333333333333337</v>
      </c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>
      <c r="A892" s="129" t="s">
        <v>22</v>
      </c>
      <c r="B892" s="124">
        <f t="shared" ref="B892:O892" si="574">SUM(B884:B891)</f>
        <v>483</v>
      </c>
      <c r="C892" s="124">
        <f t="shared" si="574"/>
        <v>501</v>
      </c>
      <c r="D892" s="124">
        <f t="shared" si="574"/>
        <v>613</v>
      </c>
      <c r="E892" s="124">
        <f t="shared" si="574"/>
        <v>613</v>
      </c>
      <c r="F892" s="124">
        <f t="shared" si="574"/>
        <v>762</v>
      </c>
      <c r="G892" s="124">
        <f t="shared" si="574"/>
        <v>848</v>
      </c>
      <c r="H892" s="124">
        <f t="shared" si="574"/>
        <v>767</v>
      </c>
      <c r="I892" s="124">
        <f t="shared" ref="I892" si="575">SUM(I884:I891)</f>
        <v>885</v>
      </c>
      <c r="J892" s="124">
        <f t="shared" si="574"/>
        <v>817</v>
      </c>
      <c r="K892" s="124">
        <f t="shared" si="574"/>
        <v>736</v>
      </c>
      <c r="L892" s="124">
        <f t="shared" si="574"/>
        <v>758</v>
      </c>
      <c r="M892" s="124">
        <f t="shared" si="574"/>
        <v>721</v>
      </c>
      <c r="N892" s="124">
        <f t="shared" si="574"/>
        <v>8504</v>
      </c>
      <c r="O892" s="126">
        <f t="shared" si="574"/>
        <v>708.66666666666674</v>
      </c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>
      <c r="A893" s="129" t="s">
        <v>138</v>
      </c>
      <c r="B893" s="123">
        <f>IF(B892=0,"",B892/B1320)</f>
        <v>15.580645161290322</v>
      </c>
      <c r="C893" s="123">
        <f>IF(C892=0,"",C892/C1320)</f>
        <v>17.892857142857142</v>
      </c>
      <c r="D893" s="123">
        <f>IF(D892=0,"",D892/D1320)</f>
        <v>19.774193548387096</v>
      </c>
      <c r="E893" s="123">
        <f>IF(E892=0,"",E892/E1320)</f>
        <v>20.433333333333334</v>
      </c>
      <c r="F893" s="123">
        <f>IF(F892=0,"",F892/F1320)</f>
        <v>24.580645161290324</v>
      </c>
      <c r="G893" s="123">
        <f t="shared" ref="G893:M893" si="576">IF(G892=0,"",G892/G1320)</f>
        <v>28.266666666666666</v>
      </c>
      <c r="H893" s="123">
        <f t="shared" si="576"/>
        <v>24.741935483870968</v>
      </c>
      <c r="I893" s="123">
        <f t="shared" ref="I893" si="577">IF(I892=0,"",I892/I1320)</f>
        <v>28.548387096774192</v>
      </c>
      <c r="J893" s="123">
        <f t="shared" si="576"/>
        <v>27.233333333333334</v>
      </c>
      <c r="K893" s="123">
        <f t="shared" si="576"/>
        <v>23.741935483870968</v>
      </c>
      <c r="L893" s="123">
        <f t="shared" si="576"/>
        <v>25.266666666666666</v>
      </c>
      <c r="M893" s="123">
        <f t="shared" si="576"/>
        <v>23.258064516129032</v>
      </c>
      <c r="N893" s="126">
        <f>SUM(B893:M893)</f>
        <v>279.31866359447002</v>
      </c>
      <c r="O893" s="126">
        <f>IF(N893=0,0,AVERAGE(B893:M893))</f>
        <v>23.276555299539169</v>
      </c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>
      <c r="A894" s="10"/>
      <c r="B894" s="10"/>
      <c r="C894" s="10"/>
      <c r="D894" s="10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35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214" t="s">
        <v>316</v>
      </c>
      <c r="B895" s="212"/>
      <c r="C895" s="212"/>
      <c r="D895" s="212"/>
      <c r="E895" s="212"/>
      <c r="F895" s="212"/>
      <c r="G895" s="212"/>
      <c r="H895" s="212"/>
      <c r="I895" s="212"/>
      <c r="J895" s="212"/>
      <c r="K895" s="212"/>
      <c r="L895" s="212"/>
      <c r="M895" s="212"/>
      <c r="N895" s="212"/>
      <c r="O895" s="213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>
      <c r="A896" s="40" t="s">
        <v>306</v>
      </c>
      <c r="B896" s="76">
        <v>3</v>
      </c>
      <c r="C896" s="76">
        <v>4</v>
      </c>
      <c r="D896" s="76">
        <v>6</v>
      </c>
      <c r="E896" s="76">
        <v>4</v>
      </c>
      <c r="F896" s="76">
        <v>5</v>
      </c>
      <c r="G896" s="173">
        <v>5</v>
      </c>
      <c r="H896" s="76">
        <v>6</v>
      </c>
      <c r="I896" s="76">
        <v>6</v>
      </c>
      <c r="J896" s="76">
        <v>1</v>
      </c>
      <c r="K896" s="76">
        <v>4</v>
      </c>
      <c r="L896" s="76">
        <v>0</v>
      </c>
      <c r="M896" s="76">
        <v>2</v>
      </c>
      <c r="N896" s="92">
        <f t="shared" ref="N896:N903" si="578">SUM(B896:M896)</f>
        <v>46</v>
      </c>
      <c r="O896" s="91">
        <f t="shared" ref="O896:O903" si="579">IF(N896=0,0,AVERAGE(B896:M896))</f>
        <v>3.8333333333333335</v>
      </c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>
      <c r="A897" s="40" t="s">
        <v>307</v>
      </c>
      <c r="B897" s="76">
        <v>0</v>
      </c>
      <c r="C897" s="76">
        <v>0</v>
      </c>
      <c r="D897" s="76">
        <v>0</v>
      </c>
      <c r="E897" s="76">
        <v>0</v>
      </c>
      <c r="F897" s="173">
        <v>0</v>
      </c>
      <c r="G897" s="173">
        <v>0</v>
      </c>
      <c r="H897" s="76">
        <v>0</v>
      </c>
      <c r="I897" s="76">
        <v>0</v>
      </c>
      <c r="J897" s="76">
        <v>0</v>
      </c>
      <c r="K897" s="76">
        <v>1</v>
      </c>
      <c r="L897" s="76">
        <v>0</v>
      </c>
      <c r="M897" s="76">
        <v>0</v>
      </c>
      <c r="N897" s="92">
        <f t="shared" si="578"/>
        <v>1</v>
      </c>
      <c r="O897" s="91">
        <f t="shared" si="579"/>
        <v>8.3333333333333329E-2</v>
      </c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4.25" customHeight="1">
      <c r="A898" s="40" t="s">
        <v>308</v>
      </c>
      <c r="B898" s="76">
        <v>12</v>
      </c>
      <c r="C898" s="76">
        <v>11</v>
      </c>
      <c r="D898" s="76">
        <v>16</v>
      </c>
      <c r="E898" s="76">
        <v>9</v>
      </c>
      <c r="F898" s="173">
        <v>23</v>
      </c>
      <c r="G898" s="173">
        <v>14</v>
      </c>
      <c r="H898" s="76">
        <v>17</v>
      </c>
      <c r="I898" s="76">
        <v>13</v>
      </c>
      <c r="J898" s="76">
        <v>14</v>
      </c>
      <c r="K898" s="76">
        <v>17</v>
      </c>
      <c r="L898" s="76">
        <v>9</v>
      </c>
      <c r="M898" s="76">
        <v>21</v>
      </c>
      <c r="N898" s="92">
        <f t="shared" si="578"/>
        <v>176</v>
      </c>
      <c r="O898" s="91">
        <f t="shared" si="579"/>
        <v>14.666666666666666</v>
      </c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>
      <c r="A899" s="40" t="s">
        <v>309</v>
      </c>
      <c r="B899" s="76">
        <v>0</v>
      </c>
      <c r="C899" s="76">
        <v>0</v>
      </c>
      <c r="D899" s="76">
        <v>0</v>
      </c>
      <c r="E899" s="76">
        <v>0</v>
      </c>
      <c r="F899" s="173">
        <v>0</v>
      </c>
      <c r="G899" s="173">
        <v>0</v>
      </c>
      <c r="H899" s="76">
        <v>0</v>
      </c>
      <c r="I899" s="76">
        <v>0</v>
      </c>
      <c r="J899" s="76">
        <v>0</v>
      </c>
      <c r="K899" s="76">
        <v>0</v>
      </c>
      <c r="L899" s="76">
        <v>0</v>
      </c>
      <c r="M899" s="76">
        <v>0</v>
      </c>
      <c r="N899" s="92">
        <f t="shared" si="578"/>
        <v>0</v>
      </c>
      <c r="O899" s="91">
        <f t="shared" si="579"/>
        <v>0</v>
      </c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>
      <c r="A900" s="40" t="s">
        <v>228</v>
      </c>
      <c r="B900" s="76">
        <v>0</v>
      </c>
      <c r="C900" s="76">
        <v>0</v>
      </c>
      <c r="D900" s="76">
        <v>0</v>
      </c>
      <c r="E900" s="76">
        <v>0</v>
      </c>
      <c r="F900" s="173">
        <v>0</v>
      </c>
      <c r="G900" s="173">
        <v>0</v>
      </c>
      <c r="H900" s="76">
        <v>0</v>
      </c>
      <c r="I900" s="76">
        <v>0</v>
      </c>
      <c r="J900" s="76">
        <v>0</v>
      </c>
      <c r="K900" s="76">
        <v>0</v>
      </c>
      <c r="L900" s="76">
        <v>0</v>
      </c>
      <c r="M900" s="76">
        <v>0</v>
      </c>
      <c r="N900" s="92">
        <f t="shared" si="578"/>
        <v>0</v>
      </c>
      <c r="O900" s="91">
        <f t="shared" si="579"/>
        <v>0</v>
      </c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>
      <c r="A901" s="40" t="s">
        <v>310</v>
      </c>
      <c r="B901" s="76">
        <v>0</v>
      </c>
      <c r="C901" s="76">
        <v>0</v>
      </c>
      <c r="D901" s="76">
        <v>0</v>
      </c>
      <c r="E901" s="76">
        <v>0</v>
      </c>
      <c r="F901" s="173">
        <v>0</v>
      </c>
      <c r="G901" s="173">
        <v>0</v>
      </c>
      <c r="H901" s="76">
        <v>0</v>
      </c>
      <c r="I901" s="76">
        <v>0</v>
      </c>
      <c r="J901" s="76">
        <v>0</v>
      </c>
      <c r="K901" s="76">
        <v>0</v>
      </c>
      <c r="L901" s="76">
        <v>0</v>
      </c>
      <c r="M901" s="76">
        <v>0</v>
      </c>
      <c r="N901" s="92">
        <f t="shared" si="578"/>
        <v>0</v>
      </c>
      <c r="O901" s="91">
        <f t="shared" si="579"/>
        <v>0</v>
      </c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>
      <c r="A902" s="40" t="s">
        <v>311</v>
      </c>
      <c r="B902" s="76">
        <v>1</v>
      </c>
      <c r="C902" s="76">
        <v>2</v>
      </c>
      <c r="D902" s="76">
        <v>0</v>
      </c>
      <c r="E902" s="76">
        <v>1</v>
      </c>
      <c r="F902" s="173">
        <v>4</v>
      </c>
      <c r="G902" s="173">
        <v>4</v>
      </c>
      <c r="H902" s="76">
        <v>4</v>
      </c>
      <c r="I902" s="76">
        <v>1</v>
      </c>
      <c r="J902" s="76">
        <v>1</v>
      </c>
      <c r="K902" s="76">
        <v>2</v>
      </c>
      <c r="L902" s="76">
        <v>5</v>
      </c>
      <c r="M902" s="76">
        <v>9</v>
      </c>
      <c r="N902" s="92">
        <f t="shared" si="578"/>
        <v>34</v>
      </c>
      <c r="O902" s="91">
        <f t="shared" si="579"/>
        <v>2.8333333333333335</v>
      </c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>
      <c r="A903" s="40" t="s">
        <v>23</v>
      </c>
      <c r="B903" s="100">
        <v>0</v>
      </c>
      <c r="C903" s="76">
        <v>0</v>
      </c>
      <c r="D903" s="76">
        <v>0</v>
      </c>
      <c r="E903" s="76">
        <v>0</v>
      </c>
      <c r="F903" s="173">
        <v>0</v>
      </c>
      <c r="G903" s="173">
        <v>0</v>
      </c>
      <c r="H903" s="76">
        <v>4</v>
      </c>
      <c r="I903" s="76">
        <v>1</v>
      </c>
      <c r="J903" s="76">
        <v>2</v>
      </c>
      <c r="K903" s="76">
        <v>0</v>
      </c>
      <c r="L903" s="76">
        <v>0</v>
      </c>
      <c r="M903" s="76">
        <v>0</v>
      </c>
      <c r="N903" s="92">
        <f t="shared" si="578"/>
        <v>7</v>
      </c>
      <c r="O903" s="91">
        <f t="shared" si="579"/>
        <v>0.58333333333333337</v>
      </c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>
      <c r="A904" s="129" t="s">
        <v>22</v>
      </c>
      <c r="B904" s="124">
        <f t="shared" ref="B904:O904" si="580">SUM(B896:B903)</f>
        <v>16</v>
      </c>
      <c r="C904" s="124">
        <f t="shared" si="580"/>
        <v>17</v>
      </c>
      <c r="D904" s="124">
        <f t="shared" si="580"/>
        <v>22</v>
      </c>
      <c r="E904" s="124">
        <f t="shared" si="580"/>
        <v>14</v>
      </c>
      <c r="F904" s="124">
        <f t="shared" si="580"/>
        <v>32</v>
      </c>
      <c r="G904" s="124">
        <f t="shared" si="580"/>
        <v>23</v>
      </c>
      <c r="H904" s="124">
        <f t="shared" si="580"/>
        <v>31</v>
      </c>
      <c r="I904" s="124">
        <f t="shared" si="580"/>
        <v>21</v>
      </c>
      <c r="J904" s="124">
        <f t="shared" si="580"/>
        <v>18</v>
      </c>
      <c r="K904" s="124">
        <f t="shared" si="580"/>
        <v>24</v>
      </c>
      <c r="L904" s="124">
        <f t="shared" si="580"/>
        <v>14</v>
      </c>
      <c r="M904" s="124">
        <f t="shared" si="580"/>
        <v>32</v>
      </c>
      <c r="N904" s="124">
        <f t="shared" si="580"/>
        <v>264</v>
      </c>
      <c r="O904" s="126">
        <f t="shared" si="580"/>
        <v>21.999999999999996</v>
      </c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4.25" customHeight="1">
      <c r="A905" s="129" t="s">
        <v>138</v>
      </c>
      <c r="B905" s="123">
        <f>IF(B904=0,"",B904/B1320)</f>
        <v>0.5161290322580645</v>
      </c>
      <c r="C905" s="123">
        <f>IF(C904=0,"",C904/C1320)</f>
        <v>0.6071428571428571</v>
      </c>
      <c r="D905" s="123">
        <f>IF(D904=0,"",D904/D1320)</f>
        <v>0.70967741935483875</v>
      </c>
      <c r="E905" s="123">
        <f>IF(E904=0,"",E904/E1320)</f>
        <v>0.46666666666666667</v>
      </c>
      <c r="F905" s="123">
        <f>IF(F904=0,"",F904/F1320)</f>
        <v>1.032258064516129</v>
      </c>
      <c r="G905" s="123">
        <f t="shared" ref="G905:M905" si="581">IF(G904=0,"",G904/G1320)</f>
        <v>0.76666666666666672</v>
      </c>
      <c r="H905" s="123">
        <f t="shared" si="581"/>
        <v>1</v>
      </c>
      <c r="I905" s="123">
        <f t="shared" si="581"/>
        <v>0.67741935483870963</v>
      </c>
      <c r="J905" s="123">
        <f t="shared" si="581"/>
        <v>0.6</v>
      </c>
      <c r="K905" s="123">
        <f t="shared" si="581"/>
        <v>0.77419354838709675</v>
      </c>
      <c r="L905" s="123">
        <f t="shared" si="581"/>
        <v>0.46666666666666667</v>
      </c>
      <c r="M905" s="123">
        <f t="shared" si="581"/>
        <v>1.032258064516129</v>
      </c>
      <c r="N905" s="126">
        <f>SUM(B905:M905)</f>
        <v>8.6490783410138263</v>
      </c>
      <c r="O905" s="126">
        <f>IF(N905=0,0,AVERAGE(B905:M905))</f>
        <v>0.7207565284178189</v>
      </c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4.25">
      <c r="A906" s="10"/>
      <c r="B906" s="10"/>
      <c r="C906" s="10"/>
      <c r="D906" s="10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7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>
      <c r="A907" s="214" t="s">
        <v>318</v>
      </c>
      <c r="B907" s="212"/>
      <c r="C907" s="212"/>
      <c r="D907" s="212"/>
      <c r="E907" s="212"/>
      <c r="F907" s="212"/>
      <c r="G907" s="212"/>
      <c r="H907" s="212"/>
      <c r="I907" s="212"/>
      <c r="J907" s="212"/>
      <c r="K907" s="212"/>
      <c r="L907" s="212"/>
      <c r="M907" s="212"/>
      <c r="N907" s="212"/>
      <c r="O907" s="213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>
      <c r="A908" s="53" t="s">
        <v>19</v>
      </c>
      <c r="B908" s="76">
        <v>0</v>
      </c>
      <c r="C908" s="76">
        <v>2</v>
      </c>
      <c r="D908" s="76">
        <v>1</v>
      </c>
      <c r="E908" s="76">
        <v>0</v>
      </c>
      <c r="F908" s="76">
        <v>1</v>
      </c>
      <c r="G908" s="76">
        <v>2</v>
      </c>
      <c r="H908" s="76">
        <v>4</v>
      </c>
      <c r="I908" s="76">
        <v>0</v>
      </c>
      <c r="J908" s="76">
        <v>0</v>
      </c>
      <c r="K908" s="76">
        <v>5</v>
      </c>
      <c r="L908" s="76">
        <v>0</v>
      </c>
      <c r="M908" s="76">
        <v>3</v>
      </c>
      <c r="N908" s="92">
        <f t="shared" ref="N908:N910" si="582">SUM(B908:M908)</f>
        <v>18</v>
      </c>
      <c r="O908" s="91">
        <f t="shared" ref="O908:O910" si="583">IF(N908=0,0,AVERAGE(B908:M908))</f>
        <v>1.5</v>
      </c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>
      <c r="A909" s="53" t="s">
        <v>20</v>
      </c>
      <c r="B909" s="76">
        <v>15</v>
      </c>
      <c r="C909" s="76">
        <v>14</v>
      </c>
      <c r="D909" s="76">
        <v>20</v>
      </c>
      <c r="E909" s="76">
        <v>8</v>
      </c>
      <c r="F909" s="76">
        <v>28</v>
      </c>
      <c r="G909" s="76">
        <v>20</v>
      </c>
      <c r="H909" s="76">
        <v>26</v>
      </c>
      <c r="I909" s="76">
        <v>18</v>
      </c>
      <c r="J909" s="76">
        <v>16</v>
      </c>
      <c r="K909" s="76">
        <v>15</v>
      </c>
      <c r="L909" s="76">
        <v>13</v>
      </c>
      <c r="M909" s="76">
        <v>25</v>
      </c>
      <c r="N909" s="92">
        <f t="shared" si="582"/>
        <v>218</v>
      </c>
      <c r="O909" s="91">
        <f t="shared" si="583"/>
        <v>18.166666666666668</v>
      </c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>
      <c r="A910" s="53" t="s">
        <v>21</v>
      </c>
      <c r="B910" s="76">
        <v>1</v>
      </c>
      <c r="C910" s="76">
        <v>1</v>
      </c>
      <c r="D910" s="76">
        <v>1</v>
      </c>
      <c r="E910" s="76">
        <v>6</v>
      </c>
      <c r="F910" s="76">
        <v>3</v>
      </c>
      <c r="G910" s="76">
        <v>1</v>
      </c>
      <c r="H910" s="76">
        <v>1</v>
      </c>
      <c r="I910" s="76">
        <v>3</v>
      </c>
      <c r="J910" s="76">
        <v>2</v>
      </c>
      <c r="K910" s="76">
        <v>4</v>
      </c>
      <c r="L910" s="76">
        <v>1</v>
      </c>
      <c r="M910" s="76">
        <v>4</v>
      </c>
      <c r="N910" s="92">
        <f t="shared" si="582"/>
        <v>28</v>
      </c>
      <c r="O910" s="91">
        <f t="shared" si="583"/>
        <v>2.3333333333333335</v>
      </c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>
      <c r="A911" s="129" t="s">
        <v>22</v>
      </c>
      <c r="B911" s="124">
        <f t="shared" ref="B911:O911" si="584">SUM(B908:B910)</f>
        <v>16</v>
      </c>
      <c r="C911" s="124">
        <f t="shared" si="584"/>
        <v>17</v>
      </c>
      <c r="D911" s="124">
        <f t="shared" si="584"/>
        <v>22</v>
      </c>
      <c r="E911" s="124">
        <f t="shared" si="584"/>
        <v>14</v>
      </c>
      <c r="F911" s="124">
        <f t="shared" si="584"/>
        <v>32</v>
      </c>
      <c r="G911" s="124">
        <f t="shared" si="584"/>
        <v>23</v>
      </c>
      <c r="H911" s="124">
        <f t="shared" si="584"/>
        <v>31</v>
      </c>
      <c r="I911" s="124">
        <f t="shared" si="584"/>
        <v>21</v>
      </c>
      <c r="J911" s="124">
        <f t="shared" si="584"/>
        <v>18</v>
      </c>
      <c r="K911" s="124">
        <f t="shared" si="584"/>
        <v>24</v>
      </c>
      <c r="L911" s="124">
        <f t="shared" si="584"/>
        <v>14</v>
      </c>
      <c r="M911" s="124">
        <f t="shared" si="584"/>
        <v>32</v>
      </c>
      <c r="N911" s="124">
        <f t="shared" si="584"/>
        <v>264</v>
      </c>
      <c r="O911" s="126">
        <f t="shared" si="584"/>
        <v>22</v>
      </c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>
      <c r="A912" s="129" t="s">
        <v>138</v>
      </c>
      <c r="B912" s="123">
        <f>IF(B911=0,"",B911/B1320)</f>
        <v>0.5161290322580645</v>
      </c>
      <c r="C912" s="123">
        <f>IF(C911=0,"",C911/C1320)</f>
        <v>0.6071428571428571</v>
      </c>
      <c r="D912" s="123">
        <f>IF(D911=0,"",D911/D1320)</f>
        <v>0.70967741935483875</v>
      </c>
      <c r="E912" s="123">
        <f>IF(E911=0,"",E911/E1320)</f>
        <v>0.46666666666666667</v>
      </c>
      <c r="F912" s="123">
        <f>IF(F911=0,"",F911/F1320)</f>
        <v>1.032258064516129</v>
      </c>
      <c r="G912" s="123">
        <f t="shared" ref="G912:M912" si="585">IF(G911=0,"",G911/G1320)</f>
        <v>0.76666666666666672</v>
      </c>
      <c r="H912" s="123">
        <f t="shared" si="585"/>
        <v>1</v>
      </c>
      <c r="I912" s="123">
        <f t="shared" si="585"/>
        <v>0.67741935483870963</v>
      </c>
      <c r="J912" s="123">
        <f t="shared" si="585"/>
        <v>0.6</v>
      </c>
      <c r="K912" s="123">
        <f t="shared" si="585"/>
        <v>0.77419354838709675</v>
      </c>
      <c r="L912" s="123">
        <f t="shared" si="585"/>
        <v>0.46666666666666667</v>
      </c>
      <c r="M912" s="123">
        <f t="shared" si="585"/>
        <v>1.032258064516129</v>
      </c>
      <c r="N912" s="126">
        <f>SUM(B912:M912)</f>
        <v>8.6490783410138263</v>
      </c>
      <c r="O912" s="126">
        <f>IF(N912=0,0,AVERAGE(B912:M912))</f>
        <v>0.7207565284178189</v>
      </c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4.25">
      <c r="A913" s="12"/>
      <c r="B913" s="12"/>
      <c r="C913" s="12"/>
      <c r="D913" s="12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7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8" customHeight="1">
      <c r="A914" s="214" t="s">
        <v>608</v>
      </c>
      <c r="B914" s="212"/>
      <c r="C914" s="212"/>
      <c r="D914" s="212"/>
      <c r="E914" s="212"/>
      <c r="F914" s="212"/>
      <c r="G914" s="212"/>
      <c r="H914" s="212"/>
      <c r="I914" s="212"/>
      <c r="J914" s="212"/>
      <c r="K914" s="212"/>
      <c r="L914" s="212"/>
      <c r="M914" s="212"/>
      <c r="N914" s="212"/>
      <c r="O914" s="213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>
      <c r="A915" s="40" t="s">
        <v>306</v>
      </c>
      <c r="B915" s="76">
        <v>25</v>
      </c>
      <c r="C915" s="76">
        <v>51</v>
      </c>
      <c r="D915" s="76">
        <v>61</v>
      </c>
      <c r="E915" s="76">
        <v>56</v>
      </c>
      <c r="F915" s="76">
        <v>88</v>
      </c>
      <c r="G915" s="173">
        <v>114</v>
      </c>
      <c r="H915" s="76">
        <v>64</v>
      </c>
      <c r="I915" s="76">
        <v>100</v>
      </c>
      <c r="J915" s="76">
        <v>86</v>
      </c>
      <c r="K915" s="76">
        <v>76</v>
      </c>
      <c r="L915" s="76">
        <v>55</v>
      </c>
      <c r="M915" s="76">
        <v>56</v>
      </c>
      <c r="N915" s="92">
        <f t="shared" ref="N915:N922" si="586">SUM(B915:M915)</f>
        <v>832</v>
      </c>
      <c r="O915" s="91">
        <f t="shared" ref="O915:O922" si="587">IF(N915=0,0,AVERAGE(B915:M915))</f>
        <v>69.333333333333329</v>
      </c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>
      <c r="A916" s="40" t="s">
        <v>307</v>
      </c>
      <c r="B916" s="76">
        <v>0</v>
      </c>
      <c r="C916" s="76">
        <v>0</v>
      </c>
      <c r="D916" s="76">
        <v>0</v>
      </c>
      <c r="E916" s="76">
        <v>0</v>
      </c>
      <c r="F916" s="173">
        <v>0</v>
      </c>
      <c r="G916" s="173">
        <v>0</v>
      </c>
      <c r="H916" s="76">
        <v>2</v>
      </c>
      <c r="I916" s="76">
        <v>0</v>
      </c>
      <c r="J916" s="76">
        <v>1</v>
      </c>
      <c r="K916" s="76">
        <v>1</v>
      </c>
      <c r="L916" s="76">
        <v>0</v>
      </c>
      <c r="M916" s="76">
        <v>0</v>
      </c>
      <c r="N916" s="92">
        <f t="shared" si="586"/>
        <v>4</v>
      </c>
      <c r="O916" s="91">
        <f t="shared" si="587"/>
        <v>0.33333333333333331</v>
      </c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4.25" customHeight="1">
      <c r="A917" s="40" t="s">
        <v>308</v>
      </c>
      <c r="B917" s="76">
        <v>248</v>
      </c>
      <c r="C917" s="76">
        <v>261</v>
      </c>
      <c r="D917" s="76">
        <v>323</v>
      </c>
      <c r="E917" s="76">
        <v>337</v>
      </c>
      <c r="F917" s="173">
        <v>417</v>
      </c>
      <c r="G917" s="173">
        <v>479</v>
      </c>
      <c r="H917" s="76">
        <v>412</v>
      </c>
      <c r="I917" s="76">
        <v>500</v>
      </c>
      <c r="J917" s="76">
        <v>463</v>
      </c>
      <c r="K917" s="76">
        <v>409</v>
      </c>
      <c r="L917" s="76">
        <v>423</v>
      </c>
      <c r="M917" s="76">
        <v>378</v>
      </c>
      <c r="N917" s="92">
        <f t="shared" si="586"/>
        <v>4650</v>
      </c>
      <c r="O917" s="91">
        <f t="shared" si="587"/>
        <v>387.5</v>
      </c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>
      <c r="A918" s="40" t="s">
        <v>309</v>
      </c>
      <c r="B918" s="76">
        <v>0</v>
      </c>
      <c r="C918" s="76">
        <v>0</v>
      </c>
      <c r="D918" s="76">
        <v>0</v>
      </c>
      <c r="E918" s="76">
        <v>0</v>
      </c>
      <c r="F918" s="173">
        <v>0</v>
      </c>
      <c r="G918" s="173">
        <v>0</v>
      </c>
      <c r="H918" s="76">
        <v>0</v>
      </c>
      <c r="I918" s="76">
        <v>0</v>
      </c>
      <c r="J918" s="76">
        <v>0</v>
      </c>
      <c r="K918" s="76">
        <v>0</v>
      </c>
      <c r="L918" s="76">
        <v>0</v>
      </c>
      <c r="M918" s="76">
        <v>0</v>
      </c>
      <c r="N918" s="92">
        <f t="shared" si="586"/>
        <v>0</v>
      </c>
      <c r="O918" s="91">
        <f t="shared" si="587"/>
        <v>0</v>
      </c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>
      <c r="A919" s="40" t="s">
        <v>228</v>
      </c>
      <c r="B919" s="76">
        <v>0</v>
      </c>
      <c r="C919" s="76">
        <v>0</v>
      </c>
      <c r="D919" s="76">
        <v>0</v>
      </c>
      <c r="E919" s="76">
        <v>0</v>
      </c>
      <c r="F919" s="173">
        <v>0</v>
      </c>
      <c r="G919" s="173">
        <v>0</v>
      </c>
      <c r="H919" s="76">
        <v>0</v>
      </c>
      <c r="I919" s="76">
        <v>0</v>
      </c>
      <c r="J919" s="76">
        <v>0</v>
      </c>
      <c r="K919" s="76">
        <v>0</v>
      </c>
      <c r="L919" s="76">
        <v>0</v>
      </c>
      <c r="M919" s="76">
        <v>0</v>
      </c>
      <c r="N919" s="92">
        <f t="shared" si="586"/>
        <v>0</v>
      </c>
      <c r="O919" s="91">
        <f t="shared" si="587"/>
        <v>0</v>
      </c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4.25" customHeight="1">
      <c r="A920" s="40" t="s">
        <v>310</v>
      </c>
      <c r="B920" s="76">
        <v>0</v>
      </c>
      <c r="C920" s="76">
        <v>0</v>
      </c>
      <c r="D920" s="76">
        <v>0</v>
      </c>
      <c r="E920" s="76">
        <v>0</v>
      </c>
      <c r="F920" s="173">
        <v>0</v>
      </c>
      <c r="G920" s="173">
        <v>0</v>
      </c>
      <c r="H920" s="76">
        <v>0</v>
      </c>
      <c r="I920" s="76">
        <v>0</v>
      </c>
      <c r="J920" s="76">
        <v>0</v>
      </c>
      <c r="K920" s="76">
        <v>0</v>
      </c>
      <c r="L920" s="76">
        <v>0</v>
      </c>
      <c r="M920" s="76">
        <v>0</v>
      </c>
      <c r="N920" s="92">
        <f t="shared" si="586"/>
        <v>0</v>
      </c>
      <c r="O920" s="91">
        <f t="shared" si="587"/>
        <v>0</v>
      </c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>
      <c r="A921" s="40" t="s">
        <v>311</v>
      </c>
      <c r="B921" s="76">
        <v>194</v>
      </c>
      <c r="C921" s="76">
        <v>172</v>
      </c>
      <c r="D921" s="76">
        <v>207</v>
      </c>
      <c r="E921" s="76">
        <v>206</v>
      </c>
      <c r="F921" s="173">
        <v>225</v>
      </c>
      <c r="G921" s="173">
        <v>232</v>
      </c>
      <c r="H921" s="76">
        <v>258</v>
      </c>
      <c r="I921" s="76">
        <v>264</v>
      </c>
      <c r="J921" s="76">
        <v>248</v>
      </c>
      <c r="K921" s="76">
        <v>224</v>
      </c>
      <c r="L921" s="76">
        <v>265</v>
      </c>
      <c r="M921" s="76">
        <v>255</v>
      </c>
      <c r="N921" s="92">
        <f t="shared" si="586"/>
        <v>2750</v>
      </c>
      <c r="O921" s="91">
        <f t="shared" si="587"/>
        <v>229.16666666666666</v>
      </c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>
      <c r="A922" s="40" t="s">
        <v>23</v>
      </c>
      <c r="B922" s="100">
        <v>0</v>
      </c>
      <c r="C922" s="76">
        <v>0</v>
      </c>
      <c r="D922" s="76">
        <v>0</v>
      </c>
      <c r="E922" s="76">
        <v>0</v>
      </c>
      <c r="F922" s="173">
        <v>0</v>
      </c>
      <c r="G922" s="173">
        <v>0</v>
      </c>
      <c r="H922" s="76">
        <v>0</v>
      </c>
      <c r="I922" s="76">
        <v>0</v>
      </c>
      <c r="J922" s="76">
        <v>0</v>
      </c>
      <c r="K922" s="76">
        <v>0</v>
      </c>
      <c r="L922" s="76">
        <v>0</v>
      </c>
      <c r="M922" s="76">
        <v>0</v>
      </c>
      <c r="N922" s="92">
        <f t="shared" si="586"/>
        <v>0</v>
      </c>
      <c r="O922" s="91">
        <f t="shared" si="587"/>
        <v>0</v>
      </c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>
      <c r="A923" s="129" t="s">
        <v>22</v>
      </c>
      <c r="B923" s="124">
        <f t="shared" ref="B923:O923" si="588">SUM(B915:B922)</f>
        <v>467</v>
      </c>
      <c r="C923" s="124">
        <f t="shared" si="588"/>
        <v>484</v>
      </c>
      <c r="D923" s="124">
        <f t="shared" si="588"/>
        <v>591</v>
      </c>
      <c r="E923" s="124">
        <f t="shared" si="588"/>
        <v>599</v>
      </c>
      <c r="F923" s="124">
        <f t="shared" si="588"/>
        <v>730</v>
      </c>
      <c r="G923" s="124">
        <f t="shared" si="588"/>
        <v>825</v>
      </c>
      <c r="H923" s="124">
        <f t="shared" si="588"/>
        <v>736</v>
      </c>
      <c r="I923" s="124">
        <f t="shared" si="588"/>
        <v>864</v>
      </c>
      <c r="J923" s="124">
        <f t="shared" si="588"/>
        <v>798</v>
      </c>
      <c r="K923" s="124">
        <f t="shared" si="588"/>
        <v>710</v>
      </c>
      <c r="L923" s="124">
        <f t="shared" si="588"/>
        <v>743</v>
      </c>
      <c r="M923" s="124">
        <f t="shared" si="588"/>
        <v>689</v>
      </c>
      <c r="N923" s="124">
        <f t="shared" si="588"/>
        <v>8236</v>
      </c>
      <c r="O923" s="126">
        <f t="shared" si="588"/>
        <v>686.33333333333326</v>
      </c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>
      <c r="A924" s="129" t="s">
        <v>138</v>
      </c>
      <c r="B924" s="123">
        <f>IF(B923=0,"",B923/B1320)</f>
        <v>15.064516129032258</v>
      </c>
      <c r="C924" s="123">
        <f>IF(C923=0,"",C923/C1320)</f>
        <v>17.285714285714285</v>
      </c>
      <c r="D924" s="123">
        <f>IF(D923=0,"",D923/D1320)</f>
        <v>19.06451612903226</v>
      </c>
      <c r="E924" s="123">
        <f>IF(E923=0,"",E923/E1320)</f>
        <v>19.966666666666665</v>
      </c>
      <c r="F924" s="123">
        <f>IF(F923=0,"",F923/F1320)</f>
        <v>23.548387096774192</v>
      </c>
      <c r="G924" s="123">
        <f t="shared" ref="G924:M924" si="589">IF(G923=0,"",G923/G1320)</f>
        <v>27.5</v>
      </c>
      <c r="H924" s="123">
        <f t="shared" si="589"/>
        <v>23.741935483870968</v>
      </c>
      <c r="I924" s="123">
        <f t="shared" si="589"/>
        <v>27.870967741935484</v>
      </c>
      <c r="J924" s="123">
        <f t="shared" si="589"/>
        <v>26.6</v>
      </c>
      <c r="K924" s="123">
        <f t="shared" si="589"/>
        <v>22.903225806451612</v>
      </c>
      <c r="L924" s="123">
        <f t="shared" si="589"/>
        <v>24.766666666666666</v>
      </c>
      <c r="M924" s="123">
        <f t="shared" si="589"/>
        <v>22.225806451612904</v>
      </c>
      <c r="N924" s="126">
        <f>SUM(B924:M924)</f>
        <v>270.53840245775734</v>
      </c>
      <c r="O924" s="126">
        <f>IF(N924=0,0,AVERAGE(B924:M924))</f>
        <v>22.54486687147978</v>
      </c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4.25">
      <c r="A925" s="10"/>
      <c r="B925" s="10"/>
      <c r="C925" s="10"/>
      <c r="D925" s="10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7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>
      <c r="A926" s="9" t="s">
        <v>243</v>
      </c>
      <c r="B926" s="109">
        <f>B898</f>
        <v>12</v>
      </c>
      <c r="C926" s="109">
        <f t="shared" ref="C926:E926" si="590">C898</f>
        <v>11</v>
      </c>
      <c r="D926" s="109">
        <f t="shared" si="590"/>
        <v>16</v>
      </c>
      <c r="E926" s="109">
        <f t="shared" si="590"/>
        <v>9</v>
      </c>
      <c r="F926" s="109">
        <f t="shared" ref="F926:G926" si="591">F898</f>
        <v>23</v>
      </c>
      <c r="G926" s="109">
        <f t="shared" si="591"/>
        <v>14</v>
      </c>
      <c r="H926" s="109">
        <f t="shared" ref="H926" si="592">H898</f>
        <v>17</v>
      </c>
      <c r="I926" s="109">
        <f>I898</f>
        <v>13</v>
      </c>
      <c r="J926" s="109">
        <f t="shared" ref="J926:K926" si="593">J898</f>
        <v>14</v>
      </c>
      <c r="K926" s="109">
        <f t="shared" si="593"/>
        <v>17</v>
      </c>
      <c r="L926" s="109">
        <f t="shared" ref="L926:M926" si="594">L898</f>
        <v>9</v>
      </c>
      <c r="M926" s="109">
        <f t="shared" si="594"/>
        <v>21</v>
      </c>
      <c r="N926" s="109">
        <f t="shared" ref="N926:O926" si="595">N904</f>
        <v>264</v>
      </c>
      <c r="O926" s="106">
        <f t="shared" si="595"/>
        <v>21.999999999999996</v>
      </c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6.5" customHeight="1">
      <c r="A927" s="9" t="s">
        <v>244</v>
      </c>
      <c r="B927" s="109">
        <f>B917</f>
        <v>248</v>
      </c>
      <c r="C927" s="109">
        <f t="shared" ref="C927" si="596">C917</f>
        <v>261</v>
      </c>
      <c r="D927" s="109">
        <f t="shared" ref="D927:I927" si="597">D917</f>
        <v>323</v>
      </c>
      <c r="E927" s="109">
        <f t="shared" si="597"/>
        <v>337</v>
      </c>
      <c r="F927" s="109">
        <f t="shared" si="597"/>
        <v>417</v>
      </c>
      <c r="G927" s="109">
        <f t="shared" si="597"/>
        <v>479</v>
      </c>
      <c r="H927" s="109">
        <f t="shared" si="597"/>
        <v>412</v>
      </c>
      <c r="I927" s="109">
        <f t="shared" si="597"/>
        <v>500</v>
      </c>
      <c r="J927" s="109">
        <f t="shared" ref="J927:K927" si="598">J917</f>
        <v>463</v>
      </c>
      <c r="K927" s="109">
        <f t="shared" si="598"/>
        <v>409</v>
      </c>
      <c r="L927" s="109">
        <f t="shared" ref="L927:M927" si="599">L917</f>
        <v>423</v>
      </c>
      <c r="M927" s="109">
        <f t="shared" si="599"/>
        <v>378</v>
      </c>
      <c r="N927" s="109">
        <f t="shared" ref="N927:O927" si="600">N923</f>
        <v>8236</v>
      </c>
      <c r="O927" s="106">
        <f t="shared" si="600"/>
        <v>686.33333333333326</v>
      </c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3.5" customHeight="1">
      <c r="A928" s="218"/>
      <c r="B928" s="228"/>
      <c r="C928" s="228"/>
      <c r="D928" s="228"/>
      <c r="E928" s="228"/>
      <c r="F928" s="228"/>
      <c r="G928" s="228"/>
      <c r="H928" s="228"/>
      <c r="I928" s="228"/>
      <c r="J928" s="228"/>
      <c r="K928" s="228"/>
      <c r="L928" s="228"/>
      <c r="M928" s="228"/>
      <c r="N928" s="228"/>
      <c r="O928" s="7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>
      <c r="A929" s="211" t="s">
        <v>609</v>
      </c>
      <c r="B929" s="212"/>
      <c r="C929" s="212"/>
      <c r="D929" s="212"/>
      <c r="E929" s="212"/>
      <c r="F929" s="212"/>
      <c r="G929" s="212"/>
      <c r="H929" s="212"/>
      <c r="I929" s="212"/>
      <c r="J929" s="212"/>
      <c r="K929" s="212"/>
      <c r="L929" s="212"/>
      <c r="M929" s="212"/>
      <c r="N929" s="212"/>
      <c r="O929" s="213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>
      <c r="A930" s="214" t="s">
        <v>610</v>
      </c>
      <c r="B930" s="212"/>
      <c r="C930" s="212"/>
      <c r="D930" s="212"/>
      <c r="E930" s="212"/>
      <c r="F930" s="212"/>
      <c r="G930" s="212"/>
      <c r="H930" s="212"/>
      <c r="I930" s="212"/>
      <c r="J930" s="212"/>
      <c r="K930" s="212"/>
      <c r="L930" s="212"/>
      <c r="M930" s="212"/>
      <c r="N930" s="212"/>
      <c r="O930" s="213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4.25" customHeight="1">
      <c r="A931" s="40" t="s">
        <v>306</v>
      </c>
      <c r="B931" s="76">
        <f>B941+B958</f>
        <v>21</v>
      </c>
      <c r="C931" s="76">
        <f>C941+C958</f>
        <v>13</v>
      </c>
      <c r="D931" s="76">
        <f>D941+D958</f>
        <v>29</v>
      </c>
      <c r="E931" s="76">
        <v>21</v>
      </c>
      <c r="F931" s="76">
        <v>29</v>
      </c>
      <c r="G931" s="173">
        <v>6</v>
      </c>
      <c r="H931" s="173">
        <v>24</v>
      </c>
      <c r="I931" s="76">
        <v>33</v>
      </c>
      <c r="J931" s="76">
        <v>37</v>
      </c>
      <c r="K931" s="76">
        <v>35</v>
      </c>
      <c r="L931" s="76">
        <v>48</v>
      </c>
      <c r="M931" s="76">
        <v>15</v>
      </c>
      <c r="N931" s="92">
        <f t="shared" ref="N931:N936" si="601">SUM(B931:M931)</f>
        <v>311</v>
      </c>
      <c r="O931" s="91">
        <f t="shared" ref="O931:O936" si="602">IF(N931=0,0,AVERAGE(B931:M931))</f>
        <v>25.916666666666668</v>
      </c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>
      <c r="A932" s="40" t="s">
        <v>313</v>
      </c>
      <c r="B932" s="76">
        <f t="shared" ref="B932:E936" si="603">B942+B959</f>
        <v>65</v>
      </c>
      <c r="C932" s="76">
        <f t="shared" si="603"/>
        <v>60</v>
      </c>
      <c r="D932" s="76">
        <f t="shared" si="603"/>
        <v>105</v>
      </c>
      <c r="E932" s="76">
        <v>88</v>
      </c>
      <c r="F932" s="76">
        <v>100</v>
      </c>
      <c r="G932" s="173">
        <v>47</v>
      </c>
      <c r="H932" s="173">
        <v>129</v>
      </c>
      <c r="I932" s="76">
        <v>124</v>
      </c>
      <c r="J932" s="76">
        <v>121</v>
      </c>
      <c r="K932" s="76">
        <v>128</v>
      </c>
      <c r="L932" s="76">
        <v>80</v>
      </c>
      <c r="M932" s="76">
        <v>81</v>
      </c>
      <c r="N932" s="92">
        <f t="shared" si="601"/>
        <v>1128</v>
      </c>
      <c r="O932" s="91">
        <f t="shared" si="602"/>
        <v>94</v>
      </c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>
      <c r="A933" s="40" t="s">
        <v>309</v>
      </c>
      <c r="B933" s="76">
        <f t="shared" si="603"/>
        <v>0</v>
      </c>
      <c r="C933" s="76">
        <f t="shared" si="603"/>
        <v>0</v>
      </c>
      <c r="D933" s="76">
        <f t="shared" si="603"/>
        <v>0</v>
      </c>
      <c r="E933" s="76">
        <f t="shared" si="603"/>
        <v>0</v>
      </c>
      <c r="F933" s="173">
        <v>0</v>
      </c>
      <c r="G933" s="173">
        <v>0</v>
      </c>
      <c r="H933" s="173">
        <v>0</v>
      </c>
      <c r="I933" s="76">
        <v>0</v>
      </c>
      <c r="J933" s="76">
        <v>0</v>
      </c>
      <c r="K933" s="76">
        <v>0</v>
      </c>
      <c r="L933" s="76">
        <v>0</v>
      </c>
      <c r="M933" s="76">
        <v>0</v>
      </c>
      <c r="N933" s="92">
        <f t="shared" si="601"/>
        <v>0</v>
      </c>
      <c r="O933" s="91">
        <f t="shared" si="602"/>
        <v>0</v>
      </c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>
      <c r="A934" s="40" t="s">
        <v>314</v>
      </c>
      <c r="B934" s="76">
        <f t="shared" si="603"/>
        <v>0</v>
      </c>
      <c r="C934" s="76">
        <f t="shared" si="603"/>
        <v>0</v>
      </c>
      <c r="D934" s="76">
        <f t="shared" si="603"/>
        <v>0</v>
      </c>
      <c r="E934" s="76">
        <f t="shared" si="603"/>
        <v>0</v>
      </c>
      <c r="F934" s="173">
        <v>0</v>
      </c>
      <c r="G934" s="173">
        <v>0</v>
      </c>
      <c r="H934" s="173">
        <v>0</v>
      </c>
      <c r="I934" s="76">
        <v>0</v>
      </c>
      <c r="J934" s="76">
        <v>0</v>
      </c>
      <c r="K934" s="76">
        <v>0</v>
      </c>
      <c r="L934" s="76">
        <v>0</v>
      </c>
      <c r="M934" s="76">
        <v>0</v>
      </c>
      <c r="N934" s="92">
        <f t="shared" si="601"/>
        <v>0</v>
      </c>
      <c r="O934" s="91">
        <f t="shared" si="602"/>
        <v>0</v>
      </c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>
      <c r="A935" s="40" t="s">
        <v>315</v>
      </c>
      <c r="B935" s="76">
        <f t="shared" si="603"/>
        <v>1</v>
      </c>
      <c r="C935" s="76">
        <f t="shared" si="603"/>
        <v>7</v>
      </c>
      <c r="D935" s="76">
        <f t="shared" si="603"/>
        <v>7</v>
      </c>
      <c r="E935" s="76">
        <f t="shared" si="603"/>
        <v>2</v>
      </c>
      <c r="F935" s="173">
        <v>3</v>
      </c>
      <c r="G935" s="173">
        <v>1</v>
      </c>
      <c r="H935" s="173">
        <v>10</v>
      </c>
      <c r="I935" s="76">
        <v>7</v>
      </c>
      <c r="J935" s="76">
        <v>3</v>
      </c>
      <c r="K935" s="76">
        <v>12</v>
      </c>
      <c r="L935" s="76">
        <v>9</v>
      </c>
      <c r="M935" s="76">
        <v>6</v>
      </c>
      <c r="N935" s="92">
        <f t="shared" si="601"/>
        <v>68</v>
      </c>
      <c r="O935" s="91">
        <f t="shared" si="602"/>
        <v>5.666666666666667</v>
      </c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>
      <c r="A936" s="53" t="s">
        <v>23</v>
      </c>
      <c r="B936" s="76">
        <f t="shared" si="603"/>
        <v>0</v>
      </c>
      <c r="C936" s="76">
        <f t="shared" si="603"/>
        <v>0</v>
      </c>
      <c r="D936" s="76">
        <f t="shared" si="603"/>
        <v>0</v>
      </c>
      <c r="E936" s="76">
        <f t="shared" si="603"/>
        <v>0</v>
      </c>
      <c r="F936" s="173">
        <v>0</v>
      </c>
      <c r="G936" s="173">
        <v>0</v>
      </c>
      <c r="H936" s="173">
        <v>0</v>
      </c>
      <c r="I936" s="76">
        <v>0</v>
      </c>
      <c r="J936" s="76">
        <v>0</v>
      </c>
      <c r="K936" s="76">
        <v>0</v>
      </c>
      <c r="L936" s="76">
        <v>0</v>
      </c>
      <c r="M936" s="76">
        <v>0</v>
      </c>
      <c r="N936" s="92">
        <f t="shared" si="601"/>
        <v>0</v>
      </c>
      <c r="O936" s="91">
        <f t="shared" si="602"/>
        <v>0</v>
      </c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4.25" customHeight="1">
      <c r="A937" s="129" t="s">
        <v>22</v>
      </c>
      <c r="B937" s="124">
        <f t="shared" ref="B937:O937" si="604">SUM(B931:B936)</f>
        <v>87</v>
      </c>
      <c r="C937" s="124">
        <f t="shared" si="604"/>
        <v>80</v>
      </c>
      <c r="D937" s="124">
        <f t="shared" si="604"/>
        <v>141</v>
      </c>
      <c r="E937" s="124">
        <f t="shared" si="604"/>
        <v>111</v>
      </c>
      <c r="F937" s="124">
        <f t="shared" si="604"/>
        <v>132</v>
      </c>
      <c r="G937" s="124">
        <f>SUM(G931:G936)</f>
        <v>54</v>
      </c>
      <c r="H937" s="124">
        <f t="shared" si="604"/>
        <v>163</v>
      </c>
      <c r="I937" s="124">
        <f t="shared" si="604"/>
        <v>164</v>
      </c>
      <c r="J937" s="124">
        <f t="shared" si="604"/>
        <v>161</v>
      </c>
      <c r="K937" s="124">
        <f t="shared" si="604"/>
        <v>175</v>
      </c>
      <c r="L937" s="124">
        <f t="shared" si="604"/>
        <v>137</v>
      </c>
      <c r="M937" s="124">
        <f t="shared" si="604"/>
        <v>102</v>
      </c>
      <c r="N937" s="124">
        <f t="shared" si="604"/>
        <v>1507</v>
      </c>
      <c r="O937" s="126">
        <f t="shared" si="604"/>
        <v>125.58333333333334</v>
      </c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4.25" customHeight="1">
      <c r="A938" s="129" t="s">
        <v>138</v>
      </c>
      <c r="B938" s="123">
        <f>IF(B937=0,"",B937/B1320)</f>
        <v>2.806451612903226</v>
      </c>
      <c r="C938" s="123">
        <f>IF(C937=0,"",C937/C1320)</f>
        <v>2.8571428571428572</v>
      </c>
      <c r="D938" s="123">
        <f>IF(D937=0,"",D937/D1320)</f>
        <v>4.5483870967741939</v>
      </c>
      <c r="E938" s="123">
        <f>IF(E937=0,"",E937/E1320)</f>
        <v>3.7</v>
      </c>
      <c r="F938" s="123">
        <f>IF(F937=0,"",F937/F1320)</f>
        <v>4.258064516129032</v>
      </c>
      <c r="G938" s="123">
        <f t="shared" ref="G938:M938" si="605">IF(G937=0,"",G937/G1320)</f>
        <v>1.8</v>
      </c>
      <c r="H938" s="123">
        <f t="shared" si="605"/>
        <v>5.258064516129032</v>
      </c>
      <c r="I938" s="123">
        <f t="shared" si="605"/>
        <v>5.290322580645161</v>
      </c>
      <c r="J938" s="123">
        <f t="shared" si="605"/>
        <v>5.3666666666666663</v>
      </c>
      <c r="K938" s="123">
        <f t="shared" si="605"/>
        <v>5.645161290322581</v>
      </c>
      <c r="L938" s="123">
        <f t="shared" si="605"/>
        <v>4.5666666666666664</v>
      </c>
      <c r="M938" s="123">
        <f t="shared" si="605"/>
        <v>3.2903225806451615</v>
      </c>
      <c r="N938" s="126">
        <f>SUM(B938:M938)</f>
        <v>49.387250384024576</v>
      </c>
      <c r="O938" s="126">
        <f>IF(N938=0,0,AVERAGE(B938:M938))</f>
        <v>4.1156041986687146</v>
      </c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4.25">
      <c r="A939" s="12"/>
      <c r="B939" s="12"/>
      <c r="C939" s="12"/>
      <c r="D939" s="12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7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>
      <c r="A940" s="214" t="s">
        <v>611</v>
      </c>
      <c r="B940" s="212"/>
      <c r="C940" s="212"/>
      <c r="D940" s="212"/>
      <c r="E940" s="212"/>
      <c r="F940" s="212"/>
      <c r="G940" s="212"/>
      <c r="H940" s="212"/>
      <c r="I940" s="212"/>
      <c r="J940" s="212"/>
      <c r="K940" s="212"/>
      <c r="L940" s="212"/>
      <c r="M940" s="212"/>
      <c r="N940" s="212"/>
      <c r="O940" s="213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4.25" customHeight="1">
      <c r="A941" s="40" t="s">
        <v>306</v>
      </c>
      <c r="B941" s="76">
        <v>0</v>
      </c>
      <c r="C941" s="76">
        <v>1</v>
      </c>
      <c r="D941" s="76">
        <v>3</v>
      </c>
      <c r="E941" s="76">
        <v>1</v>
      </c>
      <c r="F941" s="173">
        <v>2</v>
      </c>
      <c r="G941" s="173">
        <v>0</v>
      </c>
      <c r="H941" s="76">
        <v>1</v>
      </c>
      <c r="I941" s="76">
        <v>3</v>
      </c>
      <c r="J941" s="76">
        <v>1</v>
      </c>
      <c r="K941" s="76">
        <v>3</v>
      </c>
      <c r="L941" s="76">
        <v>2</v>
      </c>
      <c r="M941" s="76">
        <v>3</v>
      </c>
      <c r="N941" s="92">
        <f t="shared" ref="N941:N946" si="606">SUM(B941:M941)</f>
        <v>20</v>
      </c>
      <c r="O941" s="91">
        <f t="shared" ref="O941:O946" si="607">IF(N941=0,0,AVERAGE(B941:M941))</f>
        <v>1.6666666666666667</v>
      </c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>
      <c r="A942" s="40" t="s">
        <v>313</v>
      </c>
      <c r="B942" s="76">
        <v>4</v>
      </c>
      <c r="C942" s="76">
        <v>2</v>
      </c>
      <c r="D942" s="76">
        <v>8</v>
      </c>
      <c r="E942" s="76">
        <v>5</v>
      </c>
      <c r="F942" s="173">
        <v>2</v>
      </c>
      <c r="G942" s="173">
        <v>2</v>
      </c>
      <c r="H942" s="76">
        <v>7</v>
      </c>
      <c r="I942" s="76">
        <v>7</v>
      </c>
      <c r="J942" s="76">
        <v>5</v>
      </c>
      <c r="K942" s="76">
        <v>7</v>
      </c>
      <c r="L942" s="76">
        <v>7</v>
      </c>
      <c r="M942" s="76">
        <v>8</v>
      </c>
      <c r="N942" s="92">
        <f t="shared" si="606"/>
        <v>64</v>
      </c>
      <c r="O942" s="91">
        <f t="shared" si="607"/>
        <v>5.333333333333333</v>
      </c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>
      <c r="A943" s="40" t="s">
        <v>309</v>
      </c>
      <c r="B943" s="76">
        <v>0</v>
      </c>
      <c r="C943" s="76">
        <v>0</v>
      </c>
      <c r="D943" s="76">
        <v>0</v>
      </c>
      <c r="E943" s="95">
        <v>0</v>
      </c>
      <c r="F943" s="173">
        <v>0</v>
      </c>
      <c r="G943" s="173">
        <v>0</v>
      </c>
      <c r="H943" s="76">
        <v>0</v>
      </c>
      <c r="I943" s="76">
        <v>0</v>
      </c>
      <c r="J943" s="76">
        <v>0</v>
      </c>
      <c r="K943" s="76">
        <v>0</v>
      </c>
      <c r="L943" s="76">
        <v>0</v>
      </c>
      <c r="M943" s="76">
        <v>0</v>
      </c>
      <c r="N943" s="92">
        <f t="shared" si="606"/>
        <v>0</v>
      </c>
      <c r="O943" s="91">
        <f t="shared" si="607"/>
        <v>0</v>
      </c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0" t="s">
        <v>317</v>
      </c>
      <c r="B944" s="76">
        <v>0</v>
      </c>
      <c r="C944" s="76">
        <v>0</v>
      </c>
      <c r="D944" s="76">
        <v>0</v>
      </c>
      <c r="E944" s="95">
        <v>0</v>
      </c>
      <c r="F944" s="173">
        <v>0</v>
      </c>
      <c r="G944" s="173">
        <v>0</v>
      </c>
      <c r="H944" s="76">
        <v>0</v>
      </c>
      <c r="I944" s="76">
        <v>0</v>
      </c>
      <c r="J944" s="76">
        <v>0</v>
      </c>
      <c r="K944" s="76">
        <v>0</v>
      </c>
      <c r="L944" s="76">
        <v>0</v>
      </c>
      <c r="M944" s="76">
        <v>0</v>
      </c>
      <c r="N944" s="92">
        <f t="shared" si="606"/>
        <v>0</v>
      </c>
      <c r="O944" s="91">
        <f t="shared" si="607"/>
        <v>0</v>
      </c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9.5" customHeight="1">
      <c r="A945" s="40" t="s">
        <v>315</v>
      </c>
      <c r="B945" s="76">
        <v>0</v>
      </c>
      <c r="C945" s="76">
        <v>0</v>
      </c>
      <c r="D945" s="76">
        <v>0</v>
      </c>
      <c r="E945" s="95">
        <v>0</v>
      </c>
      <c r="F945" s="173">
        <v>2</v>
      </c>
      <c r="G945" s="173">
        <v>0</v>
      </c>
      <c r="H945" s="76">
        <v>0</v>
      </c>
      <c r="I945" s="76">
        <v>0</v>
      </c>
      <c r="J945" s="76">
        <v>0</v>
      </c>
      <c r="K945" s="76">
        <v>0</v>
      </c>
      <c r="L945" s="76">
        <v>2</v>
      </c>
      <c r="M945" s="76">
        <v>0</v>
      </c>
      <c r="N945" s="92">
        <f t="shared" si="606"/>
        <v>4</v>
      </c>
      <c r="O945" s="91">
        <f t="shared" si="607"/>
        <v>0.33333333333333331</v>
      </c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>
      <c r="A946" s="53" t="s">
        <v>23</v>
      </c>
      <c r="B946" s="76">
        <v>0</v>
      </c>
      <c r="C946" s="76">
        <v>0</v>
      </c>
      <c r="D946" s="76">
        <v>0</v>
      </c>
      <c r="E946" s="95">
        <v>0</v>
      </c>
      <c r="F946" s="173">
        <v>0</v>
      </c>
      <c r="G946" s="173">
        <v>0</v>
      </c>
      <c r="H946" s="76">
        <v>0</v>
      </c>
      <c r="I946" s="76">
        <v>0</v>
      </c>
      <c r="J946" s="76">
        <v>0</v>
      </c>
      <c r="K946" s="76">
        <v>0</v>
      </c>
      <c r="L946" s="76">
        <v>0</v>
      </c>
      <c r="M946" s="76">
        <v>0</v>
      </c>
      <c r="N946" s="92">
        <f t="shared" si="606"/>
        <v>0</v>
      </c>
      <c r="O946" s="91">
        <f t="shared" si="607"/>
        <v>0</v>
      </c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>
      <c r="A947" s="129" t="s">
        <v>22</v>
      </c>
      <c r="B947" s="124">
        <f t="shared" ref="B947:O947" si="608">SUM(B941:B946)</f>
        <v>4</v>
      </c>
      <c r="C947" s="124">
        <f t="shared" si="608"/>
        <v>3</v>
      </c>
      <c r="D947" s="124">
        <f t="shared" si="608"/>
        <v>11</v>
      </c>
      <c r="E947" s="124">
        <f t="shared" si="608"/>
        <v>6</v>
      </c>
      <c r="F947" s="124">
        <f t="shared" si="608"/>
        <v>6</v>
      </c>
      <c r="G947" s="174">
        <f t="shared" si="608"/>
        <v>2</v>
      </c>
      <c r="H947" s="124">
        <f t="shared" si="608"/>
        <v>8</v>
      </c>
      <c r="I947" s="124">
        <f t="shared" si="608"/>
        <v>10</v>
      </c>
      <c r="J947" s="124">
        <f t="shared" si="608"/>
        <v>6</v>
      </c>
      <c r="K947" s="124">
        <f t="shared" si="608"/>
        <v>10</v>
      </c>
      <c r="L947" s="124">
        <f t="shared" si="608"/>
        <v>11</v>
      </c>
      <c r="M947" s="124">
        <f t="shared" si="608"/>
        <v>11</v>
      </c>
      <c r="N947" s="124">
        <f t="shared" si="608"/>
        <v>88</v>
      </c>
      <c r="O947" s="126">
        <f t="shared" si="608"/>
        <v>7.333333333333333</v>
      </c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4.25" customHeight="1">
      <c r="A948" s="129" t="s">
        <v>138</v>
      </c>
      <c r="B948" s="123">
        <f t="shared" ref="B948:G948" si="609">IF(B947=0,"",B947/B1320)</f>
        <v>0.12903225806451613</v>
      </c>
      <c r="C948" s="123">
        <f t="shared" si="609"/>
        <v>0.10714285714285714</v>
      </c>
      <c r="D948" s="123">
        <f t="shared" si="609"/>
        <v>0.35483870967741937</v>
      </c>
      <c r="E948" s="123">
        <f t="shared" si="609"/>
        <v>0.2</v>
      </c>
      <c r="F948" s="123">
        <f t="shared" si="609"/>
        <v>0.19354838709677419</v>
      </c>
      <c r="G948" s="123">
        <f t="shared" si="609"/>
        <v>6.6666666666666666E-2</v>
      </c>
      <c r="H948" s="123">
        <f t="shared" ref="H948:M948" si="610">IF(H947=0,"",H947/H1320)</f>
        <v>0.25806451612903225</v>
      </c>
      <c r="I948" s="123">
        <f t="shared" si="610"/>
        <v>0.32258064516129031</v>
      </c>
      <c r="J948" s="123">
        <f t="shared" si="610"/>
        <v>0.2</v>
      </c>
      <c r="K948" s="123">
        <f t="shared" si="610"/>
        <v>0.32258064516129031</v>
      </c>
      <c r="L948" s="123">
        <f t="shared" si="610"/>
        <v>0.36666666666666664</v>
      </c>
      <c r="M948" s="123">
        <f t="shared" si="610"/>
        <v>0.35483870967741937</v>
      </c>
      <c r="N948" s="126">
        <f>SUM(B948:M948)</f>
        <v>2.8759600614439327</v>
      </c>
      <c r="O948" s="126">
        <f>IF(N948=0,0,AVERAGE(B948:M948))</f>
        <v>0.23966333845366106</v>
      </c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4.25">
      <c r="A949" s="10"/>
      <c r="B949" s="10"/>
      <c r="C949" s="10"/>
      <c r="D949" s="10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7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>
      <c r="A950" s="214" t="s">
        <v>612</v>
      </c>
      <c r="B950" s="212"/>
      <c r="C950" s="212"/>
      <c r="D950" s="212"/>
      <c r="E950" s="212"/>
      <c r="F950" s="212"/>
      <c r="G950" s="212"/>
      <c r="H950" s="212"/>
      <c r="I950" s="212"/>
      <c r="J950" s="212"/>
      <c r="K950" s="212"/>
      <c r="L950" s="212"/>
      <c r="M950" s="212"/>
      <c r="N950" s="212"/>
      <c r="O950" s="213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>
      <c r="A951" s="53" t="s">
        <v>19</v>
      </c>
      <c r="B951" s="76">
        <v>0</v>
      </c>
      <c r="C951" s="76">
        <v>0</v>
      </c>
      <c r="D951" s="76">
        <v>2</v>
      </c>
      <c r="E951" s="76">
        <v>3</v>
      </c>
      <c r="F951" s="173">
        <v>0</v>
      </c>
      <c r="G951" s="173">
        <v>0</v>
      </c>
      <c r="H951" s="76">
        <v>0</v>
      </c>
      <c r="I951" s="76">
        <v>2</v>
      </c>
      <c r="J951" s="76">
        <v>1</v>
      </c>
      <c r="K951" s="76">
        <v>3</v>
      </c>
      <c r="L951" s="76">
        <v>0</v>
      </c>
      <c r="M951" s="76">
        <v>0</v>
      </c>
      <c r="N951" s="92">
        <f t="shared" ref="N951:N953" si="611">SUM(B951:M951)</f>
        <v>11</v>
      </c>
      <c r="O951" s="91">
        <f t="shared" ref="O951:O953" si="612">IF(N951=0,0,AVERAGE(B951:M951))</f>
        <v>0.91666666666666663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>
      <c r="A952" s="53" t="s">
        <v>20</v>
      </c>
      <c r="B952" s="76">
        <v>3</v>
      </c>
      <c r="C952" s="76">
        <v>3</v>
      </c>
      <c r="D952" s="76">
        <v>9</v>
      </c>
      <c r="E952" s="76">
        <v>3</v>
      </c>
      <c r="F952" s="173">
        <v>6</v>
      </c>
      <c r="G952" s="173">
        <v>2</v>
      </c>
      <c r="H952" s="76">
        <v>8</v>
      </c>
      <c r="I952" s="76">
        <v>8</v>
      </c>
      <c r="J952" s="76">
        <v>5</v>
      </c>
      <c r="K952" s="76">
        <v>7</v>
      </c>
      <c r="L952" s="76">
        <v>10</v>
      </c>
      <c r="M952" s="76">
        <v>11</v>
      </c>
      <c r="N952" s="92">
        <f t="shared" si="611"/>
        <v>75</v>
      </c>
      <c r="O952" s="91">
        <f t="shared" si="612"/>
        <v>6.25</v>
      </c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>
      <c r="A953" s="53" t="s">
        <v>21</v>
      </c>
      <c r="B953" s="76">
        <v>1</v>
      </c>
      <c r="C953" s="76">
        <v>0</v>
      </c>
      <c r="D953" s="76">
        <v>0</v>
      </c>
      <c r="E953" s="76">
        <v>0</v>
      </c>
      <c r="F953" s="173">
        <v>0</v>
      </c>
      <c r="G953" s="173">
        <v>0</v>
      </c>
      <c r="H953" s="173">
        <v>0</v>
      </c>
      <c r="I953" s="76">
        <v>0</v>
      </c>
      <c r="J953" s="76">
        <v>0</v>
      </c>
      <c r="K953" s="76">
        <v>0</v>
      </c>
      <c r="L953" s="76">
        <v>1</v>
      </c>
      <c r="M953" s="76">
        <v>0</v>
      </c>
      <c r="N953" s="92">
        <f t="shared" si="611"/>
        <v>2</v>
      </c>
      <c r="O953" s="91">
        <f t="shared" si="612"/>
        <v>0.16666666666666666</v>
      </c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>
      <c r="A954" s="129" t="s">
        <v>22</v>
      </c>
      <c r="B954" s="124">
        <f t="shared" ref="B954:O954" si="613">SUM(B951:B953)</f>
        <v>4</v>
      </c>
      <c r="C954" s="124">
        <f t="shared" si="613"/>
        <v>3</v>
      </c>
      <c r="D954" s="124">
        <f t="shared" si="613"/>
        <v>11</v>
      </c>
      <c r="E954" s="124">
        <f t="shared" si="613"/>
        <v>6</v>
      </c>
      <c r="F954" s="124">
        <f t="shared" si="613"/>
        <v>6</v>
      </c>
      <c r="G954" s="124">
        <f t="shared" si="613"/>
        <v>2</v>
      </c>
      <c r="H954" s="124">
        <f t="shared" si="613"/>
        <v>8</v>
      </c>
      <c r="I954" s="124">
        <f t="shared" si="613"/>
        <v>10</v>
      </c>
      <c r="J954" s="124">
        <f t="shared" ref="J954" si="614">SUM(J951:J953)</f>
        <v>6</v>
      </c>
      <c r="K954" s="124">
        <f t="shared" si="613"/>
        <v>10</v>
      </c>
      <c r="L954" s="124">
        <f t="shared" si="613"/>
        <v>11</v>
      </c>
      <c r="M954" s="124">
        <f t="shared" si="613"/>
        <v>11</v>
      </c>
      <c r="N954" s="124">
        <f t="shared" si="613"/>
        <v>88</v>
      </c>
      <c r="O954" s="126">
        <f t="shared" si="613"/>
        <v>7.3333333333333339</v>
      </c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>
      <c r="A955" s="129" t="s">
        <v>138</v>
      </c>
      <c r="B955" s="123">
        <f>IF(B954=0,"",B954/B1320)</f>
        <v>0.12903225806451613</v>
      </c>
      <c r="C955" s="123">
        <f>IF(C954=0,"",C954/C1320)</f>
        <v>0.10714285714285714</v>
      </c>
      <c r="D955" s="123">
        <f>IF(D954=0,"",D954/D1320)</f>
        <v>0.35483870967741937</v>
      </c>
      <c r="E955" s="123">
        <f>IF(E954=0,"",E954/E1320)</f>
        <v>0.2</v>
      </c>
      <c r="F955" s="123">
        <f>IF(F954=0,"",F954/F1320)</f>
        <v>0.19354838709677419</v>
      </c>
      <c r="G955" s="123">
        <f t="shared" ref="G955:M955" si="615">IF(G954=0,"",G954/G1320)</f>
        <v>6.6666666666666666E-2</v>
      </c>
      <c r="H955" s="123">
        <f t="shared" si="615"/>
        <v>0.25806451612903225</v>
      </c>
      <c r="I955" s="123">
        <f t="shared" si="615"/>
        <v>0.32258064516129031</v>
      </c>
      <c r="J955" s="123">
        <f t="shared" ref="J955" si="616">IF(J954=0,"",J954/J1320)</f>
        <v>0.2</v>
      </c>
      <c r="K955" s="123">
        <f t="shared" si="615"/>
        <v>0.32258064516129031</v>
      </c>
      <c r="L955" s="123">
        <f t="shared" si="615"/>
        <v>0.36666666666666664</v>
      </c>
      <c r="M955" s="123">
        <f t="shared" si="615"/>
        <v>0.35483870967741937</v>
      </c>
      <c r="N955" s="126">
        <f>SUM(B955:M955)</f>
        <v>2.8759600614439327</v>
      </c>
      <c r="O955" s="126">
        <f>IF(N955=0,0,AVERAGE(B955:M955))</f>
        <v>0.23966333845366106</v>
      </c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4.25">
      <c r="A956" s="10"/>
      <c r="B956" s="10"/>
      <c r="C956" s="10"/>
      <c r="D956" s="10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7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>
      <c r="A957" s="214" t="s">
        <v>613</v>
      </c>
      <c r="B957" s="212"/>
      <c r="C957" s="212"/>
      <c r="D957" s="212"/>
      <c r="E957" s="212"/>
      <c r="F957" s="212"/>
      <c r="G957" s="212"/>
      <c r="H957" s="212"/>
      <c r="I957" s="212"/>
      <c r="J957" s="212"/>
      <c r="K957" s="212"/>
      <c r="L957" s="212"/>
      <c r="M957" s="212"/>
      <c r="N957" s="212"/>
      <c r="O957" s="213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4.25" customHeight="1">
      <c r="A958" s="40" t="s">
        <v>306</v>
      </c>
      <c r="B958" s="76">
        <v>21</v>
      </c>
      <c r="C958" s="76">
        <v>12</v>
      </c>
      <c r="D958" s="76">
        <v>26</v>
      </c>
      <c r="E958" s="76">
        <v>20</v>
      </c>
      <c r="F958" s="173">
        <v>27</v>
      </c>
      <c r="G958" s="173">
        <v>6</v>
      </c>
      <c r="H958" s="76">
        <v>23</v>
      </c>
      <c r="I958" s="76">
        <v>30</v>
      </c>
      <c r="J958" s="76">
        <v>36</v>
      </c>
      <c r="K958" s="76">
        <v>32</v>
      </c>
      <c r="L958" s="76">
        <v>46</v>
      </c>
      <c r="M958" s="76">
        <v>12</v>
      </c>
      <c r="N958" s="92">
        <f t="shared" ref="N958:N963" si="617">SUM(B958:M958)</f>
        <v>291</v>
      </c>
      <c r="O958" s="91">
        <f t="shared" ref="O958:O963" si="618">IF(N958=0,0,AVERAGE(B958:M958))</f>
        <v>24.25</v>
      </c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>
      <c r="A959" s="40" t="s">
        <v>313</v>
      </c>
      <c r="B959" s="76">
        <v>61</v>
      </c>
      <c r="C959" s="76">
        <v>58</v>
      </c>
      <c r="D959" s="76">
        <v>97</v>
      </c>
      <c r="E959" s="76">
        <v>83</v>
      </c>
      <c r="F959" s="173">
        <v>98</v>
      </c>
      <c r="G959" s="173">
        <v>45</v>
      </c>
      <c r="H959" s="76">
        <v>122</v>
      </c>
      <c r="I959" s="76">
        <v>117</v>
      </c>
      <c r="J959" s="76">
        <v>116</v>
      </c>
      <c r="K959" s="76">
        <v>121</v>
      </c>
      <c r="L959" s="76">
        <v>73</v>
      </c>
      <c r="M959" s="76">
        <v>73</v>
      </c>
      <c r="N959" s="92">
        <f t="shared" si="617"/>
        <v>1064</v>
      </c>
      <c r="O959" s="91">
        <f t="shared" si="618"/>
        <v>88.666666666666671</v>
      </c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>
      <c r="A960" s="40" t="s">
        <v>309</v>
      </c>
      <c r="B960" s="76">
        <v>0</v>
      </c>
      <c r="C960" s="76">
        <v>0</v>
      </c>
      <c r="D960" s="76">
        <v>0</v>
      </c>
      <c r="E960" s="76">
        <v>0</v>
      </c>
      <c r="F960" s="173">
        <v>0</v>
      </c>
      <c r="G960" s="173">
        <v>0</v>
      </c>
      <c r="H960" s="76">
        <v>0</v>
      </c>
      <c r="I960" s="76">
        <v>0</v>
      </c>
      <c r="J960" s="76">
        <v>0</v>
      </c>
      <c r="K960" s="76">
        <v>0</v>
      </c>
      <c r="L960" s="76">
        <v>0</v>
      </c>
      <c r="M960" s="76">
        <v>0</v>
      </c>
      <c r="N960" s="92">
        <f t="shared" si="617"/>
        <v>0</v>
      </c>
      <c r="O960" s="91">
        <f t="shared" si="618"/>
        <v>0</v>
      </c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4.25" customHeight="1">
      <c r="A961" s="40" t="s">
        <v>314</v>
      </c>
      <c r="B961" s="76">
        <v>0</v>
      </c>
      <c r="C961" s="76">
        <v>0</v>
      </c>
      <c r="D961" s="76">
        <v>0</v>
      </c>
      <c r="E961" s="76">
        <v>0</v>
      </c>
      <c r="F961" s="173">
        <v>0</v>
      </c>
      <c r="G961" s="173">
        <v>0</v>
      </c>
      <c r="H961" s="76">
        <v>0</v>
      </c>
      <c r="I961" s="76">
        <v>0</v>
      </c>
      <c r="J961" s="76">
        <v>0</v>
      </c>
      <c r="K961" s="76">
        <v>0</v>
      </c>
      <c r="L961" s="76">
        <v>0</v>
      </c>
      <c r="M961" s="76">
        <v>0</v>
      </c>
      <c r="N961" s="92">
        <f t="shared" si="617"/>
        <v>0</v>
      </c>
      <c r="O961" s="91">
        <f t="shared" si="618"/>
        <v>0</v>
      </c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>
      <c r="A962" s="40" t="s">
        <v>315</v>
      </c>
      <c r="B962" s="76">
        <v>1</v>
      </c>
      <c r="C962" s="76">
        <v>7</v>
      </c>
      <c r="D962" s="76">
        <v>7</v>
      </c>
      <c r="E962" s="76">
        <v>2</v>
      </c>
      <c r="F962" s="173">
        <v>1</v>
      </c>
      <c r="G962" s="173">
        <v>1</v>
      </c>
      <c r="H962" s="76">
        <v>10</v>
      </c>
      <c r="I962" s="76">
        <v>7</v>
      </c>
      <c r="J962" s="76">
        <v>3</v>
      </c>
      <c r="K962" s="76">
        <v>12</v>
      </c>
      <c r="L962" s="76">
        <v>7</v>
      </c>
      <c r="M962" s="76">
        <v>6</v>
      </c>
      <c r="N962" s="92">
        <f t="shared" si="617"/>
        <v>64</v>
      </c>
      <c r="O962" s="91">
        <f t="shared" si="618"/>
        <v>5.333333333333333</v>
      </c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>
      <c r="A963" s="53" t="s">
        <v>23</v>
      </c>
      <c r="B963" s="76">
        <v>0</v>
      </c>
      <c r="C963" s="76">
        <v>0</v>
      </c>
      <c r="D963" s="76">
        <v>0</v>
      </c>
      <c r="E963" s="76">
        <v>0</v>
      </c>
      <c r="F963" s="173">
        <v>0</v>
      </c>
      <c r="G963" s="173">
        <v>0</v>
      </c>
      <c r="H963" s="76">
        <v>0</v>
      </c>
      <c r="I963" s="76">
        <v>0</v>
      </c>
      <c r="J963" s="76">
        <v>0</v>
      </c>
      <c r="K963" s="76">
        <v>0</v>
      </c>
      <c r="L963" s="76">
        <v>0</v>
      </c>
      <c r="M963" s="76">
        <v>0</v>
      </c>
      <c r="N963" s="92">
        <f t="shared" si="617"/>
        <v>0</v>
      </c>
      <c r="O963" s="91">
        <f t="shared" si="618"/>
        <v>0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>
      <c r="A964" s="129" t="s">
        <v>22</v>
      </c>
      <c r="B964" s="124">
        <f t="shared" ref="B964:O964" si="619">SUM(B958:B963)</f>
        <v>83</v>
      </c>
      <c r="C964" s="124">
        <f t="shared" si="619"/>
        <v>77</v>
      </c>
      <c r="D964" s="124">
        <f t="shared" si="619"/>
        <v>130</v>
      </c>
      <c r="E964" s="124">
        <f t="shared" si="619"/>
        <v>105</v>
      </c>
      <c r="F964" s="124">
        <f t="shared" si="619"/>
        <v>126</v>
      </c>
      <c r="G964" s="174">
        <f t="shared" si="619"/>
        <v>52</v>
      </c>
      <c r="H964" s="124">
        <f t="shared" si="619"/>
        <v>155</v>
      </c>
      <c r="I964" s="124">
        <f t="shared" si="619"/>
        <v>154</v>
      </c>
      <c r="J964" s="124">
        <f t="shared" si="619"/>
        <v>155</v>
      </c>
      <c r="K964" s="124">
        <f t="shared" si="619"/>
        <v>165</v>
      </c>
      <c r="L964" s="124">
        <f>SUM(L958:L963)</f>
        <v>126</v>
      </c>
      <c r="M964" s="124">
        <f t="shared" si="619"/>
        <v>91</v>
      </c>
      <c r="N964" s="124">
        <f t="shared" si="619"/>
        <v>1419</v>
      </c>
      <c r="O964" s="126">
        <f t="shared" si="619"/>
        <v>118.25</v>
      </c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>
      <c r="A965" s="129" t="s">
        <v>138</v>
      </c>
      <c r="B965" s="123">
        <f t="shared" ref="B965:G965" si="620">IF(B964=0,"",B964/B1320)</f>
        <v>2.6774193548387095</v>
      </c>
      <c r="C965" s="123">
        <f t="shared" si="620"/>
        <v>2.75</v>
      </c>
      <c r="D965" s="123">
        <f t="shared" si="620"/>
        <v>4.193548387096774</v>
      </c>
      <c r="E965" s="123">
        <f t="shared" si="620"/>
        <v>3.5</v>
      </c>
      <c r="F965" s="123">
        <f t="shared" si="620"/>
        <v>4.064516129032258</v>
      </c>
      <c r="G965" s="123">
        <f t="shared" si="620"/>
        <v>1.7333333333333334</v>
      </c>
      <c r="H965" s="123">
        <f t="shared" ref="H965:M965" si="621">IF(H964=0,"",H964/H1320)</f>
        <v>5</v>
      </c>
      <c r="I965" s="123">
        <f t="shared" si="621"/>
        <v>4.967741935483871</v>
      </c>
      <c r="J965" s="123">
        <f t="shared" si="621"/>
        <v>5.166666666666667</v>
      </c>
      <c r="K965" s="123">
        <f t="shared" si="621"/>
        <v>5.32258064516129</v>
      </c>
      <c r="L965" s="123">
        <f t="shared" si="621"/>
        <v>4.2</v>
      </c>
      <c r="M965" s="123">
        <f t="shared" si="621"/>
        <v>2.935483870967742</v>
      </c>
      <c r="N965" s="126">
        <f>SUM(B965:M965)</f>
        <v>46.511290322580649</v>
      </c>
      <c r="O965" s="126">
        <f>IF(N965=0,0,AVERAGE(B965:M965))</f>
        <v>3.8759408602150542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>
      <c r="A966" s="10"/>
      <c r="B966" s="10"/>
      <c r="C966" s="10"/>
      <c r="D966" s="10"/>
      <c r="E966" s="11"/>
      <c r="F966" s="11"/>
      <c r="G966" s="183"/>
      <c r="H966" s="11"/>
      <c r="I966" s="11"/>
      <c r="J966" s="11"/>
      <c r="K966" s="11"/>
      <c r="L966" s="11"/>
      <c r="M966" s="11"/>
      <c r="N966" s="11"/>
      <c r="O966" s="7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>
      <c r="A967" s="36" t="s">
        <v>319</v>
      </c>
      <c r="B967" s="109">
        <f>B942+B945</f>
        <v>4</v>
      </c>
      <c r="C967" s="109">
        <f t="shared" ref="C967:E967" si="622">C942+C945</f>
        <v>2</v>
      </c>
      <c r="D967" s="109">
        <f t="shared" si="622"/>
        <v>8</v>
      </c>
      <c r="E967" s="109">
        <f t="shared" si="622"/>
        <v>5</v>
      </c>
      <c r="F967" s="109">
        <f t="shared" ref="F967:G967" si="623">F942+F945</f>
        <v>4</v>
      </c>
      <c r="G967" s="109">
        <f t="shared" si="623"/>
        <v>2</v>
      </c>
      <c r="H967" s="109">
        <f t="shared" ref="H967:I967" si="624">H942+H945</f>
        <v>7</v>
      </c>
      <c r="I967" s="109">
        <f t="shared" si="624"/>
        <v>7</v>
      </c>
      <c r="J967" s="109">
        <f t="shared" ref="J967:K967" si="625">J942+J945</f>
        <v>5</v>
      </c>
      <c r="K967" s="109">
        <f t="shared" si="625"/>
        <v>7</v>
      </c>
      <c r="L967" s="109">
        <f t="shared" ref="L967:M967" si="626">L942+L945</f>
        <v>9</v>
      </c>
      <c r="M967" s="109">
        <f t="shared" si="626"/>
        <v>8</v>
      </c>
      <c r="N967" s="109">
        <f t="shared" ref="N967:O967" si="627">N954</f>
        <v>88</v>
      </c>
      <c r="O967" s="106">
        <f t="shared" si="627"/>
        <v>7.3333333333333339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>
      <c r="A968" s="36" t="s">
        <v>320</v>
      </c>
      <c r="B968" s="109">
        <f>B959+B962</f>
        <v>62</v>
      </c>
      <c r="C968" s="109">
        <f t="shared" ref="C968:E968" si="628">C959+C962</f>
        <v>65</v>
      </c>
      <c r="D968" s="109">
        <f t="shared" si="628"/>
        <v>104</v>
      </c>
      <c r="E968" s="109">
        <f t="shared" si="628"/>
        <v>85</v>
      </c>
      <c r="F968" s="109">
        <f t="shared" ref="F968:G968" si="629">F959+F962</f>
        <v>99</v>
      </c>
      <c r="G968" s="109">
        <f t="shared" si="629"/>
        <v>46</v>
      </c>
      <c r="H968" s="109">
        <f t="shared" ref="H968:I968" si="630">H959+H962</f>
        <v>132</v>
      </c>
      <c r="I968" s="109">
        <f t="shared" si="630"/>
        <v>124</v>
      </c>
      <c r="J968" s="109">
        <f t="shared" ref="J968:K968" si="631">J959+J962</f>
        <v>119</v>
      </c>
      <c r="K968" s="109">
        <f t="shared" si="631"/>
        <v>133</v>
      </c>
      <c r="L968" s="109">
        <f t="shared" ref="L968:M968" si="632">L959+L962</f>
        <v>80</v>
      </c>
      <c r="M968" s="109">
        <f t="shared" si="632"/>
        <v>79</v>
      </c>
      <c r="N968" s="109">
        <f t="shared" ref="N968:O968" si="633">N964</f>
        <v>1419</v>
      </c>
      <c r="O968" s="106">
        <f t="shared" si="633"/>
        <v>118.25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>
      <c r="A969" s="10"/>
      <c r="B969" s="10"/>
      <c r="C969" s="10"/>
      <c r="D969" s="10"/>
      <c r="E969" s="10"/>
      <c r="F969" s="11"/>
      <c r="G969" s="183"/>
      <c r="H969" s="183"/>
      <c r="I969" s="183"/>
      <c r="J969" s="11"/>
      <c r="K969" s="11"/>
      <c r="L969" s="11"/>
      <c r="M969" s="11"/>
      <c r="N969" s="11"/>
      <c r="O969" s="7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>
      <c r="A970" s="36" t="s">
        <v>321</v>
      </c>
      <c r="B970" s="109">
        <f t="shared" ref="B970:E971" si="634">B967+B926</f>
        <v>16</v>
      </c>
      <c r="C970" s="109">
        <f t="shared" si="634"/>
        <v>13</v>
      </c>
      <c r="D970" s="109">
        <f t="shared" si="634"/>
        <v>24</v>
      </c>
      <c r="E970" s="109">
        <f t="shared" si="634"/>
        <v>14</v>
      </c>
      <c r="F970" s="109">
        <f t="shared" ref="F970:G970" si="635">F967+F926</f>
        <v>27</v>
      </c>
      <c r="G970" s="109">
        <f t="shared" si="635"/>
        <v>16</v>
      </c>
      <c r="H970" s="109">
        <f t="shared" ref="H970:I970" si="636">H967+H926</f>
        <v>24</v>
      </c>
      <c r="I970" s="109">
        <f t="shared" si="636"/>
        <v>20</v>
      </c>
      <c r="J970" s="109">
        <f t="shared" ref="J970:K970" si="637">J967+J926</f>
        <v>19</v>
      </c>
      <c r="K970" s="109">
        <f t="shared" si="637"/>
        <v>24</v>
      </c>
      <c r="L970" s="109">
        <f t="shared" ref="L970:M970" si="638">L967+L926</f>
        <v>18</v>
      </c>
      <c r="M970" s="109">
        <f t="shared" si="638"/>
        <v>29</v>
      </c>
      <c r="N970" s="92">
        <f t="shared" ref="N970:O971" si="639">N967+N926</f>
        <v>352</v>
      </c>
      <c r="O970" s="91">
        <f t="shared" si="639"/>
        <v>29.333333333333329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>
      <c r="A971" s="36" t="s">
        <v>322</v>
      </c>
      <c r="B971" s="109">
        <f t="shared" si="634"/>
        <v>310</v>
      </c>
      <c r="C971" s="109">
        <f t="shared" si="634"/>
        <v>326</v>
      </c>
      <c r="D971" s="109">
        <f t="shared" si="634"/>
        <v>427</v>
      </c>
      <c r="E971" s="109">
        <f t="shared" si="634"/>
        <v>422</v>
      </c>
      <c r="F971" s="109">
        <f t="shared" ref="F971:G971" si="640">F968+F927</f>
        <v>516</v>
      </c>
      <c r="G971" s="109">
        <f t="shared" si="640"/>
        <v>525</v>
      </c>
      <c r="H971" s="109">
        <f t="shared" ref="H971:I971" si="641">H968+H927</f>
        <v>544</v>
      </c>
      <c r="I971" s="109">
        <f t="shared" si="641"/>
        <v>624</v>
      </c>
      <c r="J971" s="109">
        <f t="shared" ref="J971:K971" si="642">J968+J927</f>
        <v>582</v>
      </c>
      <c r="K971" s="109">
        <f t="shared" si="642"/>
        <v>542</v>
      </c>
      <c r="L971" s="109">
        <f t="shared" ref="L971:M971" si="643">L968+L927</f>
        <v>503</v>
      </c>
      <c r="M971" s="109">
        <f t="shared" si="643"/>
        <v>457</v>
      </c>
      <c r="N971" s="92">
        <f t="shared" si="639"/>
        <v>9655</v>
      </c>
      <c r="O971" s="91">
        <f t="shared" si="639"/>
        <v>804.58333333333326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>
      <c r="A972" s="129" t="s">
        <v>323</v>
      </c>
      <c r="B972" s="130">
        <f t="shared" ref="B972:E972" si="644">SUM(B970:B971)</f>
        <v>326</v>
      </c>
      <c r="C972" s="130">
        <f t="shared" si="644"/>
        <v>339</v>
      </c>
      <c r="D972" s="130">
        <f t="shared" si="644"/>
        <v>451</v>
      </c>
      <c r="E972" s="130">
        <f t="shared" si="644"/>
        <v>436</v>
      </c>
      <c r="F972" s="130">
        <f t="shared" ref="F972:H972" si="645">SUM(F970:F971)</f>
        <v>543</v>
      </c>
      <c r="G972" s="130">
        <f t="shared" si="645"/>
        <v>541</v>
      </c>
      <c r="H972" s="130">
        <f t="shared" si="645"/>
        <v>568</v>
      </c>
      <c r="I972" s="130">
        <f t="shared" ref="I972:J972" si="646">SUM(I970:I971)</f>
        <v>644</v>
      </c>
      <c r="J972" s="130">
        <f t="shared" si="646"/>
        <v>601</v>
      </c>
      <c r="K972" s="130">
        <f t="shared" ref="K972:L972" si="647">SUM(K970:K971)</f>
        <v>566</v>
      </c>
      <c r="L972" s="130">
        <f t="shared" si="647"/>
        <v>521</v>
      </c>
      <c r="M972" s="130">
        <f t="shared" ref="M972" si="648">SUM(M970:M971)</f>
        <v>486</v>
      </c>
      <c r="N972" s="124">
        <f t="shared" ref="N972:O972" si="649">SUM(N970:N971)</f>
        <v>10007</v>
      </c>
      <c r="O972" s="126">
        <f t="shared" si="649"/>
        <v>833.91666666666663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>
      <c r="A973" s="10"/>
      <c r="B973" s="10"/>
      <c r="C973" s="10"/>
      <c r="D973" s="10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3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>
      <c r="A974" s="211" t="s">
        <v>614</v>
      </c>
      <c r="B974" s="212"/>
      <c r="C974" s="212"/>
      <c r="D974" s="212"/>
      <c r="E974" s="212"/>
      <c r="F974" s="212"/>
      <c r="G974" s="212"/>
      <c r="H974" s="212"/>
      <c r="I974" s="212"/>
      <c r="J974" s="212"/>
      <c r="K974" s="212"/>
      <c r="L974" s="212"/>
      <c r="M974" s="212"/>
      <c r="N974" s="212"/>
      <c r="O974" s="213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>
      <c r="A975" s="214" t="s">
        <v>615</v>
      </c>
      <c r="B975" s="212"/>
      <c r="C975" s="212"/>
      <c r="D975" s="212"/>
      <c r="E975" s="212"/>
      <c r="F975" s="212"/>
      <c r="G975" s="212"/>
      <c r="H975" s="212"/>
      <c r="I975" s="212"/>
      <c r="J975" s="212"/>
      <c r="K975" s="212"/>
      <c r="L975" s="212"/>
      <c r="M975" s="212"/>
      <c r="N975" s="212"/>
      <c r="O975" s="213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>
      <c r="A976" s="53" t="s">
        <v>19</v>
      </c>
      <c r="B976" s="76">
        <v>3</v>
      </c>
      <c r="C976" s="76">
        <v>0</v>
      </c>
      <c r="D976" s="76">
        <v>4</v>
      </c>
      <c r="E976" s="76">
        <v>19</v>
      </c>
      <c r="F976" s="76">
        <v>10</v>
      </c>
      <c r="G976" s="76">
        <v>3</v>
      </c>
      <c r="H976" s="76">
        <f>33</f>
        <v>33</v>
      </c>
      <c r="I976" s="76">
        <v>4</v>
      </c>
      <c r="J976" s="76">
        <v>7</v>
      </c>
      <c r="K976" s="76">
        <v>7</v>
      </c>
      <c r="L976" s="76">
        <v>5</v>
      </c>
      <c r="M976" s="76">
        <v>0</v>
      </c>
      <c r="N976" s="92">
        <f t="shared" ref="N976:N978" si="650">SUM(B976:M976)</f>
        <v>95</v>
      </c>
      <c r="O976" s="91">
        <f t="shared" ref="O976:O978" si="651">IF(N976=0,0,AVERAGE(B976:M976))</f>
        <v>7.916666666666667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>
      <c r="A977" s="53" t="s">
        <v>20</v>
      </c>
      <c r="B977" s="76">
        <v>36</v>
      </c>
      <c r="C977" s="76">
        <v>54</v>
      </c>
      <c r="D977" s="76">
        <v>96</v>
      </c>
      <c r="E977" s="76">
        <v>65</v>
      </c>
      <c r="F977" s="76">
        <v>52</v>
      </c>
      <c r="G977" s="76">
        <v>44</v>
      </c>
      <c r="H977" s="76">
        <f>17+31</f>
        <v>48</v>
      </c>
      <c r="I977" s="76">
        <v>81</v>
      </c>
      <c r="J977" s="76">
        <v>46</v>
      </c>
      <c r="K977" s="76">
        <v>69</v>
      </c>
      <c r="L977" s="76">
        <v>54</v>
      </c>
      <c r="M977" s="76">
        <v>53</v>
      </c>
      <c r="N977" s="92">
        <f t="shared" si="650"/>
        <v>698</v>
      </c>
      <c r="O977" s="91">
        <f t="shared" si="651"/>
        <v>58.166666666666664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>
      <c r="A978" s="53" t="s">
        <v>21</v>
      </c>
      <c r="B978" s="76">
        <v>0</v>
      </c>
      <c r="C978" s="76">
        <v>0</v>
      </c>
      <c r="D978" s="76">
        <v>5</v>
      </c>
      <c r="E978" s="76">
        <v>0</v>
      </c>
      <c r="F978" s="178">
        <v>0</v>
      </c>
      <c r="G978" s="173">
        <v>0</v>
      </c>
      <c r="H978" s="76">
        <v>0</v>
      </c>
      <c r="I978" s="76">
        <v>0</v>
      </c>
      <c r="J978" s="76">
        <v>6</v>
      </c>
      <c r="K978" s="76">
        <v>12</v>
      </c>
      <c r="L978" s="76">
        <v>11</v>
      </c>
      <c r="M978" s="76">
        <v>9</v>
      </c>
      <c r="N978" s="92">
        <f t="shared" si="650"/>
        <v>43</v>
      </c>
      <c r="O978" s="91">
        <f t="shared" si="651"/>
        <v>3.5833333333333335</v>
      </c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>
      <c r="A979" s="129" t="s">
        <v>22</v>
      </c>
      <c r="B979" s="124">
        <f t="shared" ref="B979:O979" si="652">SUM(B976:B978)</f>
        <v>39</v>
      </c>
      <c r="C979" s="124">
        <f t="shared" si="652"/>
        <v>54</v>
      </c>
      <c r="D979" s="124">
        <f t="shared" si="652"/>
        <v>105</v>
      </c>
      <c r="E979" s="124">
        <f t="shared" si="652"/>
        <v>84</v>
      </c>
      <c r="F979" s="124">
        <f t="shared" ref="F979:G979" si="653">SUM(F976:F978)</f>
        <v>62</v>
      </c>
      <c r="G979" s="124">
        <f t="shared" si="653"/>
        <v>47</v>
      </c>
      <c r="H979" s="124">
        <f t="shared" si="652"/>
        <v>81</v>
      </c>
      <c r="I979" s="124">
        <f t="shared" si="652"/>
        <v>85</v>
      </c>
      <c r="J979" s="124">
        <f t="shared" si="652"/>
        <v>59</v>
      </c>
      <c r="K979" s="124">
        <f t="shared" si="652"/>
        <v>88</v>
      </c>
      <c r="L979" s="124">
        <f t="shared" si="652"/>
        <v>70</v>
      </c>
      <c r="M979" s="124">
        <f t="shared" si="652"/>
        <v>62</v>
      </c>
      <c r="N979" s="124">
        <f t="shared" si="652"/>
        <v>836</v>
      </c>
      <c r="O979" s="126">
        <f t="shared" si="652"/>
        <v>69.666666666666657</v>
      </c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4.25" customHeight="1">
      <c r="A980" s="129" t="s">
        <v>138</v>
      </c>
      <c r="B980" s="123">
        <f t="shared" ref="B980:G980" si="654">IF(B979=0,"",B979/B1320)</f>
        <v>1.2580645161290323</v>
      </c>
      <c r="C980" s="123">
        <f t="shared" si="654"/>
        <v>1.9285714285714286</v>
      </c>
      <c r="D980" s="123">
        <f t="shared" si="654"/>
        <v>3.3870967741935485</v>
      </c>
      <c r="E980" s="123">
        <f t="shared" si="654"/>
        <v>2.8</v>
      </c>
      <c r="F980" s="123">
        <f t="shared" si="654"/>
        <v>2</v>
      </c>
      <c r="G980" s="123">
        <f t="shared" si="654"/>
        <v>1.5666666666666667</v>
      </c>
      <c r="H980" s="123">
        <f t="shared" ref="H980:M980" si="655">IF(H979=0,"",H979/H1320)</f>
        <v>2.6129032258064515</v>
      </c>
      <c r="I980" s="123">
        <f t="shared" si="655"/>
        <v>2.7419354838709675</v>
      </c>
      <c r="J980" s="123">
        <f t="shared" si="655"/>
        <v>1.9666666666666666</v>
      </c>
      <c r="K980" s="123">
        <f t="shared" si="655"/>
        <v>2.838709677419355</v>
      </c>
      <c r="L980" s="123">
        <f t="shared" si="655"/>
        <v>2.3333333333333335</v>
      </c>
      <c r="M980" s="123">
        <f t="shared" si="655"/>
        <v>2</v>
      </c>
      <c r="N980" s="126">
        <f>SUM(B980:M980)</f>
        <v>27.433947772657447</v>
      </c>
      <c r="O980" s="126">
        <f>IF(N980=0,0,AVERAGE(B980:M980))</f>
        <v>2.2861623143881205</v>
      </c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4.25" customHeight="1">
      <c r="A981" s="56"/>
      <c r="B981" s="10"/>
      <c r="C981" s="10"/>
      <c r="D981" s="10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61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>
      <c r="A982" s="214" t="s">
        <v>616</v>
      </c>
      <c r="B982" s="212"/>
      <c r="C982" s="212"/>
      <c r="D982" s="212"/>
      <c r="E982" s="212"/>
      <c r="F982" s="212"/>
      <c r="G982" s="212"/>
      <c r="H982" s="212"/>
      <c r="I982" s="212"/>
      <c r="J982" s="212"/>
      <c r="K982" s="212"/>
      <c r="L982" s="212"/>
      <c r="M982" s="212"/>
      <c r="N982" s="212"/>
      <c r="O982" s="21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>
      <c r="A983" s="162" t="s">
        <v>140</v>
      </c>
      <c r="B983" s="163">
        <v>69</v>
      </c>
      <c r="C983" s="163">
        <v>57</v>
      </c>
      <c r="D983" s="163">
        <v>86</v>
      </c>
      <c r="E983" s="164">
        <v>70</v>
      </c>
      <c r="F983" s="164">
        <v>71</v>
      </c>
      <c r="G983" s="164">
        <v>51</v>
      </c>
      <c r="H983" s="164">
        <v>65</v>
      </c>
      <c r="I983" s="164">
        <v>73</v>
      </c>
      <c r="J983" s="164">
        <v>50</v>
      </c>
      <c r="K983" s="164">
        <v>87</v>
      </c>
      <c r="L983" s="164">
        <v>85</v>
      </c>
      <c r="M983" s="164">
        <v>75</v>
      </c>
      <c r="N983" s="92">
        <f t="shared" ref="N983" si="656">SUM(B983:M983)</f>
        <v>839</v>
      </c>
      <c r="O983" s="91">
        <f t="shared" ref="O983" si="657">IF(N983=0,0,AVERAGE(B983:M983))</f>
        <v>69.916666666666671</v>
      </c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>
      <c r="A984" s="56"/>
      <c r="B984" s="10"/>
      <c r="C984" s="10"/>
      <c r="D984" s="10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35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>
      <c r="A985" s="36" t="s">
        <v>243</v>
      </c>
      <c r="B985" s="109">
        <f t="shared" ref="B985:O985" si="658">B979</f>
        <v>39</v>
      </c>
      <c r="C985" s="109">
        <f t="shared" si="658"/>
        <v>54</v>
      </c>
      <c r="D985" s="109">
        <f t="shared" si="658"/>
        <v>105</v>
      </c>
      <c r="E985" s="109">
        <f t="shared" si="658"/>
        <v>84</v>
      </c>
      <c r="F985" s="109">
        <f t="shared" ref="F985:K985" si="659">F979</f>
        <v>62</v>
      </c>
      <c r="G985" s="109">
        <f t="shared" si="659"/>
        <v>47</v>
      </c>
      <c r="H985" s="109">
        <f t="shared" si="659"/>
        <v>81</v>
      </c>
      <c r="I985" s="109">
        <f t="shared" si="659"/>
        <v>85</v>
      </c>
      <c r="J985" s="109">
        <f t="shared" si="659"/>
        <v>59</v>
      </c>
      <c r="K985" s="109">
        <f t="shared" si="659"/>
        <v>88</v>
      </c>
      <c r="L985" s="109">
        <f t="shared" ref="L985:M985" si="660">L979</f>
        <v>70</v>
      </c>
      <c r="M985" s="109">
        <f t="shared" si="660"/>
        <v>62</v>
      </c>
      <c r="N985" s="92">
        <f t="shared" si="658"/>
        <v>836</v>
      </c>
      <c r="O985" s="91">
        <f t="shared" si="658"/>
        <v>69.666666666666657</v>
      </c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>
      <c r="A986" s="36" t="s">
        <v>244</v>
      </c>
      <c r="B986" s="109">
        <f t="shared" ref="B986:G986" si="661">B983</f>
        <v>69</v>
      </c>
      <c r="C986" s="109">
        <f t="shared" si="661"/>
        <v>57</v>
      </c>
      <c r="D986" s="109">
        <f t="shared" si="661"/>
        <v>86</v>
      </c>
      <c r="E986" s="109">
        <f t="shared" si="661"/>
        <v>70</v>
      </c>
      <c r="F986" s="109">
        <f t="shared" si="661"/>
        <v>71</v>
      </c>
      <c r="G986" s="109">
        <f t="shared" si="661"/>
        <v>51</v>
      </c>
      <c r="H986" s="109">
        <f t="shared" ref="H986:I986" si="662">H983</f>
        <v>65</v>
      </c>
      <c r="I986" s="109">
        <f t="shared" si="662"/>
        <v>73</v>
      </c>
      <c r="J986" s="109">
        <f t="shared" ref="J986:K986" si="663">J983</f>
        <v>50</v>
      </c>
      <c r="K986" s="109">
        <f t="shared" si="663"/>
        <v>87</v>
      </c>
      <c r="L986" s="109">
        <f t="shared" ref="L986" si="664">L983</f>
        <v>85</v>
      </c>
      <c r="M986" s="109">
        <f>M983</f>
        <v>75</v>
      </c>
      <c r="N986" s="92">
        <f>SUM(B986:M986)</f>
        <v>839</v>
      </c>
      <c r="O986" s="91">
        <f>IF(N986=0,0,AVERAGE(B986:M986))</f>
        <v>69.916666666666671</v>
      </c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>
      <c r="A987" s="36" t="s">
        <v>245</v>
      </c>
      <c r="B987" s="109">
        <f t="shared" ref="B987:E987" si="665">SUM(B985:B986)</f>
        <v>108</v>
      </c>
      <c r="C987" s="109">
        <f t="shared" si="665"/>
        <v>111</v>
      </c>
      <c r="D987" s="109">
        <f t="shared" si="665"/>
        <v>191</v>
      </c>
      <c r="E987" s="109">
        <f t="shared" si="665"/>
        <v>154</v>
      </c>
      <c r="F987" s="109">
        <f t="shared" ref="F987:G987" si="666">SUM(F985:F986)</f>
        <v>133</v>
      </c>
      <c r="G987" s="109">
        <f t="shared" si="666"/>
        <v>98</v>
      </c>
      <c r="H987" s="109">
        <f t="shared" ref="H987:I987" si="667">SUM(H985:H986)</f>
        <v>146</v>
      </c>
      <c r="I987" s="109">
        <f t="shared" si="667"/>
        <v>158</v>
      </c>
      <c r="J987" s="109">
        <f t="shared" ref="J987:K987" si="668">SUM(J985:J986)</f>
        <v>109</v>
      </c>
      <c r="K987" s="109">
        <f t="shared" si="668"/>
        <v>175</v>
      </c>
      <c r="L987" s="109">
        <f t="shared" ref="L987:M987" si="669">SUM(L985:L986)</f>
        <v>155</v>
      </c>
      <c r="M987" s="109">
        <f t="shared" si="669"/>
        <v>137</v>
      </c>
      <c r="N987" s="92">
        <f t="shared" ref="N987:O987" si="670">SUM(N985:N986)</f>
        <v>1675</v>
      </c>
      <c r="O987" s="91">
        <f t="shared" si="670"/>
        <v>139.58333333333331</v>
      </c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>
      <c r="A988" s="10"/>
      <c r="B988" s="10"/>
      <c r="C988" s="10"/>
      <c r="D988" s="10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57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>
      <c r="A989" s="10"/>
      <c r="B989" s="10"/>
      <c r="C989" s="10"/>
      <c r="D989" s="10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7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>
      <c r="A990" s="211" t="s">
        <v>617</v>
      </c>
      <c r="B990" s="212"/>
      <c r="C990" s="212"/>
      <c r="D990" s="212"/>
      <c r="E990" s="212"/>
      <c r="F990" s="212"/>
      <c r="G990" s="212"/>
      <c r="H990" s="212"/>
      <c r="I990" s="212"/>
      <c r="J990" s="212"/>
      <c r="K990" s="212"/>
      <c r="L990" s="212"/>
      <c r="M990" s="212"/>
      <c r="N990" s="212"/>
      <c r="O990" s="21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s="192" customFormat="1">
      <c r="A991" s="214" t="s">
        <v>331</v>
      </c>
      <c r="B991" s="215"/>
      <c r="C991" s="215"/>
      <c r="D991" s="215"/>
      <c r="E991" s="215"/>
      <c r="F991" s="215"/>
      <c r="G991" s="215"/>
      <c r="H991" s="215"/>
      <c r="I991" s="215"/>
      <c r="J991" s="215"/>
      <c r="K991" s="215"/>
      <c r="L991" s="215"/>
      <c r="M991" s="215"/>
      <c r="N991" s="215"/>
      <c r="O991" s="216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>
      <c r="A992" s="40" t="s">
        <v>324</v>
      </c>
      <c r="B992" s="94">
        <f t="shared" ref="B992:K992" si="671">B577</f>
        <v>5797</v>
      </c>
      <c r="C992" s="94">
        <f t="shared" si="671"/>
        <v>8612</v>
      </c>
      <c r="D992" s="94">
        <f t="shared" si="671"/>
        <v>7299</v>
      </c>
      <c r="E992" s="94">
        <f t="shared" si="671"/>
        <v>10894</v>
      </c>
      <c r="F992" s="94">
        <f t="shared" si="671"/>
        <v>10303</v>
      </c>
      <c r="G992" s="94">
        <f t="shared" si="671"/>
        <v>11167</v>
      </c>
      <c r="H992" s="94">
        <f t="shared" si="671"/>
        <v>9615</v>
      </c>
      <c r="I992" s="94">
        <f t="shared" si="671"/>
        <v>8540</v>
      </c>
      <c r="J992" s="94">
        <f t="shared" si="671"/>
        <v>7239</v>
      </c>
      <c r="K992" s="94">
        <f t="shared" si="671"/>
        <v>7474</v>
      </c>
      <c r="L992" s="94">
        <f t="shared" ref="L992:M992" si="672">L577</f>
        <v>6871</v>
      </c>
      <c r="M992" s="94">
        <f t="shared" si="672"/>
        <v>7556</v>
      </c>
      <c r="N992" s="109">
        <f>SUM(B992:M992)</f>
        <v>101367</v>
      </c>
      <c r="O992" s="91">
        <f>AVERAGE(B992:M992)</f>
        <v>8447.25</v>
      </c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>
      <c r="A993" s="40" t="s">
        <v>325</v>
      </c>
      <c r="B993" s="94">
        <f t="shared" ref="B993:J993" si="673">B596</f>
        <v>0</v>
      </c>
      <c r="C993" s="94">
        <f t="shared" si="673"/>
        <v>0</v>
      </c>
      <c r="D993" s="94">
        <f t="shared" si="673"/>
        <v>0</v>
      </c>
      <c r="E993" s="94">
        <f t="shared" si="673"/>
        <v>0</v>
      </c>
      <c r="F993" s="94">
        <f t="shared" si="673"/>
        <v>0</v>
      </c>
      <c r="G993" s="94">
        <f t="shared" si="673"/>
        <v>0</v>
      </c>
      <c r="H993" s="94">
        <f t="shared" si="673"/>
        <v>0</v>
      </c>
      <c r="I993" s="94">
        <f t="shared" si="673"/>
        <v>0</v>
      </c>
      <c r="J993" s="94">
        <f t="shared" si="673"/>
        <v>0</v>
      </c>
      <c r="K993" s="94">
        <f t="shared" ref="K993:L993" si="674">K596</f>
        <v>0</v>
      </c>
      <c r="L993" s="94">
        <f t="shared" si="674"/>
        <v>0</v>
      </c>
      <c r="M993" s="94">
        <f t="shared" ref="M993" si="675">M596</f>
        <v>0</v>
      </c>
      <c r="N993" s="109">
        <f t="shared" ref="N993:N1013" si="676">SUM(B993:M993)</f>
        <v>0</v>
      </c>
      <c r="O993" s="175">
        <f t="shared" ref="O993:O1013" si="677">AVERAGE(B993:M993)</f>
        <v>0</v>
      </c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>
      <c r="A994" s="53" t="s">
        <v>326</v>
      </c>
      <c r="B994" s="94">
        <f t="shared" ref="B994:J994" si="678">B654</f>
        <v>90</v>
      </c>
      <c r="C994" s="94">
        <f t="shared" si="678"/>
        <v>140</v>
      </c>
      <c r="D994" s="94">
        <f t="shared" si="678"/>
        <v>444</v>
      </c>
      <c r="E994" s="94">
        <f t="shared" si="678"/>
        <v>423</v>
      </c>
      <c r="F994" s="94">
        <f t="shared" si="678"/>
        <v>420</v>
      </c>
      <c r="G994" s="94">
        <f t="shared" si="678"/>
        <v>442</v>
      </c>
      <c r="H994" s="94">
        <f t="shared" si="678"/>
        <v>365</v>
      </c>
      <c r="I994" s="94">
        <f t="shared" si="678"/>
        <v>465</v>
      </c>
      <c r="J994" s="94">
        <f t="shared" si="678"/>
        <v>355</v>
      </c>
      <c r="K994" s="94">
        <f t="shared" ref="K994:L994" si="679">K654</f>
        <v>365</v>
      </c>
      <c r="L994" s="94">
        <f t="shared" si="679"/>
        <v>364</v>
      </c>
      <c r="M994" s="94">
        <f t="shared" ref="M994" si="680">M654</f>
        <v>414</v>
      </c>
      <c r="N994" s="109">
        <f t="shared" si="676"/>
        <v>4287</v>
      </c>
      <c r="O994" s="91">
        <f t="shared" si="677"/>
        <v>357.25</v>
      </c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>
      <c r="A995" s="40" t="s">
        <v>327</v>
      </c>
      <c r="B995" s="94">
        <f t="shared" ref="B995:E995" si="681">B776</f>
        <v>40</v>
      </c>
      <c r="C995" s="94">
        <f t="shared" si="681"/>
        <v>47</v>
      </c>
      <c r="D995" s="94">
        <f t="shared" si="681"/>
        <v>66</v>
      </c>
      <c r="E995" s="94">
        <f t="shared" si="681"/>
        <v>51</v>
      </c>
      <c r="F995" s="94">
        <f t="shared" ref="F995:I995" si="682">F776</f>
        <v>37</v>
      </c>
      <c r="G995" s="94">
        <f t="shared" si="682"/>
        <v>28</v>
      </c>
      <c r="H995" s="94">
        <f t="shared" si="682"/>
        <v>40</v>
      </c>
      <c r="I995" s="94">
        <f t="shared" si="682"/>
        <v>28</v>
      </c>
      <c r="J995" s="94">
        <f>J803</f>
        <v>34</v>
      </c>
      <c r="K995" s="94">
        <f>K803</f>
        <v>45</v>
      </c>
      <c r="L995" s="94">
        <f>L803</f>
        <v>34</v>
      </c>
      <c r="M995" s="94">
        <f>M803</f>
        <v>64</v>
      </c>
      <c r="N995" s="109">
        <f t="shared" si="676"/>
        <v>514</v>
      </c>
      <c r="O995" s="91">
        <f t="shared" si="677"/>
        <v>42.833333333333336</v>
      </c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>
      <c r="A996" s="40" t="s">
        <v>328</v>
      </c>
      <c r="B996" s="94">
        <f>B846</f>
        <v>27</v>
      </c>
      <c r="C996" s="94">
        <f t="shared" ref="C996:L996" si="683">C846</f>
        <v>19</v>
      </c>
      <c r="D996" s="94">
        <f t="shared" si="683"/>
        <v>30</v>
      </c>
      <c r="E996" s="94">
        <f t="shared" si="683"/>
        <v>23</v>
      </c>
      <c r="F996" s="94">
        <f t="shared" si="683"/>
        <v>30</v>
      </c>
      <c r="G996" s="94">
        <f t="shared" si="683"/>
        <v>30</v>
      </c>
      <c r="H996" s="94">
        <f t="shared" si="683"/>
        <v>19</v>
      </c>
      <c r="I996" s="94">
        <f t="shared" si="683"/>
        <v>27</v>
      </c>
      <c r="J996" s="94">
        <f t="shared" si="683"/>
        <v>14</v>
      </c>
      <c r="K996" s="94">
        <f t="shared" si="683"/>
        <v>18</v>
      </c>
      <c r="L996" s="94">
        <f t="shared" si="683"/>
        <v>18</v>
      </c>
      <c r="M996" s="94">
        <f t="shared" ref="M996" si="684">M846</f>
        <v>29</v>
      </c>
      <c r="N996" s="109">
        <f t="shared" si="676"/>
        <v>284</v>
      </c>
      <c r="O996" s="91">
        <f t="shared" si="677"/>
        <v>23.666666666666668</v>
      </c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>
      <c r="A997" s="40" t="s">
        <v>33</v>
      </c>
      <c r="B997" s="94">
        <f>B898+B942+B945</f>
        <v>16</v>
      </c>
      <c r="C997" s="94">
        <f t="shared" ref="C997:F997" si="685">C898+C942+C945</f>
        <v>13</v>
      </c>
      <c r="D997" s="94">
        <f t="shared" si="685"/>
        <v>24</v>
      </c>
      <c r="E997" s="94">
        <f t="shared" si="685"/>
        <v>14</v>
      </c>
      <c r="F997" s="94">
        <f t="shared" si="685"/>
        <v>27</v>
      </c>
      <c r="G997" s="94">
        <f t="shared" ref="G997:I997" si="686">G898+G942+G945</f>
        <v>16</v>
      </c>
      <c r="H997" s="94">
        <f t="shared" si="686"/>
        <v>24</v>
      </c>
      <c r="I997" s="94">
        <f t="shared" si="686"/>
        <v>20</v>
      </c>
      <c r="J997" s="94">
        <f t="shared" ref="J997:K997" si="687">J898+J942+J945</f>
        <v>19</v>
      </c>
      <c r="K997" s="94">
        <f t="shared" si="687"/>
        <v>24</v>
      </c>
      <c r="L997" s="94">
        <f>L898+L942+L945</f>
        <v>18</v>
      </c>
      <c r="M997" s="94">
        <f>M898+M942+M945</f>
        <v>29</v>
      </c>
      <c r="N997" s="109">
        <f t="shared" si="676"/>
        <v>244</v>
      </c>
      <c r="O997" s="91">
        <f t="shared" si="677"/>
        <v>20.333333333333332</v>
      </c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>
      <c r="A998" s="53" t="s">
        <v>329</v>
      </c>
      <c r="B998" s="94">
        <f t="shared" ref="B998:E998" si="688">B985</f>
        <v>39</v>
      </c>
      <c r="C998" s="94">
        <f t="shared" si="688"/>
        <v>54</v>
      </c>
      <c r="D998" s="94">
        <f t="shared" si="688"/>
        <v>105</v>
      </c>
      <c r="E998" s="94">
        <f t="shared" si="688"/>
        <v>84</v>
      </c>
      <c r="F998" s="94">
        <f t="shared" ref="F998:I998" si="689">F985</f>
        <v>62</v>
      </c>
      <c r="G998" s="94">
        <f t="shared" si="689"/>
        <v>47</v>
      </c>
      <c r="H998" s="94">
        <f t="shared" si="689"/>
        <v>81</v>
      </c>
      <c r="I998" s="94">
        <f t="shared" si="689"/>
        <v>85</v>
      </c>
      <c r="J998" s="94">
        <f>J985</f>
        <v>59</v>
      </c>
      <c r="K998" s="94">
        <f>K985</f>
        <v>88</v>
      </c>
      <c r="L998" s="94">
        <f>L985</f>
        <v>70</v>
      </c>
      <c r="M998" s="94">
        <f>M985</f>
        <v>62</v>
      </c>
      <c r="N998" s="109">
        <f t="shared" si="676"/>
        <v>836</v>
      </c>
      <c r="O998" s="91">
        <f t="shared" si="677"/>
        <v>69.666666666666671</v>
      </c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>
      <c r="A999" s="53" t="s">
        <v>330</v>
      </c>
      <c r="B999" s="94">
        <f t="shared" ref="B999:J999" si="690">B606</f>
        <v>0</v>
      </c>
      <c r="C999" s="94">
        <f t="shared" si="690"/>
        <v>112</v>
      </c>
      <c r="D999" s="94">
        <f t="shared" si="690"/>
        <v>90</v>
      </c>
      <c r="E999" s="94">
        <f t="shared" si="690"/>
        <v>239</v>
      </c>
      <c r="F999" s="94">
        <f t="shared" si="690"/>
        <v>148</v>
      </c>
      <c r="G999" s="94">
        <f t="shared" si="690"/>
        <v>661</v>
      </c>
      <c r="H999" s="94">
        <f t="shared" si="690"/>
        <v>532</v>
      </c>
      <c r="I999" s="94">
        <f t="shared" si="690"/>
        <v>493</v>
      </c>
      <c r="J999" s="94">
        <f t="shared" si="690"/>
        <v>256</v>
      </c>
      <c r="K999" s="94">
        <f>K606</f>
        <v>222</v>
      </c>
      <c r="L999" s="94">
        <f>L606</f>
        <v>122</v>
      </c>
      <c r="M999" s="94">
        <f>M606</f>
        <v>130</v>
      </c>
      <c r="N999" s="109">
        <f t="shared" si="676"/>
        <v>3005</v>
      </c>
      <c r="O999" s="91">
        <f t="shared" si="677"/>
        <v>250.41666666666666</v>
      </c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>
      <c r="A1000" s="53" t="s">
        <v>509</v>
      </c>
      <c r="B1000" s="94">
        <v>53</v>
      </c>
      <c r="C1000" s="94">
        <v>36</v>
      </c>
      <c r="D1000" s="94">
        <v>40</v>
      </c>
      <c r="E1000" s="94">
        <v>39</v>
      </c>
      <c r="F1000" s="177">
        <v>52</v>
      </c>
      <c r="G1000" s="94">
        <v>64</v>
      </c>
      <c r="H1000" s="94">
        <v>80</v>
      </c>
      <c r="I1000" s="94">
        <v>72</v>
      </c>
      <c r="J1000" s="94">
        <v>39</v>
      </c>
      <c r="K1000" s="94">
        <v>45</v>
      </c>
      <c r="L1000" s="94">
        <v>43</v>
      </c>
      <c r="M1000" s="94">
        <v>37</v>
      </c>
      <c r="N1000" s="109">
        <f t="shared" si="676"/>
        <v>600</v>
      </c>
      <c r="O1000" s="91">
        <f t="shared" si="677"/>
        <v>50</v>
      </c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>
      <c r="A1001" s="53" t="s">
        <v>529</v>
      </c>
      <c r="B1001" s="94">
        <v>0</v>
      </c>
      <c r="C1001" s="94">
        <v>0</v>
      </c>
      <c r="D1001" s="94">
        <v>0</v>
      </c>
      <c r="E1001" s="94">
        <v>0</v>
      </c>
      <c r="F1001" s="94">
        <v>0</v>
      </c>
      <c r="G1001" s="94">
        <v>0</v>
      </c>
      <c r="H1001" s="94">
        <v>0</v>
      </c>
      <c r="I1001" s="94">
        <v>0</v>
      </c>
      <c r="J1001" s="94">
        <v>0</v>
      </c>
      <c r="K1001" s="94">
        <v>0</v>
      </c>
      <c r="L1001" s="94">
        <v>0</v>
      </c>
      <c r="M1001" s="94">
        <v>0</v>
      </c>
      <c r="N1001" s="109">
        <f t="shared" si="676"/>
        <v>0</v>
      </c>
      <c r="O1001" s="91">
        <f t="shared" si="677"/>
        <v>0</v>
      </c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>
      <c r="A1002" s="53" t="s">
        <v>530</v>
      </c>
      <c r="B1002" s="94">
        <v>0</v>
      </c>
      <c r="C1002" s="94">
        <v>0</v>
      </c>
      <c r="D1002" s="94">
        <v>0</v>
      </c>
      <c r="E1002" s="94">
        <v>2</v>
      </c>
      <c r="F1002" s="94">
        <v>2</v>
      </c>
      <c r="G1002" s="94">
        <v>0</v>
      </c>
      <c r="H1002" s="94">
        <v>0</v>
      </c>
      <c r="I1002" s="94">
        <v>0</v>
      </c>
      <c r="J1002" s="94">
        <v>0</v>
      </c>
      <c r="K1002" s="94">
        <v>0</v>
      </c>
      <c r="L1002" s="94">
        <v>0</v>
      </c>
      <c r="M1002" s="94">
        <v>0</v>
      </c>
      <c r="N1002" s="109">
        <f t="shared" si="676"/>
        <v>4</v>
      </c>
      <c r="O1002" s="91">
        <f t="shared" si="677"/>
        <v>0.33333333333333331</v>
      </c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>
      <c r="A1003" s="53" t="s">
        <v>510</v>
      </c>
      <c r="B1003" s="94">
        <v>0</v>
      </c>
      <c r="C1003" s="94">
        <v>0</v>
      </c>
      <c r="D1003" s="94">
        <v>0</v>
      </c>
      <c r="E1003" s="94">
        <v>0</v>
      </c>
      <c r="F1003" s="94">
        <v>0</v>
      </c>
      <c r="G1003" s="94">
        <v>0</v>
      </c>
      <c r="H1003" s="94">
        <v>0</v>
      </c>
      <c r="I1003" s="94">
        <v>0</v>
      </c>
      <c r="J1003" s="94">
        <v>0</v>
      </c>
      <c r="K1003" s="94">
        <v>0</v>
      </c>
      <c r="L1003" s="94">
        <v>0</v>
      </c>
      <c r="M1003" s="94">
        <v>0</v>
      </c>
      <c r="N1003" s="109">
        <f t="shared" si="676"/>
        <v>0</v>
      </c>
      <c r="O1003" s="91">
        <f t="shared" si="677"/>
        <v>0</v>
      </c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s="181" customFormat="1">
      <c r="A1004" s="53" t="s">
        <v>511</v>
      </c>
      <c r="B1004" s="94">
        <v>0</v>
      </c>
      <c r="C1004" s="94">
        <v>0</v>
      </c>
      <c r="D1004" s="94">
        <v>0</v>
      </c>
      <c r="E1004" s="94">
        <v>0</v>
      </c>
      <c r="F1004" s="94">
        <v>0</v>
      </c>
      <c r="G1004" s="94">
        <v>0</v>
      </c>
      <c r="H1004" s="94">
        <v>0</v>
      </c>
      <c r="I1004" s="94">
        <v>0</v>
      </c>
      <c r="J1004" s="94">
        <v>0</v>
      </c>
      <c r="K1004" s="94">
        <v>0</v>
      </c>
      <c r="L1004" s="94">
        <v>0</v>
      </c>
      <c r="M1004" s="94">
        <v>0</v>
      </c>
      <c r="N1004" s="109">
        <f t="shared" si="676"/>
        <v>0</v>
      </c>
      <c r="O1004" s="91">
        <f t="shared" si="677"/>
        <v>0</v>
      </c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>
      <c r="A1005" s="53" t="s">
        <v>512</v>
      </c>
      <c r="B1005" s="94">
        <v>7</v>
      </c>
      <c r="C1005" s="94">
        <v>3</v>
      </c>
      <c r="D1005" s="94">
        <v>5</v>
      </c>
      <c r="E1005" s="94">
        <v>6</v>
      </c>
      <c r="F1005" s="94">
        <v>8</v>
      </c>
      <c r="G1005" s="94">
        <v>6</v>
      </c>
      <c r="H1005" s="94">
        <v>2</v>
      </c>
      <c r="I1005" s="94">
        <v>10</v>
      </c>
      <c r="J1005" s="94">
        <v>6</v>
      </c>
      <c r="K1005" s="94">
        <v>8</v>
      </c>
      <c r="L1005" s="94">
        <v>4</v>
      </c>
      <c r="M1005" s="94">
        <v>9</v>
      </c>
      <c r="N1005" s="109">
        <f t="shared" si="676"/>
        <v>74</v>
      </c>
      <c r="O1005" s="91">
        <f t="shared" si="677"/>
        <v>6.166666666666667</v>
      </c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>
      <c r="A1006" s="53" t="s">
        <v>513</v>
      </c>
      <c r="B1006" s="94">
        <v>0</v>
      </c>
      <c r="C1006" s="94">
        <v>0</v>
      </c>
      <c r="D1006" s="94">
        <v>0</v>
      </c>
      <c r="E1006" s="94">
        <v>0</v>
      </c>
      <c r="F1006" s="94">
        <v>0</v>
      </c>
      <c r="G1006" s="94">
        <v>0</v>
      </c>
      <c r="H1006" s="94">
        <v>0</v>
      </c>
      <c r="I1006" s="94">
        <v>0</v>
      </c>
      <c r="J1006" s="94">
        <v>0</v>
      </c>
      <c r="K1006" s="94">
        <v>0</v>
      </c>
      <c r="L1006" s="94">
        <v>0</v>
      </c>
      <c r="M1006" s="94">
        <v>0</v>
      </c>
      <c r="N1006" s="109">
        <f t="shared" si="676"/>
        <v>0</v>
      </c>
      <c r="O1006" s="91">
        <f t="shared" si="677"/>
        <v>0</v>
      </c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53" t="s">
        <v>531</v>
      </c>
      <c r="B1007" s="94">
        <v>0</v>
      </c>
      <c r="C1007" s="94">
        <v>4</v>
      </c>
      <c r="D1007" s="94">
        <v>2</v>
      </c>
      <c r="E1007" s="94">
        <v>0</v>
      </c>
      <c r="F1007" s="94">
        <v>0</v>
      </c>
      <c r="G1007" s="94">
        <v>3</v>
      </c>
      <c r="H1007" s="94">
        <v>3</v>
      </c>
      <c r="I1007" s="94">
        <v>1</v>
      </c>
      <c r="J1007" s="94">
        <v>1</v>
      </c>
      <c r="K1007" s="94">
        <v>3</v>
      </c>
      <c r="L1007" s="94">
        <v>5</v>
      </c>
      <c r="M1007" s="94">
        <v>4</v>
      </c>
      <c r="N1007" s="109">
        <f t="shared" si="676"/>
        <v>26</v>
      </c>
      <c r="O1007" s="91">
        <f t="shared" si="677"/>
        <v>2.1666666666666665</v>
      </c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>
      <c r="A1008" s="53" t="s">
        <v>555</v>
      </c>
      <c r="B1008" s="94">
        <v>27</v>
      </c>
      <c r="C1008" s="94">
        <v>24</v>
      </c>
      <c r="D1008" s="94">
        <v>36</v>
      </c>
      <c r="E1008" s="94">
        <v>28</v>
      </c>
      <c r="F1008" s="94">
        <v>22</v>
      </c>
      <c r="G1008" s="94">
        <v>26</v>
      </c>
      <c r="H1008" s="94">
        <v>23</v>
      </c>
      <c r="I1008" s="94">
        <v>25</v>
      </c>
      <c r="J1008" s="94">
        <v>28</v>
      </c>
      <c r="K1008" s="94">
        <v>28</v>
      </c>
      <c r="L1008" s="94">
        <v>18</v>
      </c>
      <c r="M1008" s="94">
        <v>34</v>
      </c>
      <c r="N1008" s="109">
        <f t="shared" si="676"/>
        <v>319</v>
      </c>
      <c r="O1008" s="91">
        <f t="shared" si="677"/>
        <v>26.583333333333332</v>
      </c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>
      <c r="A1009" s="53" t="s">
        <v>556</v>
      </c>
      <c r="B1009" s="94">
        <v>0</v>
      </c>
      <c r="C1009" s="94">
        <v>0</v>
      </c>
      <c r="D1009" s="94">
        <v>0</v>
      </c>
      <c r="E1009" s="94">
        <v>0</v>
      </c>
      <c r="F1009" s="94">
        <v>0</v>
      </c>
      <c r="G1009" s="94">
        <v>0</v>
      </c>
      <c r="H1009" s="94">
        <v>0</v>
      </c>
      <c r="I1009" s="94">
        <v>0</v>
      </c>
      <c r="J1009" s="94">
        <v>0</v>
      </c>
      <c r="K1009" s="94">
        <v>0</v>
      </c>
      <c r="L1009" s="94">
        <v>0</v>
      </c>
      <c r="M1009" s="94">
        <v>0</v>
      </c>
      <c r="N1009" s="109">
        <f t="shared" si="676"/>
        <v>0</v>
      </c>
      <c r="O1009" s="91">
        <f t="shared" si="677"/>
        <v>0</v>
      </c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>
      <c r="A1010" s="53" t="s">
        <v>557</v>
      </c>
      <c r="B1010" s="94">
        <v>0</v>
      </c>
      <c r="C1010" s="94">
        <v>0</v>
      </c>
      <c r="D1010" s="94">
        <v>0</v>
      </c>
      <c r="E1010" s="94">
        <v>0</v>
      </c>
      <c r="F1010" s="94">
        <v>0</v>
      </c>
      <c r="G1010" s="94">
        <v>0</v>
      </c>
      <c r="H1010" s="94">
        <v>0</v>
      </c>
      <c r="I1010" s="94">
        <v>0</v>
      </c>
      <c r="J1010" s="94">
        <v>0</v>
      </c>
      <c r="K1010" s="94">
        <v>0</v>
      </c>
      <c r="L1010" s="94">
        <v>0</v>
      </c>
      <c r="M1010" s="94">
        <v>0</v>
      </c>
      <c r="N1010" s="109">
        <f t="shared" si="676"/>
        <v>0</v>
      </c>
      <c r="O1010" s="91">
        <f t="shared" si="677"/>
        <v>0</v>
      </c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>
      <c r="A1011" s="53" t="s">
        <v>558</v>
      </c>
      <c r="B1011" s="94">
        <v>0</v>
      </c>
      <c r="C1011" s="94">
        <v>0</v>
      </c>
      <c r="D1011" s="94">
        <v>0</v>
      </c>
      <c r="E1011" s="94">
        <v>0</v>
      </c>
      <c r="F1011" s="94">
        <v>0</v>
      </c>
      <c r="G1011" s="94">
        <v>0</v>
      </c>
      <c r="H1011" s="94">
        <v>0</v>
      </c>
      <c r="I1011" s="94">
        <v>0</v>
      </c>
      <c r="J1011" s="94">
        <v>0</v>
      </c>
      <c r="K1011" s="94">
        <v>0</v>
      </c>
      <c r="L1011" s="94">
        <v>0</v>
      </c>
      <c r="M1011" s="94">
        <v>0</v>
      </c>
      <c r="N1011" s="109">
        <f t="shared" si="676"/>
        <v>0</v>
      </c>
      <c r="O1011" s="91">
        <f t="shared" si="677"/>
        <v>0</v>
      </c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>
      <c r="A1012" s="53" t="s">
        <v>564</v>
      </c>
      <c r="B1012" s="94">
        <v>0</v>
      </c>
      <c r="C1012" s="94">
        <v>0</v>
      </c>
      <c r="D1012" s="94">
        <v>0</v>
      </c>
      <c r="E1012" s="94">
        <v>0</v>
      </c>
      <c r="F1012" s="94">
        <v>0</v>
      </c>
      <c r="G1012" s="94">
        <v>0</v>
      </c>
      <c r="H1012" s="94">
        <v>0</v>
      </c>
      <c r="I1012" s="94">
        <v>0</v>
      </c>
      <c r="J1012" s="94">
        <v>0</v>
      </c>
      <c r="K1012" s="94">
        <v>0</v>
      </c>
      <c r="L1012" s="94">
        <v>0</v>
      </c>
      <c r="M1012" s="94">
        <v>0</v>
      </c>
      <c r="N1012" s="109">
        <f t="shared" si="676"/>
        <v>0</v>
      </c>
      <c r="O1012" s="91">
        <f t="shared" si="677"/>
        <v>0</v>
      </c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>
      <c r="A1013" s="53" t="s">
        <v>223</v>
      </c>
      <c r="B1013" s="94">
        <v>91</v>
      </c>
      <c r="C1013" s="94">
        <v>77</v>
      </c>
      <c r="D1013" s="94">
        <v>97</v>
      </c>
      <c r="E1013" s="94">
        <v>136</v>
      </c>
      <c r="F1013" s="94">
        <v>89</v>
      </c>
      <c r="G1013" s="94">
        <v>117</v>
      </c>
      <c r="H1013" s="94">
        <v>125</v>
      </c>
      <c r="I1013" s="94">
        <v>104</v>
      </c>
      <c r="J1013" s="94">
        <v>115</v>
      </c>
      <c r="K1013" s="94">
        <v>88</v>
      </c>
      <c r="L1013" s="94">
        <v>112</v>
      </c>
      <c r="M1013" s="94">
        <v>171</v>
      </c>
      <c r="N1013" s="109">
        <f t="shared" si="676"/>
        <v>1322</v>
      </c>
      <c r="O1013" s="91">
        <f t="shared" si="677"/>
        <v>110.16666666666667</v>
      </c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>
      <c r="A1014" s="129" t="s">
        <v>22</v>
      </c>
      <c r="B1014" s="138">
        <f t="shared" ref="B1014:I1014" si="691">SUM(B992:B1013)</f>
        <v>6187</v>
      </c>
      <c r="C1014" s="138">
        <f t="shared" si="691"/>
        <v>9141</v>
      </c>
      <c r="D1014" s="138">
        <f t="shared" si="691"/>
        <v>8238</v>
      </c>
      <c r="E1014" s="138">
        <f t="shared" si="691"/>
        <v>11939</v>
      </c>
      <c r="F1014" s="138">
        <f t="shared" si="691"/>
        <v>11200</v>
      </c>
      <c r="G1014" s="138">
        <f t="shared" si="691"/>
        <v>12607</v>
      </c>
      <c r="H1014" s="138">
        <f t="shared" si="691"/>
        <v>10909</v>
      </c>
      <c r="I1014" s="138">
        <f t="shared" si="691"/>
        <v>9870</v>
      </c>
      <c r="J1014" s="138">
        <f t="shared" ref="J1014:O1014" si="692">SUM(J992:J1013)</f>
        <v>8165</v>
      </c>
      <c r="K1014" s="138">
        <f t="shared" si="692"/>
        <v>8408</v>
      </c>
      <c r="L1014" s="138">
        <f t="shared" si="692"/>
        <v>7679</v>
      </c>
      <c r="M1014" s="138">
        <f>SUM(M992:M1013)</f>
        <v>8539</v>
      </c>
      <c r="N1014" s="124">
        <f t="shared" si="692"/>
        <v>112882</v>
      </c>
      <c r="O1014" s="126">
        <f t="shared" si="692"/>
        <v>9406.8333333333321</v>
      </c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4.25">
      <c r="A1015" s="10"/>
      <c r="B1015" s="10"/>
      <c r="C1015" s="10"/>
      <c r="D1015" s="10"/>
      <c r="E1015" s="11"/>
      <c r="F1015" s="11"/>
      <c r="G1015" s="11"/>
      <c r="H1015" s="11"/>
      <c r="I1015" s="11"/>
      <c r="J1015" s="11"/>
      <c r="K1015" s="11"/>
      <c r="L1015" s="11"/>
      <c r="M1015" s="11"/>
      <c r="N1015" s="11"/>
      <c r="O1015" s="7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>
      <c r="A1016" s="211" t="s">
        <v>618</v>
      </c>
      <c r="B1016" s="226"/>
      <c r="C1016" s="226"/>
      <c r="D1016" s="226"/>
      <c r="E1016" s="226"/>
      <c r="F1016" s="226"/>
      <c r="G1016" s="226"/>
      <c r="H1016" s="226"/>
      <c r="I1016" s="226"/>
      <c r="J1016" s="226"/>
      <c r="K1016" s="226"/>
      <c r="L1016" s="226"/>
      <c r="M1016" s="226"/>
      <c r="N1016" s="226"/>
      <c r="O1016" s="227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>
      <c r="A1017" s="214" t="s">
        <v>619</v>
      </c>
      <c r="B1017" s="215"/>
      <c r="C1017" s="215"/>
      <c r="D1017" s="215"/>
      <c r="E1017" s="215"/>
      <c r="F1017" s="215"/>
      <c r="G1017" s="215"/>
      <c r="H1017" s="215"/>
      <c r="I1017" s="215"/>
      <c r="J1017" s="215"/>
      <c r="K1017" s="215"/>
      <c r="L1017" s="215"/>
      <c r="M1017" s="215"/>
      <c r="N1017" s="215"/>
      <c r="O1017" s="216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>
      <c r="A1018" s="40" t="s">
        <v>324</v>
      </c>
      <c r="B1018" s="94">
        <f t="shared" ref="B1018:J1018" si="693">B581</f>
        <v>4295</v>
      </c>
      <c r="C1018" s="94">
        <f t="shared" si="693"/>
        <v>5599</v>
      </c>
      <c r="D1018" s="94">
        <f t="shared" si="693"/>
        <v>4857</v>
      </c>
      <c r="E1018" s="94">
        <f t="shared" si="693"/>
        <v>4282</v>
      </c>
      <c r="F1018" s="94">
        <f t="shared" si="693"/>
        <v>6397</v>
      </c>
      <c r="G1018" s="94">
        <f t="shared" si="693"/>
        <v>6877</v>
      </c>
      <c r="H1018" s="94">
        <f t="shared" si="693"/>
        <v>6656</v>
      </c>
      <c r="I1018" s="94">
        <f t="shared" si="693"/>
        <v>5746</v>
      </c>
      <c r="J1018" s="94">
        <f t="shared" si="693"/>
        <v>6885</v>
      </c>
      <c r="K1018" s="94">
        <f t="shared" ref="K1018:L1018" si="694">K581</f>
        <v>8360</v>
      </c>
      <c r="L1018" s="94">
        <f t="shared" si="694"/>
        <v>9419</v>
      </c>
      <c r="M1018" s="94">
        <f t="shared" ref="M1018" si="695">M581</f>
        <v>8964</v>
      </c>
      <c r="N1018" s="109">
        <f>SUM(B1018:M1018)</f>
        <v>78337</v>
      </c>
      <c r="O1018" s="91">
        <f t="shared" ref="O1018:O1039" si="696">AVERAGE(B1018:M1018)</f>
        <v>6528.083333333333</v>
      </c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>
      <c r="A1019" s="40" t="s">
        <v>325</v>
      </c>
      <c r="B1019" s="94">
        <f t="shared" ref="B1019:J1019" si="697">B597</f>
        <v>0</v>
      </c>
      <c r="C1019" s="94">
        <f t="shared" si="697"/>
        <v>0</v>
      </c>
      <c r="D1019" s="94">
        <f t="shared" si="697"/>
        <v>0</v>
      </c>
      <c r="E1019" s="94">
        <f t="shared" si="697"/>
        <v>0</v>
      </c>
      <c r="F1019" s="94">
        <f t="shared" si="697"/>
        <v>0</v>
      </c>
      <c r="G1019" s="94">
        <f t="shared" si="697"/>
        <v>0</v>
      </c>
      <c r="H1019" s="94">
        <f t="shared" si="697"/>
        <v>0</v>
      </c>
      <c r="I1019" s="94">
        <f t="shared" si="697"/>
        <v>0</v>
      </c>
      <c r="J1019" s="94">
        <f t="shared" si="697"/>
        <v>0</v>
      </c>
      <c r="K1019" s="94">
        <f t="shared" ref="K1019:L1019" si="698">K597</f>
        <v>0</v>
      </c>
      <c r="L1019" s="94">
        <f t="shared" si="698"/>
        <v>0</v>
      </c>
      <c r="M1019" s="94">
        <f t="shared" ref="M1019" si="699">M597</f>
        <v>0</v>
      </c>
      <c r="N1019" s="109">
        <f t="shared" ref="N1019:N1039" si="700">SUM(B1019:M1019)</f>
        <v>0</v>
      </c>
      <c r="O1019" s="91">
        <f t="shared" si="696"/>
        <v>0</v>
      </c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>
      <c r="A1020" s="53" t="s">
        <v>326</v>
      </c>
      <c r="B1020" s="94">
        <f t="shared" ref="B1020:J1020" si="701">B699</f>
        <v>126</v>
      </c>
      <c r="C1020" s="94">
        <f t="shared" si="701"/>
        <v>132</v>
      </c>
      <c r="D1020" s="94">
        <f t="shared" si="701"/>
        <v>131</v>
      </c>
      <c r="E1020" s="94">
        <f t="shared" si="701"/>
        <v>107</v>
      </c>
      <c r="F1020" s="94">
        <f t="shared" si="701"/>
        <v>152</v>
      </c>
      <c r="G1020" s="94">
        <f t="shared" si="701"/>
        <v>179</v>
      </c>
      <c r="H1020" s="94">
        <f t="shared" si="701"/>
        <v>169</v>
      </c>
      <c r="I1020" s="94">
        <f t="shared" si="701"/>
        <v>178</v>
      </c>
      <c r="J1020" s="94">
        <f t="shared" si="701"/>
        <v>194</v>
      </c>
      <c r="K1020" s="94">
        <f t="shared" ref="K1020:L1020" si="702">K699</f>
        <v>167</v>
      </c>
      <c r="L1020" s="94">
        <f t="shared" si="702"/>
        <v>163</v>
      </c>
      <c r="M1020" s="94">
        <f t="shared" ref="M1020" si="703">M699</f>
        <v>173</v>
      </c>
      <c r="N1020" s="109">
        <f t="shared" si="700"/>
        <v>1871</v>
      </c>
      <c r="O1020" s="91">
        <f t="shared" si="696"/>
        <v>155.91666666666666</v>
      </c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>
      <c r="A1021" s="40" t="s">
        <v>327</v>
      </c>
      <c r="B1021" s="94">
        <f t="shared" ref="B1021:H1021" si="704">B804</f>
        <v>47</v>
      </c>
      <c r="C1021" s="94">
        <f t="shared" si="704"/>
        <v>77</v>
      </c>
      <c r="D1021" s="94">
        <f t="shared" si="704"/>
        <v>73</v>
      </c>
      <c r="E1021" s="94">
        <f t="shared" si="704"/>
        <v>70</v>
      </c>
      <c r="F1021" s="94">
        <f t="shared" si="704"/>
        <v>74</v>
      </c>
      <c r="G1021" s="94">
        <f t="shared" si="704"/>
        <v>68</v>
      </c>
      <c r="H1021" s="94">
        <f t="shared" si="704"/>
        <v>70</v>
      </c>
      <c r="I1021" s="94">
        <v>71</v>
      </c>
      <c r="J1021" s="94">
        <f>J804</f>
        <v>59</v>
      </c>
      <c r="K1021" s="94">
        <f>K804</f>
        <v>68</v>
      </c>
      <c r="L1021" s="94">
        <f>L804</f>
        <v>70</v>
      </c>
      <c r="M1021" s="94">
        <f>M804</f>
        <v>73</v>
      </c>
      <c r="N1021" s="109">
        <f t="shared" si="700"/>
        <v>820</v>
      </c>
      <c r="O1021" s="91">
        <f t="shared" si="696"/>
        <v>68.333333333333329</v>
      </c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>
      <c r="A1022" s="40" t="s">
        <v>328</v>
      </c>
      <c r="B1022" s="94">
        <f t="shared" ref="B1022:I1022" si="705">B878</f>
        <v>115</v>
      </c>
      <c r="C1022" s="94">
        <f t="shared" si="705"/>
        <v>103</v>
      </c>
      <c r="D1022" s="94">
        <f t="shared" si="705"/>
        <v>105</v>
      </c>
      <c r="E1022" s="94">
        <f t="shared" si="705"/>
        <v>89</v>
      </c>
      <c r="F1022" s="94">
        <f t="shared" si="705"/>
        <v>111</v>
      </c>
      <c r="G1022" s="94">
        <f t="shared" si="705"/>
        <v>100</v>
      </c>
      <c r="H1022" s="94">
        <f t="shared" si="705"/>
        <v>117</v>
      </c>
      <c r="I1022" s="94">
        <f t="shared" si="705"/>
        <v>120</v>
      </c>
      <c r="J1022" s="94">
        <f t="shared" ref="J1022:K1022" si="706">J878</f>
        <v>96</v>
      </c>
      <c r="K1022" s="94">
        <f t="shared" si="706"/>
        <v>99</v>
      </c>
      <c r="L1022" s="94">
        <f t="shared" ref="L1022:M1022" si="707">L878</f>
        <v>114</v>
      </c>
      <c r="M1022" s="94">
        <f t="shared" si="707"/>
        <v>130</v>
      </c>
      <c r="N1022" s="109">
        <f t="shared" si="700"/>
        <v>1299</v>
      </c>
      <c r="O1022" s="91">
        <f t="shared" si="696"/>
        <v>108.25</v>
      </c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>
      <c r="A1023" s="40" t="s">
        <v>33</v>
      </c>
      <c r="B1023" s="94">
        <f>B917+B959+B962</f>
        <v>310</v>
      </c>
      <c r="C1023" s="94">
        <f t="shared" ref="C1023:M1023" si="708">C917+C959+C962</f>
        <v>326</v>
      </c>
      <c r="D1023" s="94">
        <f t="shared" si="708"/>
        <v>427</v>
      </c>
      <c r="E1023" s="94">
        <f t="shared" si="708"/>
        <v>422</v>
      </c>
      <c r="F1023" s="94">
        <f t="shared" si="708"/>
        <v>516</v>
      </c>
      <c r="G1023" s="94">
        <f t="shared" si="708"/>
        <v>525</v>
      </c>
      <c r="H1023" s="94">
        <f t="shared" si="708"/>
        <v>544</v>
      </c>
      <c r="I1023" s="94">
        <f t="shared" si="708"/>
        <v>624</v>
      </c>
      <c r="J1023" s="94">
        <f t="shared" si="708"/>
        <v>582</v>
      </c>
      <c r="K1023" s="94">
        <f t="shared" si="708"/>
        <v>542</v>
      </c>
      <c r="L1023" s="94">
        <f t="shared" si="708"/>
        <v>503</v>
      </c>
      <c r="M1023" s="94">
        <f>M917+M959+M962</f>
        <v>457</v>
      </c>
      <c r="N1023" s="109">
        <f t="shared" si="700"/>
        <v>5778</v>
      </c>
      <c r="O1023" s="91">
        <f t="shared" si="696"/>
        <v>481.5</v>
      </c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>
      <c r="A1024" s="53" t="s">
        <v>329</v>
      </c>
      <c r="B1024" s="94">
        <f t="shared" ref="B1024:I1024" si="709">B986</f>
        <v>69</v>
      </c>
      <c r="C1024" s="94">
        <f t="shared" si="709"/>
        <v>57</v>
      </c>
      <c r="D1024" s="94">
        <f t="shared" si="709"/>
        <v>86</v>
      </c>
      <c r="E1024" s="94">
        <f t="shared" si="709"/>
        <v>70</v>
      </c>
      <c r="F1024" s="94">
        <f t="shared" si="709"/>
        <v>71</v>
      </c>
      <c r="G1024" s="94">
        <f t="shared" si="709"/>
        <v>51</v>
      </c>
      <c r="H1024" s="94">
        <f t="shared" si="709"/>
        <v>65</v>
      </c>
      <c r="I1024" s="94">
        <f t="shared" si="709"/>
        <v>73</v>
      </c>
      <c r="J1024" s="94">
        <f t="shared" ref="J1024:K1024" si="710">J986</f>
        <v>50</v>
      </c>
      <c r="K1024" s="94">
        <f t="shared" si="710"/>
        <v>87</v>
      </c>
      <c r="L1024" s="94">
        <f t="shared" ref="L1024:M1024" si="711">L986</f>
        <v>85</v>
      </c>
      <c r="M1024" s="94">
        <f t="shared" si="711"/>
        <v>75</v>
      </c>
      <c r="N1024" s="109">
        <f t="shared" si="700"/>
        <v>839</v>
      </c>
      <c r="O1024" s="91">
        <f t="shared" si="696"/>
        <v>69.916666666666671</v>
      </c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>
      <c r="A1025" s="53" t="s">
        <v>330</v>
      </c>
      <c r="B1025" s="94">
        <v>0</v>
      </c>
      <c r="C1025" s="94">
        <v>0</v>
      </c>
      <c r="D1025" s="94">
        <v>0</v>
      </c>
      <c r="E1025" s="94">
        <v>0</v>
      </c>
      <c r="F1025" s="94">
        <v>0</v>
      </c>
      <c r="G1025" s="94">
        <v>0</v>
      </c>
      <c r="H1025" s="94">
        <v>0</v>
      </c>
      <c r="I1025" s="94">
        <v>0</v>
      </c>
      <c r="J1025" s="94">
        <v>0</v>
      </c>
      <c r="K1025" s="94">
        <v>0</v>
      </c>
      <c r="L1025" s="94">
        <v>0</v>
      </c>
      <c r="M1025" s="94">
        <v>0</v>
      </c>
      <c r="N1025" s="109">
        <f t="shared" si="700"/>
        <v>0</v>
      </c>
      <c r="O1025" s="91">
        <f t="shared" si="696"/>
        <v>0</v>
      </c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>
      <c r="A1026" s="53" t="s">
        <v>509</v>
      </c>
      <c r="B1026" s="94">
        <v>0</v>
      </c>
      <c r="C1026" s="94">
        <v>0</v>
      </c>
      <c r="D1026" s="94">
        <v>0</v>
      </c>
      <c r="E1026" s="94">
        <v>0</v>
      </c>
      <c r="F1026" s="94">
        <v>0</v>
      </c>
      <c r="G1026" s="94">
        <v>0</v>
      </c>
      <c r="H1026" s="94">
        <v>0</v>
      </c>
      <c r="I1026" s="94">
        <v>0</v>
      </c>
      <c r="J1026" s="94">
        <v>0</v>
      </c>
      <c r="K1026" s="94">
        <v>0</v>
      </c>
      <c r="L1026" s="94">
        <v>0</v>
      </c>
      <c r="M1026" s="94">
        <v>0</v>
      </c>
      <c r="N1026" s="109">
        <f t="shared" si="700"/>
        <v>0</v>
      </c>
      <c r="O1026" s="91">
        <f t="shared" si="696"/>
        <v>0</v>
      </c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>
      <c r="A1027" s="53" t="s">
        <v>529</v>
      </c>
      <c r="B1027" s="94">
        <v>0</v>
      </c>
      <c r="C1027" s="94">
        <v>2</v>
      </c>
      <c r="D1027" s="94">
        <v>4</v>
      </c>
      <c r="E1027" s="94">
        <v>7</v>
      </c>
      <c r="F1027" s="94">
        <v>14</v>
      </c>
      <c r="G1027" s="94">
        <v>8</v>
      </c>
      <c r="H1027" s="94">
        <v>11</v>
      </c>
      <c r="I1027" s="94">
        <v>14</v>
      </c>
      <c r="J1027" s="94">
        <v>12</v>
      </c>
      <c r="K1027" s="94">
        <v>12</v>
      </c>
      <c r="L1027" s="94">
        <v>9</v>
      </c>
      <c r="M1027" s="94">
        <v>0</v>
      </c>
      <c r="N1027" s="109">
        <f t="shared" si="700"/>
        <v>93</v>
      </c>
      <c r="O1027" s="91">
        <f t="shared" si="696"/>
        <v>7.75</v>
      </c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>
      <c r="A1028" s="53" t="s">
        <v>530</v>
      </c>
      <c r="B1028" s="94">
        <v>0</v>
      </c>
      <c r="C1028" s="94">
        <v>9</v>
      </c>
      <c r="D1028" s="94">
        <v>7</v>
      </c>
      <c r="E1028" s="94">
        <v>9</v>
      </c>
      <c r="F1028" s="94">
        <v>30</v>
      </c>
      <c r="G1028" s="94">
        <v>18</v>
      </c>
      <c r="H1028" s="94">
        <v>10</v>
      </c>
      <c r="I1028" s="94">
        <v>3</v>
      </c>
      <c r="J1028" s="94">
        <v>3</v>
      </c>
      <c r="K1028" s="94">
        <v>7</v>
      </c>
      <c r="L1028" s="94">
        <v>6</v>
      </c>
      <c r="M1028" s="94">
        <v>10</v>
      </c>
      <c r="N1028" s="109">
        <f t="shared" si="700"/>
        <v>112</v>
      </c>
      <c r="O1028" s="91">
        <f t="shared" si="696"/>
        <v>9.3333333333333339</v>
      </c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>
      <c r="A1029" s="165" t="s">
        <v>510</v>
      </c>
      <c r="B1029" s="94">
        <v>29</v>
      </c>
      <c r="C1029" s="94">
        <v>20</v>
      </c>
      <c r="D1029" s="94">
        <v>29</v>
      </c>
      <c r="E1029" s="94">
        <v>22</v>
      </c>
      <c r="F1029" s="94">
        <v>27</v>
      </c>
      <c r="G1029" s="94">
        <v>14</v>
      </c>
      <c r="H1029" s="94">
        <v>16</v>
      </c>
      <c r="I1029" s="94">
        <v>22</v>
      </c>
      <c r="J1029" s="94">
        <v>31</v>
      </c>
      <c r="K1029" s="94">
        <v>21</v>
      </c>
      <c r="L1029" s="94">
        <v>25</v>
      </c>
      <c r="M1029" s="94">
        <v>21</v>
      </c>
      <c r="N1029" s="109">
        <f t="shared" si="700"/>
        <v>277</v>
      </c>
      <c r="O1029" s="91">
        <f t="shared" si="696"/>
        <v>23.083333333333332</v>
      </c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 s="181" customFormat="1">
      <c r="A1030" s="165" t="s">
        <v>511</v>
      </c>
      <c r="B1030" s="94">
        <v>22</v>
      </c>
      <c r="C1030" s="94">
        <v>27</v>
      </c>
      <c r="D1030" s="94">
        <v>31</v>
      </c>
      <c r="E1030" s="94">
        <v>20</v>
      </c>
      <c r="F1030" s="94">
        <v>27</v>
      </c>
      <c r="G1030" s="94">
        <v>32</v>
      </c>
      <c r="H1030" s="94">
        <v>31</v>
      </c>
      <c r="I1030" s="94">
        <v>30</v>
      </c>
      <c r="J1030" s="94">
        <v>25</v>
      </c>
      <c r="K1030" s="94">
        <v>27</v>
      </c>
      <c r="L1030" s="94">
        <v>33</v>
      </c>
      <c r="M1030" s="94">
        <v>27</v>
      </c>
      <c r="N1030" s="109">
        <f t="shared" si="700"/>
        <v>332</v>
      </c>
      <c r="O1030" s="91">
        <f t="shared" si="696"/>
        <v>27.666666666666668</v>
      </c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>
      <c r="A1031" s="165" t="s">
        <v>512</v>
      </c>
      <c r="B1031" s="94">
        <v>19</v>
      </c>
      <c r="C1031" s="94">
        <v>9</v>
      </c>
      <c r="D1031" s="94">
        <v>19</v>
      </c>
      <c r="E1031" s="94">
        <v>19</v>
      </c>
      <c r="F1031" s="94">
        <v>17</v>
      </c>
      <c r="G1031" s="94">
        <v>19</v>
      </c>
      <c r="H1031" s="94">
        <v>13</v>
      </c>
      <c r="I1031" s="94">
        <v>12</v>
      </c>
      <c r="J1031" s="94">
        <v>12</v>
      </c>
      <c r="K1031" s="94">
        <v>15</v>
      </c>
      <c r="L1031" s="94">
        <v>17</v>
      </c>
      <c r="M1031" s="94">
        <v>15</v>
      </c>
      <c r="N1031" s="109">
        <f t="shared" si="700"/>
        <v>186</v>
      </c>
      <c r="O1031" s="91">
        <f t="shared" si="696"/>
        <v>15.5</v>
      </c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>
      <c r="A1032" s="165" t="s">
        <v>513</v>
      </c>
      <c r="B1032" s="94">
        <v>6</v>
      </c>
      <c r="C1032" s="94">
        <v>1</v>
      </c>
      <c r="D1032" s="94">
        <v>11</v>
      </c>
      <c r="E1032" s="94">
        <v>10</v>
      </c>
      <c r="F1032" s="94">
        <v>9</v>
      </c>
      <c r="G1032" s="94">
        <v>10</v>
      </c>
      <c r="H1032" s="94">
        <v>7</v>
      </c>
      <c r="I1032" s="94">
        <v>8</v>
      </c>
      <c r="J1032" s="94">
        <v>7</v>
      </c>
      <c r="K1032" s="94">
        <v>12</v>
      </c>
      <c r="L1032" s="94">
        <v>7</v>
      </c>
      <c r="M1032" s="94">
        <v>9</v>
      </c>
      <c r="N1032" s="109">
        <f t="shared" si="700"/>
        <v>97</v>
      </c>
      <c r="O1032" s="91">
        <f t="shared" si="696"/>
        <v>8.0833333333333339</v>
      </c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 ht="14.25" customHeight="1">
      <c r="A1033" s="165" t="s">
        <v>531</v>
      </c>
      <c r="B1033" s="94">
        <v>0</v>
      </c>
      <c r="C1033" s="94">
        <v>0</v>
      </c>
      <c r="D1033" s="94">
        <v>0</v>
      </c>
      <c r="E1033" s="94">
        <v>0</v>
      </c>
      <c r="F1033" s="94">
        <v>0</v>
      </c>
      <c r="G1033" s="94">
        <v>0</v>
      </c>
      <c r="H1033" s="94">
        <v>0</v>
      </c>
      <c r="I1033" s="94">
        <v>0</v>
      </c>
      <c r="J1033" s="94">
        <v>0</v>
      </c>
      <c r="K1033" s="94">
        <v>0</v>
      </c>
      <c r="L1033" s="94">
        <v>0</v>
      </c>
      <c r="M1033" s="94">
        <v>0</v>
      </c>
      <c r="N1033" s="109">
        <f t="shared" si="700"/>
        <v>0</v>
      </c>
      <c r="O1033" s="91">
        <f t="shared" si="696"/>
        <v>0</v>
      </c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>
      <c r="A1034" s="53" t="s">
        <v>555</v>
      </c>
      <c r="B1034" s="94">
        <v>22</v>
      </c>
      <c r="C1034" s="94">
        <v>19</v>
      </c>
      <c r="D1034" s="94">
        <v>42</v>
      </c>
      <c r="E1034" s="94">
        <v>18</v>
      </c>
      <c r="F1034" s="94">
        <v>42</v>
      </c>
      <c r="G1034" s="94">
        <v>28</v>
      </c>
      <c r="H1034" s="94">
        <v>33</v>
      </c>
      <c r="I1034" s="94">
        <v>33</v>
      </c>
      <c r="J1034" s="94">
        <v>34</v>
      </c>
      <c r="K1034" s="94">
        <v>34</v>
      </c>
      <c r="L1034" s="94">
        <v>19</v>
      </c>
      <c r="M1034" s="94">
        <v>29</v>
      </c>
      <c r="N1034" s="109">
        <f t="shared" si="700"/>
        <v>353</v>
      </c>
      <c r="O1034" s="91">
        <f t="shared" si="696"/>
        <v>29.416666666666668</v>
      </c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1:26" ht="14.25" customHeight="1">
      <c r="A1035" s="53" t="s">
        <v>556</v>
      </c>
      <c r="B1035" s="94">
        <v>0</v>
      </c>
      <c r="C1035" s="94">
        <v>0</v>
      </c>
      <c r="D1035" s="94">
        <v>0</v>
      </c>
      <c r="E1035" s="94">
        <v>0</v>
      </c>
      <c r="F1035" s="94">
        <v>0</v>
      </c>
      <c r="G1035" s="94">
        <v>21</v>
      </c>
      <c r="H1035" s="94">
        <v>24</v>
      </c>
      <c r="I1035" s="94">
        <v>31</v>
      </c>
      <c r="J1035" s="94">
        <v>30</v>
      </c>
      <c r="K1035" s="94">
        <v>20</v>
      </c>
      <c r="L1035" s="94">
        <v>29</v>
      </c>
      <c r="M1035" s="94">
        <v>24</v>
      </c>
      <c r="N1035" s="109">
        <f t="shared" si="700"/>
        <v>179</v>
      </c>
      <c r="O1035" s="91">
        <f t="shared" si="696"/>
        <v>14.916666666666666</v>
      </c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1:26">
      <c r="A1036" s="53" t="s">
        <v>557</v>
      </c>
      <c r="B1036" s="94">
        <v>0</v>
      </c>
      <c r="C1036" s="94">
        <v>0</v>
      </c>
      <c r="D1036" s="94">
        <v>0</v>
      </c>
      <c r="E1036" s="94">
        <v>0</v>
      </c>
      <c r="F1036" s="94">
        <v>0</v>
      </c>
      <c r="G1036" s="94">
        <v>0</v>
      </c>
      <c r="H1036" s="94">
        <v>0</v>
      </c>
      <c r="I1036" s="94">
        <v>0</v>
      </c>
      <c r="J1036" s="94">
        <v>0</v>
      </c>
      <c r="K1036" s="94">
        <v>0</v>
      </c>
      <c r="L1036" s="94">
        <v>0</v>
      </c>
      <c r="M1036" s="94">
        <v>6</v>
      </c>
      <c r="N1036" s="109">
        <f t="shared" si="700"/>
        <v>6</v>
      </c>
      <c r="O1036" s="91">
        <f t="shared" si="696"/>
        <v>0.5</v>
      </c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1:26" ht="14.25" customHeight="1">
      <c r="A1037" s="53" t="s">
        <v>558</v>
      </c>
      <c r="B1037" s="94">
        <v>0</v>
      </c>
      <c r="C1037" s="94">
        <v>0</v>
      </c>
      <c r="D1037" s="94">
        <v>0</v>
      </c>
      <c r="E1037" s="94">
        <v>5</v>
      </c>
      <c r="F1037" s="94">
        <v>0</v>
      </c>
      <c r="G1037" s="94">
        <v>2</v>
      </c>
      <c r="H1037" s="94">
        <v>3</v>
      </c>
      <c r="I1037" s="94">
        <v>2</v>
      </c>
      <c r="J1037" s="94">
        <v>4</v>
      </c>
      <c r="K1037" s="94">
        <v>5</v>
      </c>
      <c r="L1037" s="94">
        <v>5</v>
      </c>
      <c r="M1037" s="94">
        <v>5</v>
      </c>
      <c r="N1037" s="109">
        <f t="shared" si="700"/>
        <v>31</v>
      </c>
      <c r="O1037" s="91">
        <f t="shared" si="696"/>
        <v>2.5833333333333335</v>
      </c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1:26">
      <c r="A1038" s="53" t="s">
        <v>564</v>
      </c>
      <c r="B1038" s="94">
        <v>0</v>
      </c>
      <c r="C1038" s="94">
        <v>0</v>
      </c>
      <c r="D1038" s="94">
        <v>0</v>
      </c>
      <c r="E1038" s="94">
        <v>0</v>
      </c>
      <c r="F1038" s="94">
        <v>19</v>
      </c>
      <c r="G1038" s="94">
        <v>29</v>
      </c>
      <c r="H1038" s="94">
        <v>20</v>
      </c>
      <c r="I1038" s="94">
        <v>23</v>
      </c>
      <c r="J1038" s="94">
        <v>14</v>
      </c>
      <c r="K1038" s="94">
        <v>22</v>
      </c>
      <c r="L1038" s="94">
        <v>20</v>
      </c>
      <c r="M1038" s="94">
        <v>27</v>
      </c>
      <c r="N1038" s="109">
        <f t="shared" si="700"/>
        <v>174</v>
      </c>
      <c r="O1038" s="91">
        <f t="shared" si="696"/>
        <v>14.5</v>
      </c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1:26">
      <c r="A1039" s="53" t="s">
        <v>223</v>
      </c>
      <c r="B1039" s="94">
        <v>99</v>
      </c>
      <c r="C1039" s="94">
        <v>106</v>
      </c>
      <c r="D1039" s="94">
        <v>105</v>
      </c>
      <c r="E1039" s="94">
        <v>149</v>
      </c>
      <c r="F1039" s="94">
        <v>137</v>
      </c>
      <c r="G1039" s="94">
        <v>172</v>
      </c>
      <c r="H1039" s="94">
        <v>135</v>
      </c>
      <c r="I1039" s="94">
        <v>141</v>
      </c>
      <c r="J1039" s="94">
        <v>179</v>
      </c>
      <c r="K1039" s="94">
        <v>208</v>
      </c>
      <c r="L1039" s="94">
        <v>159</v>
      </c>
      <c r="M1039" s="94">
        <v>155</v>
      </c>
      <c r="N1039" s="109">
        <f t="shared" si="700"/>
        <v>1745</v>
      </c>
      <c r="O1039" s="91">
        <f t="shared" si="696"/>
        <v>145.41666666666666</v>
      </c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1:26">
      <c r="A1040" s="129" t="s">
        <v>22</v>
      </c>
      <c r="B1040" s="138">
        <f t="shared" ref="B1040:I1040" si="712">SUM(B1018:B1039)</f>
        <v>5159</v>
      </c>
      <c r="C1040" s="138">
        <f t="shared" si="712"/>
        <v>6487</v>
      </c>
      <c r="D1040" s="138">
        <f t="shared" si="712"/>
        <v>5927</v>
      </c>
      <c r="E1040" s="138">
        <f t="shared" si="712"/>
        <v>5299</v>
      </c>
      <c r="F1040" s="138">
        <f t="shared" si="712"/>
        <v>7643</v>
      </c>
      <c r="G1040" s="138">
        <f t="shared" si="712"/>
        <v>8153</v>
      </c>
      <c r="H1040" s="138">
        <f t="shared" si="712"/>
        <v>7924</v>
      </c>
      <c r="I1040" s="138">
        <f t="shared" si="712"/>
        <v>7131</v>
      </c>
      <c r="J1040" s="138">
        <f t="shared" ref="J1040:O1040" si="713">SUM(J1018:J1039)</f>
        <v>8217</v>
      </c>
      <c r="K1040" s="138">
        <f t="shared" si="713"/>
        <v>9706</v>
      </c>
      <c r="L1040" s="138">
        <f t="shared" si="713"/>
        <v>10683</v>
      </c>
      <c r="M1040" s="138">
        <f>SUM(M1018:M1039)</f>
        <v>10200</v>
      </c>
      <c r="N1040" s="138">
        <f t="shared" si="713"/>
        <v>92529</v>
      </c>
      <c r="O1040" s="126">
        <f t="shared" si="713"/>
        <v>7710.75</v>
      </c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1:26" ht="14.25">
      <c r="A1041" s="217"/>
      <c r="B1041" s="218"/>
      <c r="C1041" s="218"/>
      <c r="D1041" s="218"/>
      <c r="E1041" s="218"/>
      <c r="F1041" s="218"/>
      <c r="G1041" s="218"/>
      <c r="H1041" s="218"/>
      <c r="I1041" s="218"/>
      <c r="J1041" s="218"/>
      <c r="K1041" s="218"/>
      <c r="L1041" s="218"/>
      <c r="M1041" s="218"/>
      <c r="N1041" s="219"/>
      <c r="O1041" s="58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1:26">
      <c r="A1042" s="139" t="s">
        <v>620</v>
      </c>
      <c r="B1042" s="130">
        <f>B1040+B1014</f>
        <v>11346</v>
      </c>
      <c r="C1042" s="130">
        <f t="shared" ref="C1042:H1042" si="714">C1040+C1014</f>
        <v>15628</v>
      </c>
      <c r="D1042" s="130">
        <f t="shared" si="714"/>
        <v>14165</v>
      </c>
      <c r="E1042" s="130">
        <f t="shared" si="714"/>
        <v>17238</v>
      </c>
      <c r="F1042" s="130">
        <f t="shared" si="714"/>
        <v>18843</v>
      </c>
      <c r="G1042" s="130">
        <f t="shared" si="714"/>
        <v>20760</v>
      </c>
      <c r="H1042" s="130">
        <f t="shared" si="714"/>
        <v>18833</v>
      </c>
      <c r="I1042" s="130">
        <f t="shared" ref="I1042:O1042" si="715">I1040+I1014</f>
        <v>17001</v>
      </c>
      <c r="J1042" s="130">
        <f t="shared" si="715"/>
        <v>16382</v>
      </c>
      <c r="K1042" s="130">
        <f t="shared" si="715"/>
        <v>18114</v>
      </c>
      <c r="L1042" s="130">
        <f t="shared" si="715"/>
        <v>18362</v>
      </c>
      <c r="M1042" s="130">
        <f t="shared" si="715"/>
        <v>18739</v>
      </c>
      <c r="N1042" s="138">
        <f t="shared" si="715"/>
        <v>205411</v>
      </c>
      <c r="O1042" s="126">
        <f t="shared" si="715"/>
        <v>17117.583333333332</v>
      </c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1:26" ht="14.25">
      <c r="A1043" s="10"/>
      <c r="B1043" s="10"/>
      <c r="C1043" s="10"/>
      <c r="D1043" s="10"/>
      <c r="E1043" s="11"/>
      <c r="F1043" s="11"/>
      <c r="G1043" s="11"/>
      <c r="H1043" s="11"/>
      <c r="I1043" s="11"/>
      <c r="J1043" s="11"/>
      <c r="K1043" s="11"/>
      <c r="L1043" s="11"/>
      <c r="M1043" s="11"/>
      <c r="N1043" s="11"/>
      <c r="O1043" s="7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1:26">
      <c r="A1044" s="220" t="s">
        <v>332</v>
      </c>
      <c r="B1044" s="221"/>
      <c r="C1044" s="221"/>
      <c r="D1044" s="221"/>
      <c r="E1044" s="221"/>
      <c r="F1044" s="221"/>
      <c r="G1044" s="221"/>
      <c r="H1044" s="221"/>
      <c r="I1044" s="221"/>
      <c r="J1044" s="221"/>
      <c r="K1044" s="221"/>
      <c r="L1044" s="221"/>
      <c r="M1044" s="221"/>
      <c r="N1044" s="221"/>
      <c r="O1044" s="222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1:26" ht="14.25">
      <c r="A1045" s="10"/>
      <c r="B1045" s="10"/>
      <c r="C1045" s="10"/>
      <c r="D1045" s="10"/>
      <c r="E1045" s="11"/>
      <c r="F1045" s="11"/>
      <c r="G1045" s="11"/>
      <c r="H1045" s="11"/>
      <c r="I1045" s="11"/>
      <c r="J1045" s="11"/>
      <c r="K1045" s="11"/>
      <c r="L1045" s="11"/>
      <c r="M1045" s="11"/>
      <c r="N1045" s="11"/>
      <c r="O1045" s="7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1:26" ht="18.75" customHeight="1">
      <c r="A1046" s="211" t="s">
        <v>333</v>
      </c>
      <c r="B1046" s="226"/>
      <c r="C1046" s="226"/>
      <c r="D1046" s="226"/>
      <c r="E1046" s="226"/>
      <c r="F1046" s="226"/>
      <c r="G1046" s="226"/>
      <c r="H1046" s="226"/>
      <c r="I1046" s="226"/>
      <c r="J1046" s="226"/>
      <c r="K1046" s="226"/>
      <c r="L1046" s="226"/>
      <c r="M1046" s="226"/>
      <c r="N1046" s="226"/>
      <c r="O1046" s="227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1:26" ht="15.75" customHeight="1">
      <c r="A1047" s="214" t="s">
        <v>334</v>
      </c>
      <c r="B1047" s="215"/>
      <c r="C1047" s="215"/>
      <c r="D1047" s="215"/>
      <c r="E1047" s="215"/>
      <c r="F1047" s="215"/>
      <c r="G1047" s="215"/>
      <c r="H1047" s="215"/>
      <c r="I1047" s="215"/>
      <c r="J1047" s="215"/>
      <c r="K1047" s="215"/>
      <c r="L1047" s="215"/>
      <c r="M1047" s="215"/>
      <c r="N1047" s="215"/>
      <c r="O1047" s="216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1:26">
      <c r="A1048" s="40" t="s">
        <v>335</v>
      </c>
      <c r="B1048" s="94">
        <v>990</v>
      </c>
      <c r="C1048" s="94">
        <v>980</v>
      </c>
      <c r="D1048" s="94">
        <v>2375</v>
      </c>
      <c r="E1048" s="94">
        <v>1904</v>
      </c>
      <c r="F1048" s="94">
        <v>1958</v>
      </c>
      <c r="G1048" s="94">
        <v>2186</v>
      </c>
      <c r="H1048" s="94">
        <v>2004</v>
      </c>
      <c r="I1048" s="94">
        <v>2405</v>
      </c>
      <c r="J1048" s="94">
        <v>2120</v>
      </c>
      <c r="K1048" s="76">
        <v>2181</v>
      </c>
      <c r="L1048" s="94">
        <v>1825</v>
      </c>
      <c r="M1048" s="94">
        <v>2194</v>
      </c>
      <c r="N1048" s="92">
        <f t="shared" ref="N1048:N1057" si="716">SUM(B1048:M1048)</f>
        <v>23122</v>
      </c>
      <c r="O1048" s="91">
        <f t="shared" ref="O1048:O1057" si="717">IF(N1048=0,0,AVERAGE(B1048:M1048))</f>
        <v>1926.8333333333333</v>
      </c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1:26">
      <c r="A1049" s="40" t="s">
        <v>336</v>
      </c>
      <c r="B1049" s="94">
        <v>990</v>
      </c>
      <c r="C1049" s="94">
        <v>980</v>
      </c>
      <c r="D1049" s="94">
        <v>1114</v>
      </c>
      <c r="E1049" s="94">
        <v>881</v>
      </c>
      <c r="F1049" s="94">
        <v>877</v>
      </c>
      <c r="G1049" s="94">
        <v>981</v>
      </c>
      <c r="H1049" s="94">
        <v>903</v>
      </c>
      <c r="I1049" s="94">
        <v>1147</v>
      </c>
      <c r="J1049" s="94">
        <v>961</v>
      </c>
      <c r="K1049" s="76">
        <v>1044</v>
      </c>
      <c r="L1049" s="94">
        <v>893</v>
      </c>
      <c r="M1049" s="94">
        <v>1078</v>
      </c>
      <c r="N1049" s="92">
        <f t="shared" si="716"/>
        <v>11849</v>
      </c>
      <c r="O1049" s="91">
        <f t="shared" si="717"/>
        <v>987.41666666666663</v>
      </c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1:26">
      <c r="A1050" s="40" t="s">
        <v>337</v>
      </c>
      <c r="B1050" s="94">
        <v>990</v>
      </c>
      <c r="C1050" s="94">
        <v>980</v>
      </c>
      <c r="D1050" s="94">
        <v>3626</v>
      </c>
      <c r="E1050" s="94">
        <v>2686</v>
      </c>
      <c r="F1050" s="94">
        <v>3065</v>
      </c>
      <c r="G1050" s="94">
        <v>3742</v>
      </c>
      <c r="H1050" s="94">
        <v>3596</v>
      </c>
      <c r="I1050" s="94">
        <v>4094</v>
      </c>
      <c r="J1050" s="94">
        <v>3302</v>
      </c>
      <c r="K1050" s="76">
        <v>3581</v>
      </c>
      <c r="L1050" s="94">
        <v>3127</v>
      </c>
      <c r="M1050" s="94">
        <v>3506</v>
      </c>
      <c r="N1050" s="92">
        <f t="shared" si="716"/>
        <v>36295</v>
      </c>
      <c r="O1050" s="91">
        <f t="shared" si="717"/>
        <v>3024.5833333333335</v>
      </c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1:26">
      <c r="A1051" s="40" t="s">
        <v>338</v>
      </c>
      <c r="B1051" s="94">
        <v>990</v>
      </c>
      <c r="C1051" s="94">
        <v>980</v>
      </c>
      <c r="D1051" s="94">
        <v>1114</v>
      </c>
      <c r="E1051" s="94">
        <v>485</v>
      </c>
      <c r="F1051" s="94">
        <v>582</v>
      </c>
      <c r="G1051" s="94">
        <v>674</v>
      </c>
      <c r="H1051" s="94">
        <v>740</v>
      </c>
      <c r="I1051" s="94">
        <v>809</v>
      </c>
      <c r="J1051" s="94">
        <v>798</v>
      </c>
      <c r="K1051" s="94">
        <v>752</v>
      </c>
      <c r="L1051" s="94">
        <v>596</v>
      </c>
      <c r="M1051" s="94">
        <v>984</v>
      </c>
      <c r="N1051" s="92">
        <f t="shared" si="716"/>
        <v>9504</v>
      </c>
      <c r="O1051" s="91">
        <f t="shared" si="717"/>
        <v>792</v>
      </c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1:26" ht="14.25" customHeight="1">
      <c r="A1052" s="40" t="s">
        <v>339</v>
      </c>
      <c r="B1052" s="94">
        <v>990</v>
      </c>
      <c r="C1052" s="94">
        <v>980</v>
      </c>
      <c r="D1052" s="94">
        <v>2808</v>
      </c>
      <c r="E1052" s="94">
        <v>1722</v>
      </c>
      <c r="F1052" s="94">
        <v>1831</v>
      </c>
      <c r="G1052" s="94">
        <v>2336</v>
      </c>
      <c r="H1052" s="94">
        <v>2485</v>
      </c>
      <c r="I1052" s="94">
        <v>2566</v>
      </c>
      <c r="J1052" s="94">
        <v>2515</v>
      </c>
      <c r="K1052" s="94">
        <v>2229</v>
      </c>
      <c r="L1052" s="94">
        <v>1863</v>
      </c>
      <c r="M1052" s="94">
        <v>2197</v>
      </c>
      <c r="N1052" s="92">
        <f t="shared" si="716"/>
        <v>24522</v>
      </c>
      <c r="O1052" s="91">
        <f t="shared" si="717"/>
        <v>2043.5</v>
      </c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1:26">
      <c r="A1053" s="40" t="s">
        <v>340</v>
      </c>
      <c r="B1053" s="94">
        <v>990</v>
      </c>
      <c r="C1053" s="94">
        <v>980</v>
      </c>
      <c r="D1053" s="94">
        <v>1114</v>
      </c>
      <c r="E1053" s="94">
        <v>570</v>
      </c>
      <c r="F1053" s="94">
        <v>633</v>
      </c>
      <c r="G1053" s="94">
        <v>729</v>
      </c>
      <c r="H1053" s="94">
        <v>820</v>
      </c>
      <c r="I1053" s="94">
        <v>896</v>
      </c>
      <c r="J1053" s="94">
        <v>893</v>
      </c>
      <c r="K1053" s="94">
        <v>866</v>
      </c>
      <c r="L1053" s="94">
        <v>685</v>
      </c>
      <c r="M1053" s="94">
        <v>960</v>
      </c>
      <c r="N1053" s="92">
        <f t="shared" si="716"/>
        <v>10136</v>
      </c>
      <c r="O1053" s="91">
        <f t="shared" si="717"/>
        <v>844.66666666666663</v>
      </c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1:26">
      <c r="A1054" s="40" t="s">
        <v>341</v>
      </c>
      <c r="B1054" s="94">
        <v>317</v>
      </c>
      <c r="C1054" s="94">
        <v>243</v>
      </c>
      <c r="D1054" s="94">
        <v>329</v>
      </c>
      <c r="E1054" s="94">
        <v>324</v>
      </c>
      <c r="F1054" s="94">
        <v>402</v>
      </c>
      <c r="G1054" s="94">
        <v>387</v>
      </c>
      <c r="H1054" s="94">
        <v>465</v>
      </c>
      <c r="I1054" s="94">
        <v>425</v>
      </c>
      <c r="J1054" s="94">
        <v>441</v>
      </c>
      <c r="K1054" s="94">
        <v>260</v>
      </c>
      <c r="L1054" s="94">
        <v>251</v>
      </c>
      <c r="M1054" s="94">
        <v>342</v>
      </c>
      <c r="N1054" s="92">
        <f t="shared" si="716"/>
        <v>4186</v>
      </c>
      <c r="O1054" s="91">
        <f t="shared" si="717"/>
        <v>348.83333333333331</v>
      </c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1:26">
      <c r="A1055" s="40" t="s">
        <v>342</v>
      </c>
      <c r="B1055" s="94">
        <v>122</v>
      </c>
      <c r="C1055" s="94">
        <v>192</v>
      </c>
      <c r="D1055" s="94">
        <v>253</v>
      </c>
      <c r="E1055" s="94">
        <v>155</v>
      </c>
      <c r="F1055" s="173">
        <v>127</v>
      </c>
      <c r="G1055" s="94">
        <v>158</v>
      </c>
      <c r="H1055" s="94">
        <v>244</v>
      </c>
      <c r="I1055" s="94">
        <v>440</v>
      </c>
      <c r="J1055" s="94">
        <v>366</v>
      </c>
      <c r="K1055" s="94">
        <v>344</v>
      </c>
      <c r="L1055" s="94">
        <v>327</v>
      </c>
      <c r="M1055" s="94">
        <v>129</v>
      </c>
      <c r="N1055" s="92">
        <f t="shared" si="716"/>
        <v>2857</v>
      </c>
      <c r="O1055" s="91">
        <f t="shared" si="717"/>
        <v>238.08333333333334</v>
      </c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1:26" hidden="1">
      <c r="A1056" s="40" t="s">
        <v>343</v>
      </c>
      <c r="B1056" s="94"/>
      <c r="C1056" s="94"/>
      <c r="D1056" s="94"/>
      <c r="E1056" s="95"/>
      <c r="F1056" s="95"/>
      <c r="G1056" s="95"/>
      <c r="H1056" s="95"/>
      <c r="I1056" s="95"/>
      <c r="J1056" s="95"/>
      <c r="K1056" s="95"/>
      <c r="L1056" s="95"/>
      <c r="M1056" s="95"/>
      <c r="N1056" s="92">
        <f t="shared" si="716"/>
        <v>0</v>
      </c>
      <c r="O1056" s="91">
        <f t="shared" si="717"/>
        <v>0</v>
      </c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 spans="1:26" hidden="1">
      <c r="A1057" s="40" t="s">
        <v>344</v>
      </c>
      <c r="B1057" s="94"/>
      <c r="C1057" s="94"/>
      <c r="D1057" s="94"/>
      <c r="E1057" s="95"/>
      <c r="F1057" s="95"/>
      <c r="G1057" s="95"/>
      <c r="H1057" s="95"/>
      <c r="I1057" s="95"/>
      <c r="J1057" s="95"/>
      <c r="K1057" s="95"/>
      <c r="L1057" s="95"/>
      <c r="M1057" s="95"/>
      <c r="N1057" s="92">
        <f t="shared" si="716"/>
        <v>0</v>
      </c>
      <c r="O1057" s="91">
        <f t="shared" si="717"/>
        <v>0</v>
      </c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 spans="1:26">
      <c r="A1058" s="129" t="s">
        <v>22</v>
      </c>
      <c r="B1058" s="124">
        <f t="shared" ref="B1058:D1058" si="718">SUM(B1048:B1057)</f>
        <v>6379</v>
      </c>
      <c r="C1058" s="124">
        <f t="shared" si="718"/>
        <v>6315</v>
      </c>
      <c r="D1058" s="124">
        <f t="shared" si="718"/>
        <v>12733</v>
      </c>
      <c r="E1058" s="124">
        <f>SUM(E1048:E1057)</f>
        <v>8727</v>
      </c>
      <c r="F1058" s="124">
        <f t="shared" ref="F1058:O1058" si="719">SUM(F1048:F1057)</f>
        <v>9475</v>
      </c>
      <c r="G1058" s="124">
        <f t="shared" si="719"/>
        <v>11193</v>
      </c>
      <c r="H1058" s="124">
        <f t="shared" si="719"/>
        <v>11257</v>
      </c>
      <c r="I1058" s="124">
        <f t="shared" si="719"/>
        <v>12782</v>
      </c>
      <c r="J1058" s="124">
        <f t="shared" si="719"/>
        <v>11396</v>
      </c>
      <c r="K1058" s="124">
        <f t="shared" si="719"/>
        <v>11257</v>
      </c>
      <c r="L1058" s="124">
        <f t="shared" si="719"/>
        <v>9567</v>
      </c>
      <c r="M1058" s="124">
        <f t="shared" si="719"/>
        <v>11390</v>
      </c>
      <c r="N1058" s="124">
        <f t="shared" si="719"/>
        <v>122471</v>
      </c>
      <c r="O1058" s="126">
        <f t="shared" si="719"/>
        <v>10205.916666666668</v>
      </c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 spans="1:26">
      <c r="A1059" s="129" t="s">
        <v>138</v>
      </c>
      <c r="B1059" s="123">
        <f t="shared" ref="B1059:M1059" si="720">IF(B1058=0,"",B1058/B1320)</f>
        <v>205.7741935483871</v>
      </c>
      <c r="C1059" s="123">
        <f t="shared" si="720"/>
        <v>225.53571428571428</v>
      </c>
      <c r="D1059" s="123">
        <f t="shared" si="720"/>
        <v>410.74193548387098</v>
      </c>
      <c r="E1059" s="123">
        <f t="shared" si="720"/>
        <v>290.89999999999998</v>
      </c>
      <c r="F1059" s="123">
        <f t="shared" si="720"/>
        <v>305.64516129032256</v>
      </c>
      <c r="G1059" s="123">
        <f t="shared" si="720"/>
        <v>373.1</v>
      </c>
      <c r="H1059" s="123">
        <f t="shared" si="720"/>
        <v>363.12903225806451</v>
      </c>
      <c r="I1059" s="123">
        <f t="shared" si="720"/>
        <v>412.32258064516128</v>
      </c>
      <c r="J1059" s="123">
        <f t="shared" si="720"/>
        <v>379.86666666666667</v>
      </c>
      <c r="K1059" s="123">
        <f t="shared" si="720"/>
        <v>363.12903225806451</v>
      </c>
      <c r="L1059" s="123">
        <f t="shared" si="720"/>
        <v>318.89999999999998</v>
      </c>
      <c r="M1059" s="123">
        <f t="shared" si="720"/>
        <v>367.41935483870969</v>
      </c>
      <c r="N1059" s="126">
        <f>SUM(B1059:M1059)</f>
        <v>4016.4636712749616</v>
      </c>
      <c r="O1059" s="126">
        <f>IF(N1059=0,0,AVERAGE(B1059:M1059))</f>
        <v>334.70530593958011</v>
      </c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 spans="1:26" ht="14.25">
      <c r="A1060" s="10"/>
      <c r="B1060" s="10"/>
      <c r="C1060" s="10"/>
      <c r="D1060" s="10"/>
      <c r="E1060" s="11"/>
      <c r="F1060" s="11"/>
      <c r="G1060" s="11"/>
      <c r="H1060" s="11"/>
      <c r="I1060" s="11"/>
      <c r="J1060" s="11"/>
      <c r="K1060" s="11"/>
      <c r="L1060" s="11"/>
      <c r="M1060" s="11"/>
      <c r="N1060" s="11"/>
      <c r="O1060" s="7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 spans="1:26">
      <c r="A1061" s="214" t="s">
        <v>345</v>
      </c>
      <c r="B1061" s="215"/>
      <c r="C1061" s="215"/>
      <c r="D1061" s="215"/>
      <c r="E1061" s="215"/>
      <c r="F1061" s="215"/>
      <c r="G1061" s="215"/>
      <c r="H1061" s="215"/>
      <c r="I1061" s="215"/>
      <c r="J1061" s="215"/>
      <c r="K1061" s="215"/>
      <c r="L1061" s="215"/>
      <c r="M1061" s="215"/>
      <c r="N1061" s="215"/>
      <c r="O1061" s="216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 spans="1:26" ht="14.25" customHeight="1">
      <c r="A1062" s="40" t="s">
        <v>346</v>
      </c>
      <c r="B1062" s="94">
        <v>2771</v>
      </c>
      <c r="C1062" s="94">
        <v>2530</v>
      </c>
      <c r="D1062" s="94">
        <v>1584</v>
      </c>
      <c r="E1062" s="94">
        <v>1228</v>
      </c>
      <c r="F1062" s="94">
        <v>1561</v>
      </c>
      <c r="G1062" s="94">
        <v>2244</v>
      </c>
      <c r="H1062" s="94">
        <v>2115</v>
      </c>
      <c r="I1062" s="94">
        <v>2274</v>
      </c>
      <c r="J1062" s="94">
        <v>1705</v>
      </c>
      <c r="K1062" s="94">
        <v>1779</v>
      </c>
      <c r="L1062" s="94">
        <v>1743</v>
      </c>
      <c r="M1062" s="94">
        <v>1726</v>
      </c>
      <c r="N1062" s="92">
        <f t="shared" ref="N1062:N1067" si="721">SUM(B1062:M1062)</f>
        <v>23260</v>
      </c>
      <c r="O1062" s="91">
        <f t="shared" ref="O1062:O1067" si="722">IF(N1062=0,0,AVERAGE(B1062:M1062))</f>
        <v>1938.3333333333333</v>
      </c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 spans="1:26">
      <c r="A1063" s="40" t="s">
        <v>347</v>
      </c>
      <c r="B1063" s="94">
        <v>1070</v>
      </c>
      <c r="C1063" s="94">
        <v>1025</v>
      </c>
      <c r="D1063" s="94">
        <v>3783</v>
      </c>
      <c r="E1063" s="94">
        <v>2718</v>
      </c>
      <c r="F1063" s="173">
        <v>2897</v>
      </c>
      <c r="G1063" s="94">
        <v>3331</v>
      </c>
      <c r="H1063" s="94">
        <v>3156</v>
      </c>
      <c r="I1063" s="94">
        <v>3473</v>
      </c>
      <c r="J1063" s="94">
        <v>3336</v>
      </c>
      <c r="K1063" s="94">
        <v>3129</v>
      </c>
      <c r="L1063" s="94">
        <v>2563</v>
      </c>
      <c r="M1063" s="94">
        <v>2940</v>
      </c>
      <c r="N1063" s="92">
        <f t="shared" si="721"/>
        <v>33421</v>
      </c>
      <c r="O1063" s="91">
        <f t="shared" si="722"/>
        <v>2785.0833333333335</v>
      </c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 spans="1:26">
      <c r="A1064" s="40" t="s">
        <v>348</v>
      </c>
      <c r="B1064" s="94">
        <v>240</v>
      </c>
      <c r="C1064" s="94">
        <v>243</v>
      </c>
      <c r="D1064" s="94">
        <v>241</v>
      </c>
      <c r="E1064" s="94">
        <v>149</v>
      </c>
      <c r="F1064" s="173">
        <v>189</v>
      </c>
      <c r="G1064" s="94">
        <v>158</v>
      </c>
      <c r="H1064" s="94">
        <v>188</v>
      </c>
      <c r="I1064" s="94">
        <v>115</v>
      </c>
      <c r="J1064" s="94">
        <v>96</v>
      </c>
      <c r="K1064" s="94">
        <v>127</v>
      </c>
      <c r="L1064" s="94">
        <v>33</v>
      </c>
      <c r="M1064" s="94">
        <v>87</v>
      </c>
      <c r="N1064" s="92">
        <f t="shared" si="721"/>
        <v>1866</v>
      </c>
      <c r="O1064" s="91">
        <f t="shared" si="722"/>
        <v>155.5</v>
      </c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 spans="1:26">
      <c r="A1065" s="53" t="s">
        <v>19</v>
      </c>
      <c r="B1065" s="94">
        <v>271</v>
      </c>
      <c r="C1065" s="94">
        <v>249</v>
      </c>
      <c r="D1065" s="94">
        <v>2696</v>
      </c>
      <c r="E1065" s="94">
        <v>1218</v>
      </c>
      <c r="F1065" s="173">
        <v>1326</v>
      </c>
      <c r="G1065" s="94">
        <v>1320</v>
      </c>
      <c r="H1065" s="94">
        <v>1843</v>
      </c>
      <c r="I1065" s="94">
        <v>1868</v>
      </c>
      <c r="J1065" s="94">
        <v>1499</v>
      </c>
      <c r="K1065" s="94">
        <v>1659</v>
      </c>
      <c r="L1065" s="94">
        <v>1375</v>
      </c>
      <c r="M1065" s="94">
        <v>2046</v>
      </c>
      <c r="N1065" s="92">
        <f t="shared" si="721"/>
        <v>17370</v>
      </c>
      <c r="O1065" s="91">
        <f t="shared" si="722"/>
        <v>1447.5</v>
      </c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 spans="1:26">
      <c r="A1066" s="53" t="s">
        <v>20</v>
      </c>
      <c r="B1066" s="94">
        <v>541</v>
      </c>
      <c r="C1066" s="94">
        <v>593</v>
      </c>
      <c r="D1066" s="94">
        <v>4206</v>
      </c>
      <c r="E1066" s="94">
        <v>3215</v>
      </c>
      <c r="F1066" s="173">
        <v>3410</v>
      </c>
      <c r="G1066" s="94">
        <v>3847</v>
      </c>
      <c r="H1066" s="94">
        <v>3615</v>
      </c>
      <c r="I1066" s="94">
        <v>4757</v>
      </c>
      <c r="J1066" s="94">
        <v>4467</v>
      </c>
      <c r="K1066" s="94">
        <v>4312</v>
      </c>
      <c r="L1066" s="94">
        <v>3637</v>
      </c>
      <c r="M1066" s="94">
        <v>4233</v>
      </c>
      <c r="N1066" s="92">
        <f t="shared" si="721"/>
        <v>40833</v>
      </c>
      <c r="O1066" s="91">
        <f t="shared" si="722"/>
        <v>3402.75</v>
      </c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 spans="1:26">
      <c r="A1067" s="40" t="s">
        <v>21</v>
      </c>
      <c r="B1067" s="76">
        <v>23</v>
      </c>
      <c r="C1067" s="76">
        <v>20</v>
      </c>
      <c r="D1067" s="94">
        <v>223</v>
      </c>
      <c r="E1067" s="94">
        <v>199</v>
      </c>
      <c r="F1067" s="173">
        <v>92</v>
      </c>
      <c r="G1067" s="94">
        <v>293</v>
      </c>
      <c r="H1067" s="94">
        <v>340</v>
      </c>
      <c r="I1067" s="94">
        <v>295</v>
      </c>
      <c r="J1067" s="94">
        <v>293</v>
      </c>
      <c r="K1067" s="94">
        <v>251</v>
      </c>
      <c r="L1067" s="94">
        <v>216</v>
      </c>
      <c r="M1067" s="94">
        <v>358</v>
      </c>
      <c r="N1067" s="92">
        <f t="shared" si="721"/>
        <v>2603</v>
      </c>
      <c r="O1067" s="91">
        <f t="shared" si="722"/>
        <v>216.91666666666666</v>
      </c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 spans="1:26">
      <c r="A1068" s="137" t="s">
        <v>22</v>
      </c>
      <c r="B1068" s="124">
        <f t="shared" ref="B1068:O1068" si="723">SUM(B1062:B1067)</f>
        <v>4916</v>
      </c>
      <c r="C1068" s="124">
        <f t="shared" si="723"/>
        <v>4660</v>
      </c>
      <c r="D1068" s="124">
        <f t="shared" si="723"/>
        <v>12733</v>
      </c>
      <c r="E1068" s="124">
        <f t="shared" si="723"/>
        <v>8727</v>
      </c>
      <c r="F1068" s="124">
        <f t="shared" si="723"/>
        <v>9475</v>
      </c>
      <c r="G1068" s="124">
        <f t="shared" si="723"/>
        <v>11193</v>
      </c>
      <c r="H1068" s="124">
        <f t="shared" si="723"/>
        <v>11257</v>
      </c>
      <c r="I1068" s="124">
        <f t="shared" si="723"/>
        <v>12782</v>
      </c>
      <c r="J1068" s="124">
        <f t="shared" si="723"/>
        <v>11396</v>
      </c>
      <c r="K1068" s="124">
        <f t="shared" si="723"/>
        <v>11257</v>
      </c>
      <c r="L1068" s="124">
        <f t="shared" si="723"/>
        <v>9567</v>
      </c>
      <c r="M1068" s="124">
        <f t="shared" si="723"/>
        <v>11390</v>
      </c>
      <c r="N1068" s="124">
        <f t="shared" si="723"/>
        <v>119353</v>
      </c>
      <c r="O1068" s="126">
        <f t="shared" si="723"/>
        <v>9946.0833333333339</v>
      </c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 spans="1:26">
      <c r="A1069" s="129" t="s">
        <v>138</v>
      </c>
      <c r="B1069" s="123">
        <f t="shared" ref="B1069:M1069" si="724">IF(B1068=0,"",B1068/B1320)</f>
        <v>158.58064516129033</v>
      </c>
      <c r="C1069" s="123">
        <f t="shared" si="724"/>
        <v>166.42857142857142</v>
      </c>
      <c r="D1069" s="123">
        <f t="shared" si="724"/>
        <v>410.74193548387098</v>
      </c>
      <c r="E1069" s="123">
        <f t="shared" si="724"/>
        <v>290.89999999999998</v>
      </c>
      <c r="F1069" s="123">
        <f t="shared" si="724"/>
        <v>305.64516129032256</v>
      </c>
      <c r="G1069" s="123">
        <f t="shared" si="724"/>
        <v>373.1</v>
      </c>
      <c r="H1069" s="123">
        <f t="shared" si="724"/>
        <v>363.12903225806451</v>
      </c>
      <c r="I1069" s="123">
        <f t="shared" si="724"/>
        <v>412.32258064516128</v>
      </c>
      <c r="J1069" s="123">
        <f t="shared" si="724"/>
        <v>379.86666666666667</v>
      </c>
      <c r="K1069" s="123">
        <f t="shared" si="724"/>
        <v>363.12903225806451</v>
      </c>
      <c r="L1069" s="123">
        <f t="shared" si="724"/>
        <v>318.89999999999998</v>
      </c>
      <c r="M1069" s="123">
        <f t="shared" si="724"/>
        <v>367.41935483870969</v>
      </c>
      <c r="N1069" s="126">
        <f>SUM(B1069:M1069)</f>
        <v>3910.1629800307219</v>
      </c>
      <c r="O1069" s="126">
        <f>IF(N1069=0,0,AVERAGE(B1069:M1069))</f>
        <v>325.84691500256014</v>
      </c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 spans="1:26" ht="14.25">
      <c r="A1070" s="10"/>
      <c r="B1070" s="10"/>
      <c r="C1070" s="10"/>
      <c r="D1070" s="10"/>
      <c r="E1070" s="11"/>
      <c r="F1070" s="11"/>
      <c r="G1070" s="11"/>
      <c r="H1070" s="11"/>
      <c r="I1070" s="11"/>
      <c r="J1070" s="11"/>
      <c r="K1070" s="11"/>
      <c r="L1070" s="11"/>
      <c r="M1070" s="11"/>
      <c r="N1070" s="11"/>
      <c r="O1070" s="7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 spans="1:26">
      <c r="A1071" s="211" t="s">
        <v>349</v>
      </c>
      <c r="B1071" s="226"/>
      <c r="C1071" s="226"/>
      <c r="D1071" s="226"/>
      <c r="E1071" s="226"/>
      <c r="F1071" s="226"/>
      <c r="G1071" s="226"/>
      <c r="H1071" s="226"/>
      <c r="I1071" s="226"/>
      <c r="J1071" s="226"/>
      <c r="K1071" s="226"/>
      <c r="L1071" s="226"/>
      <c r="M1071" s="226"/>
      <c r="N1071" s="226"/>
      <c r="O1071" s="227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 spans="1:26">
      <c r="A1072" s="214" t="s">
        <v>350</v>
      </c>
      <c r="B1072" s="215"/>
      <c r="C1072" s="215"/>
      <c r="D1072" s="215"/>
      <c r="E1072" s="215"/>
      <c r="F1072" s="215"/>
      <c r="G1072" s="215"/>
      <c r="H1072" s="215"/>
      <c r="I1072" s="215"/>
      <c r="J1072" s="215"/>
      <c r="K1072" s="215"/>
      <c r="L1072" s="215"/>
      <c r="M1072" s="215"/>
      <c r="N1072" s="215"/>
      <c r="O1072" s="216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 spans="1:26">
      <c r="A1073" s="40" t="s">
        <v>20</v>
      </c>
      <c r="B1073" s="105">
        <f>830.5+25.6</f>
        <v>856.1</v>
      </c>
      <c r="C1073" s="105">
        <v>1030.7</v>
      </c>
      <c r="D1073" s="105">
        <v>1128.4000000000001</v>
      </c>
      <c r="E1073" s="105">
        <v>1212.5</v>
      </c>
      <c r="F1073" s="105">
        <v>1564.48</v>
      </c>
      <c r="G1073" s="105">
        <v>1401.33</v>
      </c>
      <c r="H1073" s="105">
        <v>1329.12</v>
      </c>
      <c r="I1073" s="105">
        <v>1539.7</v>
      </c>
      <c r="J1073" s="105">
        <v>1379.54</v>
      </c>
      <c r="K1073" s="105">
        <v>1336.12</v>
      </c>
      <c r="L1073" s="105">
        <v>1204.75</v>
      </c>
      <c r="M1073" s="105">
        <v>1433.93</v>
      </c>
      <c r="N1073" s="91">
        <f t="shared" ref="N1073:N1080" si="725">SUM(B1073:M1073)</f>
        <v>15416.670000000002</v>
      </c>
      <c r="O1073" s="91">
        <f t="shared" ref="O1073:O1080" si="726">IF(N1073=0,0,AVERAGE(B1073:M1073))</f>
        <v>1284.7225000000001</v>
      </c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 spans="1:26">
      <c r="A1074" s="40" t="s">
        <v>19</v>
      </c>
      <c r="B1074" s="105">
        <f>490.6+17.8</f>
        <v>508.40000000000003</v>
      </c>
      <c r="C1074" s="105">
        <v>604.5</v>
      </c>
      <c r="D1074" s="105">
        <v>492.9</v>
      </c>
      <c r="E1074" s="105">
        <v>584.5</v>
      </c>
      <c r="F1074" s="105">
        <v>645.14</v>
      </c>
      <c r="G1074" s="105">
        <v>579.62</v>
      </c>
      <c r="H1074" s="105">
        <v>676.83</v>
      </c>
      <c r="I1074" s="105">
        <v>517.6</v>
      </c>
      <c r="J1074" s="105">
        <v>591.87</v>
      </c>
      <c r="K1074" s="105">
        <v>572.52</v>
      </c>
      <c r="L1074" s="105">
        <v>565.43499999999995</v>
      </c>
      <c r="M1074" s="105">
        <v>570.26</v>
      </c>
      <c r="N1074" s="91">
        <f t="shared" si="725"/>
        <v>6909.5749999999989</v>
      </c>
      <c r="O1074" s="91">
        <f t="shared" si="726"/>
        <v>575.79791666666654</v>
      </c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 spans="1:26" ht="14.25" customHeight="1">
      <c r="A1075" s="40" t="s">
        <v>49</v>
      </c>
      <c r="B1075" s="105">
        <f>2819.5+108.8</f>
        <v>2928.3</v>
      </c>
      <c r="C1075" s="105">
        <v>2966.5</v>
      </c>
      <c r="D1075" s="105">
        <v>2948.1</v>
      </c>
      <c r="E1075" s="105">
        <v>3138.6</v>
      </c>
      <c r="F1075" s="105">
        <v>3741.6</v>
      </c>
      <c r="G1075" s="105">
        <v>2926.85</v>
      </c>
      <c r="H1075" s="105">
        <v>2973.74</v>
      </c>
      <c r="I1075" s="105">
        <v>3126.23</v>
      </c>
      <c r="J1075" s="105">
        <v>2990.4</v>
      </c>
      <c r="K1075" s="105">
        <v>2929.56</v>
      </c>
      <c r="L1075" s="105">
        <v>2737.7</v>
      </c>
      <c r="M1075" s="105">
        <v>2787.5749999999998</v>
      </c>
      <c r="N1075" s="91">
        <f t="shared" si="725"/>
        <v>36195.154999999999</v>
      </c>
      <c r="O1075" s="91">
        <f t="shared" si="726"/>
        <v>3016.2629166666666</v>
      </c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 spans="1:26">
      <c r="A1076" s="40" t="s">
        <v>351</v>
      </c>
      <c r="B1076" s="105">
        <v>1777.8</v>
      </c>
      <c r="C1076" s="105">
        <v>2476.6</v>
      </c>
      <c r="D1076" s="105">
        <v>2345.75</v>
      </c>
      <c r="E1076" s="105">
        <v>2394.1999999999998</v>
      </c>
      <c r="F1076" s="105">
        <v>2535.7800000000002</v>
      </c>
      <c r="G1076" s="105">
        <v>2379.1</v>
      </c>
      <c r="H1076" s="105">
        <v>2152.04</v>
      </c>
      <c r="I1076" s="105">
        <v>2193.19</v>
      </c>
      <c r="J1076" s="105">
        <v>2156.25</v>
      </c>
      <c r="K1076" s="105">
        <v>2039.95</v>
      </c>
      <c r="L1076" s="105">
        <v>2316.4499999999998</v>
      </c>
      <c r="M1076" s="105">
        <v>2450.9450000000002</v>
      </c>
      <c r="N1076" s="91">
        <f t="shared" si="725"/>
        <v>27218.055</v>
      </c>
      <c r="O1076" s="91">
        <f t="shared" si="726"/>
        <v>2268.1712499999999</v>
      </c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 spans="1:26" ht="14.25" customHeight="1">
      <c r="A1077" s="40" t="s">
        <v>352</v>
      </c>
      <c r="B1077" s="105">
        <f>481.8+10.6</f>
        <v>492.40000000000003</v>
      </c>
      <c r="C1077" s="105">
        <v>544.79999999999995</v>
      </c>
      <c r="D1077" s="105">
        <v>662.9</v>
      </c>
      <c r="E1077" s="105">
        <v>583</v>
      </c>
      <c r="F1077" s="105">
        <v>695.8</v>
      </c>
      <c r="G1077" s="105">
        <v>624.75</v>
      </c>
      <c r="H1077" s="105">
        <v>611.44000000000005</v>
      </c>
      <c r="I1077" s="105">
        <v>711.6</v>
      </c>
      <c r="J1077" s="105">
        <v>764.55</v>
      </c>
      <c r="K1077" s="105">
        <v>713.36</v>
      </c>
      <c r="L1077" s="105">
        <v>713.54499999999996</v>
      </c>
      <c r="M1077" s="105">
        <v>732.69</v>
      </c>
      <c r="N1077" s="91">
        <f t="shared" si="725"/>
        <v>7850.8350000000009</v>
      </c>
      <c r="O1077" s="91">
        <f t="shared" si="726"/>
        <v>654.23625000000004</v>
      </c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 spans="1:26" ht="14.25" customHeight="1">
      <c r="A1078" s="40" t="s">
        <v>33</v>
      </c>
      <c r="B1078" s="105">
        <v>168.4</v>
      </c>
      <c r="C1078" s="105">
        <v>258.7</v>
      </c>
      <c r="D1078" s="105">
        <v>298.5</v>
      </c>
      <c r="E1078" s="105">
        <v>272.60000000000002</v>
      </c>
      <c r="F1078" s="105">
        <v>345.8</v>
      </c>
      <c r="G1078" s="105">
        <v>224.45</v>
      </c>
      <c r="H1078" s="105">
        <v>300.43</v>
      </c>
      <c r="I1078" s="105">
        <v>278.2</v>
      </c>
      <c r="J1078" s="105">
        <v>259.75</v>
      </c>
      <c r="K1078" s="105">
        <v>310.2</v>
      </c>
      <c r="L1078" s="105">
        <v>238.4</v>
      </c>
      <c r="M1078" s="105">
        <v>244.86</v>
      </c>
      <c r="N1078" s="91">
        <f t="shared" si="725"/>
        <v>3200.29</v>
      </c>
      <c r="O1078" s="91">
        <f t="shared" si="726"/>
        <v>266.69083333333333</v>
      </c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 spans="1:26" ht="14.25" customHeight="1">
      <c r="A1079" s="40" t="s">
        <v>353</v>
      </c>
      <c r="B1079" s="105">
        <f>374.3+12.4</f>
        <v>386.7</v>
      </c>
      <c r="C1079" s="105">
        <v>431</v>
      </c>
      <c r="D1079" s="105">
        <v>366.8</v>
      </c>
      <c r="E1079" s="105">
        <v>353.4</v>
      </c>
      <c r="F1079" s="105">
        <v>402.5</v>
      </c>
      <c r="G1079" s="105">
        <v>320.89999999999998</v>
      </c>
      <c r="H1079" s="105">
        <v>239.3</v>
      </c>
      <c r="I1079" s="105">
        <v>288.5</v>
      </c>
      <c r="J1079" s="105">
        <v>255.3</v>
      </c>
      <c r="K1079" s="105">
        <v>176.1</v>
      </c>
      <c r="L1079" s="105">
        <v>152.4</v>
      </c>
      <c r="M1079" s="105">
        <v>98.1</v>
      </c>
      <c r="N1079" s="91">
        <f t="shared" si="725"/>
        <v>3471.0000000000005</v>
      </c>
      <c r="O1079" s="91">
        <f t="shared" si="726"/>
        <v>289.25000000000006</v>
      </c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 spans="1:26" ht="14.25" customHeight="1">
      <c r="A1080" s="40" t="s">
        <v>354</v>
      </c>
      <c r="B1080" s="105">
        <f>24.9+3.3</f>
        <v>28.2</v>
      </c>
      <c r="C1080" s="105">
        <v>9.5</v>
      </c>
      <c r="D1080" s="105">
        <v>12.2</v>
      </c>
      <c r="E1080" s="105">
        <v>10.3</v>
      </c>
      <c r="F1080" s="105">
        <v>18.3</v>
      </c>
      <c r="G1080" s="173">
        <v>4.0999999999999996</v>
      </c>
      <c r="H1080" s="105">
        <v>61.6</v>
      </c>
      <c r="I1080" s="105">
        <v>68.900000000000006</v>
      </c>
      <c r="J1080" s="105">
        <v>24.8</v>
      </c>
      <c r="K1080" s="105">
        <v>64.400000000000006</v>
      </c>
      <c r="L1080" s="105">
        <v>95.4</v>
      </c>
      <c r="M1080" s="105">
        <v>131.6</v>
      </c>
      <c r="N1080" s="91">
        <f t="shared" si="725"/>
        <v>529.30000000000007</v>
      </c>
      <c r="O1080" s="91">
        <f t="shared" si="726"/>
        <v>44.108333333333341</v>
      </c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 spans="1:26" ht="14.25" customHeight="1">
      <c r="A1081" s="129" t="s">
        <v>22</v>
      </c>
      <c r="B1081" s="126">
        <f t="shared" ref="B1081:O1081" si="727">SUM(B1073:B1080)</f>
        <v>7146.2999999999993</v>
      </c>
      <c r="C1081" s="126">
        <f t="shared" si="727"/>
        <v>8322.2999999999993</v>
      </c>
      <c r="D1081" s="126">
        <f t="shared" si="727"/>
        <v>8255.5499999999993</v>
      </c>
      <c r="E1081" s="126">
        <f>SUM(E1073:E1080)</f>
        <v>8549.1</v>
      </c>
      <c r="F1081" s="126">
        <f t="shared" si="727"/>
        <v>9949.3999999999978</v>
      </c>
      <c r="G1081" s="126">
        <f t="shared" si="727"/>
        <v>8461.1</v>
      </c>
      <c r="H1081" s="126">
        <f t="shared" si="727"/>
        <v>8344.5</v>
      </c>
      <c r="I1081" s="126">
        <f t="shared" si="727"/>
        <v>8723.9200000000019</v>
      </c>
      <c r="J1081" s="126">
        <f t="shared" ref="J1081" si="728">SUM(J1073:J1080)</f>
        <v>8422.4599999999991</v>
      </c>
      <c r="K1081" s="126">
        <f t="shared" si="727"/>
        <v>8142.2099999999991</v>
      </c>
      <c r="L1081" s="126">
        <f t="shared" si="727"/>
        <v>8024.079999999999</v>
      </c>
      <c r="M1081" s="126">
        <f t="shared" si="727"/>
        <v>8449.9600000000009</v>
      </c>
      <c r="N1081" s="140">
        <f t="shared" si="727"/>
        <v>100790.88</v>
      </c>
      <c r="O1081" s="126">
        <f t="shared" si="727"/>
        <v>8399.24</v>
      </c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 spans="1:26" ht="14.25" customHeight="1">
      <c r="A1082" s="129" t="s">
        <v>138</v>
      </c>
      <c r="B1082" s="123">
        <f t="shared" ref="B1082:M1082" si="729">IF(B1081=0,"",B1081/B1320)</f>
        <v>230.52580645161288</v>
      </c>
      <c r="C1082" s="123">
        <f t="shared" si="729"/>
        <v>297.22499999999997</v>
      </c>
      <c r="D1082" s="123">
        <f t="shared" si="729"/>
        <v>266.30806451612904</v>
      </c>
      <c r="E1082" s="123">
        <f t="shared" si="729"/>
        <v>284.97000000000003</v>
      </c>
      <c r="F1082" s="123">
        <f t="shared" si="729"/>
        <v>320.94838709677413</v>
      </c>
      <c r="G1082" s="123">
        <f t="shared" si="729"/>
        <v>282.03666666666669</v>
      </c>
      <c r="H1082" s="123">
        <f t="shared" si="729"/>
        <v>269.17741935483872</v>
      </c>
      <c r="I1082" s="123">
        <f t="shared" si="729"/>
        <v>281.41677419354846</v>
      </c>
      <c r="J1082" s="123">
        <f t="shared" ref="J1082" si="730">IF(J1081=0,"",J1081/J1320)</f>
        <v>280.74866666666662</v>
      </c>
      <c r="K1082" s="123">
        <f t="shared" si="729"/>
        <v>262.65193548387094</v>
      </c>
      <c r="L1082" s="123">
        <f t="shared" si="729"/>
        <v>267.46933333333328</v>
      </c>
      <c r="M1082" s="123">
        <f t="shared" si="729"/>
        <v>272.57935483870972</v>
      </c>
      <c r="N1082" s="126">
        <f>SUM(B1082:M1082)</f>
        <v>3316.0574086021502</v>
      </c>
      <c r="O1082" s="126">
        <f>IF(N1082=0,0,AVERAGE(B1082:M1082))</f>
        <v>276.3381173835125</v>
      </c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 spans="1:26" ht="14.25" customHeight="1">
      <c r="A1083" s="10"/>
      <c r="B1083" s="10"/>
      <c r="C1083" s="10"/>
      <c r="D1083" s="10"/>
      <c r="E1083" s="11"/>
      <c r="F1083" s="11"/>
      <c r="G1083" s="11"/>
      <c r="H1083" s="11"/>
      <c r="I1083" s="11"/>
      <c r="J1083" s="11"/>
      <c r="K1083" s="11"/>
      <c r="L1083" s="11"/>
      <c r="M1083" s="11"/>
      <c r="N1083" s="11"/>
      <c r="O1083" s="7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 spans="1:26" ht="14.25" customHeight="1">
      <c r="A1084" s="214" t="s">
        <v>355</v>
      </c>
      <c r="B1084" s="215"/>
      <c r="C1084" s="215"/>
      <c r="D1084" s="215"/>
      <c r="E1084" s="215"/>
      <c r="F1084" s="215"/>
      <c r="G1084" s="215"/>
      <c r="H1084" s="215"/>
      <c r="I1084" s="215"/>
      <c r="J1084" s="215"/>
      <c r="K1084" s="215"/>
      <c r="L1084" s="215"/>
      <c r="M1084" s="215"/>
      <c r="N1084" s="215"/>
      <c r="O1084" s="216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 spans="1:26" ht="14.25" customHeight="1">
      <c r="A1085" s="40" t="s">
        <v>356</v>
      </c>
      <c r="B1085" s="114">
        <v>0</v>
      </c>
      <c r="C1085" s="114">
        <v>0</v>
      </c>
      <c r="D1085" s="114">
        <v>0</v>
      </c>
      <c r="E1085" s="114">
        <v>0</v>
      </c>
      <c r="F1085" s="114">
        <v>0</v>
      </c>
      <c r="G1085" s="114">
        <v>0</v>
      </c>
      <c r="H1085" s="114">
        <v>0</v>
      </c>
      <c r="I1085" s="114">
        <v>0</v>
      </c>
      <c r="J1085" s="114">
        <v>0</v>
      </c>
      <c r="K1085" s="114">
        <v>0</v>
      </c>
      <c r="L1085" s="114">
        <v>0</v>
      </c>
      <c r="M1085" s="114">
        <v>0</v>
      </c>
      <c r="N1085" s="115">
        <f t="shared" ref="N1085:N1096" si="731">SUM(B1085:M1085)</f>
        <v>0</v>
      </c>
      <c r="O1085" s="115">
        <f t="shared" ref="O1085:O1094" si="732">IF(N1085=0,0,AVERAGE(B1085:M1085))</f>
        <v>0</v>
      </c>
      <c r="P1085" s="59"/>
      <c r="Q1085" s="59"/>
      <c r="R1085" s="59"/>
      <c r="S1085" s="59"/>
      <c r="T1085" s="59"/>
      <c r="U1085" s="59"/>
      <c r="V1085" s="59"/>
      <c r="W1085" s="59"/>
      <c r="X1085" s="59"/>
      <c r="Y1085" s="59"/>
      <c r="Z1085" s="59"/>
    </row>
    <row r="1086" spans="1:26" ht="14.25" customHeight="1">
      <c r="A1086" s="40" t="s">
        <v>357</v>
      </c>
      <c r="B1086" s="114">
        <v>0</v>
      </c>
      <c r="C1086" s="114">
        <v>0</v>
      </c>
      <c r="D1086" s="114">
        <v>0</v>
      </c>
      <c r="E1086" s="114">
        <v>0</v>
      </c>
      <c r="F1086" s="114">
        <v>0</v>
      </c>
      <c r="G1086" s="114">
        <v>0</v>
      </c>
      <c r="H1086" s="114">
        <v>0</v>
      </c>
      <c r="I1086" s="114">
        <v>0</v>
      </c>
      <c r="J1086" s="114">
        <v>0</v>
      </c>
      <c r="K1086" s="114">
        <v>0</v>
      </c>
      <c r="L1086" s="114">
        <v>0</v>
      </c>
      <c r="M1086" s="114">
        <v>0</v>
      </c>
      <c r="N1086" s="115">
        <f t="shared" si="731"/>
        <v>0</v>
      </c>
      <c r="O1086" s="115">
        <f t="shared" si="732"/>
        <v>0</v>
      </c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 spans="1:26" ht="14.25">
      <c r="A1087" s="40" t="s">
        <v>358</v>
      </c>
      <c r="B1087" s="114">
        <v>0</v>
      </c>
      <c r="C1087" s="114">
        <v>0</v>
      </c>
      <c r="D1087" s="114">
        <v>0</v>
      </c>
      <c r="E1087" s="114">
        <v>0</v>
      </c>
      <c r="F1087" s="114">
        <v>0</v>
      </c>
      <c r="G1087" s="114">
        <v>0</v>
      </c>
      <c r="H1087" s="114">
        <v>0</v>
      </c>
      <c r="I1087" s="114">
        <v>0</v>
      </c>
      <c r="J1087" s="114">
        <v>0</v>
      </c>
      <c r="K1087" s="114">
        <v>0</v>
      </c>
      <c r="L1087" s="114">
        <v>0</v>
      </c>
      <c r="M1087" s="114">
        <v>0</v>
      </c>
      <c r="N1087" s="115">
        <f t="shared" si="731"/>
        <v>0</v>
      </c>
      <c r="O1087" s="115">
        <f t="shared" si="732"/>
        <v>0</v>
      </c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  <row r="1088" spans="1:26" ht="14.25">
      <c r="A1088" s="40" t="s">
        <v>359</v>
      </c>
      <c r="B1088" s="114">
        <v>0</v>
      </c>
      <c r="C1088" s="114">
        <v>0</v>
      </c>
      <c r="D1088" s="114">
        <v>0</v>
      </c>
      <c r="E1088" s="114">
        <v>0</v>
      </c>
      <c r="F1088" s="114">
        <v>0</v>
      </c>
      <c r="G1088" s="114">
        <v>0</v>
      </c>
      <c r="H1088" s="114">
        <v>0</v>
      </c>
      <c r="I1088" s="114">
        <v>0</v>
      </c>
      <c r="J1088" s="114">
        <v>0</v>
      </c>
      <c r="K1088" s="114">
        <v>0</v>
      </c>
      <c r="L1088" s="114">
        <v>0</v>
      </c>
      <c r="M1088" s="114">
        <v>0</v>
      </c>
      <c r="N1088" s="115">
        <f t="shared" si="731"/>
        <v>0</v>
      </c>
      <c r="O1088" s="115">
        <f t="shared" si="732"/>
        <v>0</v>
      </c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</row>
    <row r="1089" spans="1:26" ht="14.25" customHeight="1">
      <c r="A1089" s="40" t="s">
        <v>360</v>
      </c>
      <c r="B1089" s="114">
        <v>0</v>
      </c>
      <c r="C1089" s="114">
        <v>0</v>
      </c>
      <c r="D1089" s="114">
        <v>0</v>
      </c>
      <c r="E1089" s="114">
        <v>0</v>
      </c>
      <c r="F1089" s="114">
        <v>0</v>
      </c>
      <c r="G1089" s="114">
        <v>0</v>
      </c>
      <c r="H1089" s="114">
        <v>0</v>
      </c>
      <c r="I1089" s="114">
        <v>0</v>
      </c>
      <c r="J1089" s="114">
        <v>0</v>
      </c>
      <c r="K1089" s="114">
        <v>0</v>
      </c>
      <c r="L1089" s="114">
        <v>0</v>
      </c>
      <c r="M1089" s="114">
        <v>0</v>
      </c>
      <c r="N1089" s="115">
        <f t="shared" si="731"/>
        <v>0</v>
      </c>
      <c r="O1089" s="115">
        <f t="shared" si="732"/>
        <v>0</v>
      </c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</row>
    <row r="1090" spans="1:26" ht="14.25">
      <c r="A1090" s="40" t="s">
        <v>361</v>
      </c>
      <c r="B1090" s="114">
        <v>0</v>
      </c>
      <c r="C1090" s="114">
        <v>0</v>
      </c>
      <c r="D1090" s="114">
        <v>0</v>
      </c>
      <c r="E1090" s="114">
        <v>0</v>
      </c>
      <c r="F1090" s="114">
        <v>0</v>
      </c>
      <c r="G1090" s="114">
        <v>0</v>
      </c>
      <c r="H1090" s="114">
        <v>0</v>
      </c>
      <c r="I1090" s="114">
        <v>0</v>
      </c>
      <c r="J1090" s="114">
        <v>0</v>
      </c>
      <c r="K1090" s="114">
        <v>0</v>
      </c>
      <c r="L1090" s="114">
        <v>0</v>
      </c>
      <c r="M1090" s="114">
        <v>0</v>
      </c>
      <c r="N1090" s="115">
        <f t="shared" si="731"/>
        <v>0</v>
      </c>
      <c r="O1090" s="115">
        <f t="shared" si="732"/>
        <v>0</v>
      </c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</row>
    <row r="1091" spans="1:26" ht="14.25" customHeight="1">
      <c r="A1091" s="40" t="s">
        <v>362</v>
      </c>
      <c r="B1091" s="114">
        <v>0</v>
      </c>
      <c r="C1091" s="114">
        <v>0</v>
      </c>
      <c r="D1091" s="114">
        <v>0</v>
      </c>
      <c r="E1091" s="114">
        <v>0</v>
      </c>
      <c r="F1091" s="114">
        <v>0</v>
      </c>
      <c r="G1091" s="114">
        <v>0</v>
      </c>
      <c r="H1091" s="114">
        <v>0</v>
      </c>
      <c r="I1091" s="114">
        <v>0</v>
      </c>
      <c r="J1091" s="114">
        <v>0</v>
      </c>
      <c r="K1091" s="114">
        <v>0</v>
      </c>
      <c r="L1091" s="114">
        <v>0</v>
      </c>
      <c r="M1091" s="114">
        <v>0</v>
      </c>
      <c r="N1091" s="115">
        <f t="shared" si="731"/>
        <v>0</v>
      </c>
      <c r="O1091" s="115">
        <f t="shared" si="732"/>
        <v>0</v>
      </c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</row>
    <row r="1092" spans="1:26" ht="14.25" customHeight="1">
      <c r="A1092" s="40" t="s">
        <v>363</v>
      </c>
      <c r="B1092" s="114">
        <v>0</v>
      </c>
      <c r="C1092" s="114">
        <v>0</v>
      </c>
      <c r="D1092" s="114">
        <v>0</v>
      </c>
      <c r="E1092" s="114">
        <v>0</v>
      </c>
      <c r="F1092" s="114">
        <v>0</v>
      </c>
      <c r="G1092" s="114">
        <v>0</v>
      </c>
      <c r="H1092" s="114">
        <v>0</v>
      </c>
      <c r="I1092" s="114">
        <v>0</v>
      </c>
      <c r="J1092" s="114">
        <v>0</v>
      </c>
      <c r="K1092" s="114">
        <v>0</v>
      </c>
      <c r="L1092" s="114">
        <v>0</v>
      </c>
      <c r="M1092" s="114">
        <v>0</v>
      </c>
      <c r="N1092" s="115">
        <f t="shared" si="731"/>
        <v>0</v>
      </c>
      <c r="O1092" s="115">
        <f t="shared" si="732"/>
        <v>0</v>
      </c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</row>
    <row r="1093" spans="1:26" ht="14.25" customHeight="1">
      <c r="A1093" s="40" t="s">
        <v>364</v>
      </c>
      <c r="B1093" s="114">
        <v>0</v>
      </c>
      <c r="C1093" s="114">
        <v>0</v>
      </c>
      <c r="D1093" s="114">
        <v>0</v>
      </c>
      <c r="E1093" s="114">
        <v>0</v>
      </c>
      <c r="F1093" s="114">
        <v>0</v>
      </c>
      <c r="G1093" s="114">
        <v>0</v>
      </c>
      <c r="H1093" s="114">
        <v>0</v>
      </c>
      <c r="I1093" s="114">
        <v>0</v>
      </c>
      <c r="J1093" s="114">
        <v>0</v>
      </c>
      <c r="K1093" s="114">
        <v>0</v>
      </c>
      <c r="L1093" s="114">
        <v>0</v>
      </c>
      <c r="M1093" s="114">
        <v>0</v>
      </c>
      <c r="N1093" s="115">
        <f t="shared" si="731"/>
        <v>0</v>
      </c>
      <c r="O1093" s="115">
        <f t="shared" si="732"/>
        <v>0</v>
      </c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</row>
    <row r="1094" spans="1:26" ht="14.25" customHeight="1">
      <c r="A1094" s="60" t="s">
        <v>365</v>
      </c>
      <c r="B1094" s="116">
        <v>0</v>
      </c>
      <c r="C1094" s="116">
        <v>0</v>
      </c>
      <c r="D1094" s="116">
        <v>0</v>
      </c>
      <c r="E1094" s="116">
        <v>0</v>
      </c>
      <c r="F1094" s="116">
        <v>0</v>
      </c>
      <c r="G1094" s="116">
        <v>0</v>
      </c>
      <c r="H1094" s="116">
        <v>0</v>
      </c>
      <c r="I1094" s="116">
        <v>0</v>
      </c>
      <c r="J1094" s="116">
        <v>0</v>
      </c>
      <c r="K1094" s="116">
        <v>0</v>
      </c>
      <c r="L1094" s="116">
        <v>0</v>
      </c>
      <c r="M1094" s="116">
        <v>0</v>
      </c>
      <c r="N1094" s="117">
        <f t="shared" si="731"/>
        <v>0</v>
      </c>
      <c r="O1094" s="117">
        <f t="shared" si="732"/>
        <v>0</v>
      </c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</row>
    <row r="1095" spans="1:26" ht="14.25" customHeight="1">
      <c r="A1095" s="141" t="s">
        <v>22</v>
      </c>
      <c r="B1095" s="142">
        <f t="shared" ref="B1095:M1095" si="733">SUM(B1085:B1094)</f>
        <v>0</v>
      </c>
      <c r="C1095" s="142">
        <f t="shared" si="733"/>
        <v>0</v>
      </c>
      <c r="D1095" s="142">
        <f t="shared" si="733"/>
        <v>0</v>
      </c>
      <c r="E1095" s="142">
        <f t="shared" si="733"/>
        <v>0</v>
      </c>
      <c r="F1095" s="142">
        <f t="shared" si="733"/>
        <v>0</v>
      </c>
      <c r="G1095" s="142">
        <f t="shared" si="733"/>
        <v>0</v>
      </c>
      <c r="H1095" s="142">
        <f t="shared" si="733"/>
        <v>0</v>
      </c>
      <c r="I1095" s="142">
        <f t="shared" si="733"/>
        <v>0</v>
      </c>
      <c r="J1095" s="142">
        <f t="shared" si="733"/>
        <v>0</v>
      </c>
      <c r="K1095" s="142">
        <f t="shared" si="733"/>
        <v>0</v>
      </c>
      <c r="L1095" s="142">
        <f t="shared" si="733"/>
        <v>0</v>
      </c>
      <c r="M1095" s="142">
        <f t="shared" si="733"/>
        <v>0</v>
      </c>
      <c r="N1095" s="143">
        <f t="shared" si="731"/>
        <v>0</v>
      </c>
      <c r="O1095" s="143">
        <f>SUM(O1085:O1094)</f>
        <v>0</v>
      </c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</row>
    <row r="1096" spans="1:26">
      <c r="A1096" s="129" t="s">
        <v>138</v>
      </c>
      <c r="B1096" s="144" t="str">
        <f t="shared" ref="B1096:M1096" si="734">IF(B1095=0,"",B1095/B1320)</f>
        <v/>
      </c>
      <c r="C1096" s="144" t="str">
        <f t="shared" si="734"/>
        <v/>
      </c>
      <c r="D1096" s="144" t="str">
        <f t="shared" si="734"/>
        <v/>
      </c>
      <c r="E1096" s="144" t="str">
        <f t="shared" si="734"/>
        <v/>
      </c>
      <c r="F1096" s="144" t="str">
        <f t="shared" si="734"/>
        <v/>
      </c>
      <c r="G1096" s="144" t="str">
        <f t="shared" si="734"/>
        <v/>
      </c>
      <c r="H1096" s="144" t="str">
        <f t="shared" si="734"/>
        <v/>
      </c>
      <c r="I1096" s="144" t="str">
        <f t="shared" si="734"/>
        <v/>
      </c>
      <c r="J1096" s="144" t="str">
        <f t="shared" si="734"/>
        <v/>
      </c>
      <c r="K1096" s="144" t="str">
        <f t="shared" si="734"/>
        <v/>
      </c>
      <c r="L1096" s="144" t="str">
        <f t="shared" si="734"/>
        <v/>
      </c>
      <c r="M1096" s="144" t="str">
        <f t="shared" si="734"/>
        <v/>
      </c>
      <c r="N1096" s="145">
        <f t="shared" si="731"/>
        <v>0</v>
      </c>
      <c r="O1096" s="145">
        <f>IF(N1096=0,0,AVERAGE(B1096:M1096))</f>
        <v>0</v>
      </c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</row>
    <row r="1097" spans="1:26" ht="14.25">
      <c r="A1097" s="10"/>
      <c r="B1097" s="10"/>
      <c r="C1097" s="10"/>
      <c r="D1097" s="10"/>
      <c r="E1097" s="11"/>
      <c r="F1097" s="11"/>
      <c r="G1097" s="11"/>
      <c r="H1097" s="11"/>
      <c r="I1097" s="11"/>
      <c r="J1097" s="11"/>
      <c r="K1097" s="11"/>
      <c r="L1097" s="11"/>
      <c r="M1097" s="11"/>
      <c r="N1097" s="11"/>
      <c r="O1097" s="7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</row>
    <row r="1098" spans="1:26">
      <c r="A1098" s="214" t="s">
        <v>366</v>
      </c>
      <c r="B1098" s="215"/>
      <c r="C1098" s="215"/>
      <c r="D1098" s="215"/>
      <c r="E1098" s="215"/>
      <c r="F1098" s="215"/>
      <c r="G1098" s="215"/>
      <c r="H1098" s="215"/>
      <c r="I1098" s="215"/>
      <c r="J1098" s="215"/>
      <c r="K1098" s="215"/>
      <c r="L1098" s="215"/>
      <c r="M1098" s="215"/>
      <c r="N1098" s="215"/>
      <c r="O1098" s="216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</row>
    <row r="1099" spans="1:26" ht="14.25">
      <c r="A1099" s="34" t="s">
        <v>367</v>
      </c>
      <c r="B1099" s="118">
        <f t="shared" ref="B1099:E1099" si="735">B1081</f>
        <v>7146.2999999999993</v>
      </c>
      <c r="C1099" s="118">
        <f t="shared" si="735"/>
        <v>8322.2999999999993</v>
      </c>
      <c r="D1099" s="118">
        <f t="shared" si="735"/>
        <v>8255.5499999999993</v>
      </c>
      <c r="E1099" s="118">
        <f t="shared" si="735"/>
        <v>8549.1</v>
      </c>
      <c r="F1099" s="118">
        <f t="shared" ref="F1099:K1099" si="736">F1081</f>
        <v>9949.3999999999978</v>
      </c>
      <c r="G1099" s="118">
        <f t="shared" si="736"/>
        <v>8461.1</v>
      </c>
      <c r="H1099" s="118">
        <f t="shared" si="736"/>
        <v>8344.5</v>
      </c>
      <c r="I1099" s="118">
        <f t="shared" si="736"/>
        <v>8723.9200000000019</v>
      </c>
      <c r="J1099" s="118">
        <f t="shared" si="736"/>
        <v>8422.4599999999991</v>
      </c>
      <c r="K1099" s="118">
        <f t="shared" si="736"/>
        <v>8142.2099999999991</v>
      </c>
      <c r="L1099" s="118">
        <f t="shared" ref="L1099:M1099" si="737">L1081</f>
        <v>8024.079999999999</v>
      </c>
      <c r="M1099" s="118">
        <f t="shared" si="737"/>
        <v>8449.9600000000009</v>
      </c>
      <c r="N1099" s="118">
        <f t="shared" ref="N1099" si="738">N1081</f>
        <v>100790.88</v>
      </c>
      <c r="O1099" s="118">
        <f>O1081</f>
        <v>8399.24</v>
      </c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</row>
    <row r="1100" spans="1:26" ht="14.25">
      <c r="A1100" s="34" t="s">
        <v>368</v>
      </c>
      <c r="B1100" s="118">
        <f t="shared" ref="B1100:E1100" si="739">IF(B1081=0,"",B1081/B1320)</f>
        <v>230.52580645161288</v>
      </c>
      <c r="C1100" s="118">
        <f t="shared" si="739"/>
        <v>297.22499999999997</v>
      </c>
      <c r="D1100" s="118">
        <f t="shared" si="739"/>
        <v>266.30806451612904</v>
      </c>
      <c r="E1100" s="118">
        <f t="shared" si="739"/>
        <v>284.97000000000003</v>
      </c>
      <c r="F1100" s="118">
        <f t="shared" ref="F1100:G1100" si="740">IF(F1081=0,"",F1081/F1320)</f>
        <v>320.94838709677413</v>
      </c>
      <c r="G1100" s="118">
        <f t="shared" si="740"/>
        <v>282.03666666666669</v>
      </c>
      <c r="H1100" s="118">
        <f t="shared" ref="H1100:I1100" si="741">IF(H1081=0,"",H1081/H1320)</f>
        <v>269.17741935483872</v>
      </c>
      <c r="I1100" s="118">
        <f t="shared" si="741"/>
        <v>281.41677419354846</v>
      </c>
      <c r="J1100" s="118">
        <f t="shared" ref="J1100:K1100" si="742">IF(J1081=0,"",J1081/J1320)</f>
        <v>280.74866666666662</v>
      </c>
      <c r="K1100" s="118">
        <f t="shared" si="742"/>
        <v>262.65193548387094</v>
      </c>
      <c r="L1100" s="118">
        <f t="shared" ref="L1100:M1100" si="743">IF(L1081=0,"",L1081/L1320)</f>
        <v>267.46933333333328</v>
      </c>
      <c r="M1100" s="118">
        <f t="shared" si="743"/>
        <v>272.57935483870972</v>
      </c>
      <c r="N1100" s="118">
        <f>SUM(B1100:M1100)</f>
        <v>3316.0574086021502</v>
      </c>
      <c r="O1100" s="118">
        <f>IF(N1100=0,0,AVERAGE(B1100:M1100))</f>
        <v>276.3381173835125</v>
      </c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</row>
    <row r="1101" spans="1:26" ht="14.25">
      <c r="A1101" s="34" t="s">
        <v>369</v>
      </c>
      <c r="B1101" s="118">
        <f t="shared" ref="B1101:E1101" si="744">B1095</f>
        <v>0</v>
      </c>
      <c r="C1101" s="118">
        <f t="shared" si="744"/>
        <v>0</v>
      </c>
      <c r="D1101" s="118">
        <f t="shared" si="744"/>
        <v>0</v>
      </c>
      <c r="E1101" s="118">
        <f t="shared" si="744"/>
        <v>0</v>
      </c>
      <c r="F1101" s="118">
        <f t="shared" ref="F1101:G1101" si="745">F1095</f>
        <v>0</v>
      </c>
      <c r="G1101" s="118">
        <f t="shared" si="745"/>
        <v>0</v>
      </c>
      <c r="H1101" s="118">
        <f t="shared" ref="H1101:I1101" si="746">H1095</f>
        <v>0</v>
      </c>
      <c r="I1101" s="118">
        <f t="shared" si="746"/>
        <v>0</v>
      </c>
      <c r="J1101" s="118">
        <f t="shared" ref="J1101:K1101" si="747">J1095</f>
        <v>0</v>
      </c>
      <c r="K1101" s="118">
        <f t="shared" si="747"/>
        <v>0</v>
      </c>
      <c r="L1101" s="118">
        <f t="shared" ref="L1101:M1101" si="748">L1095</f>
        <v>0</v>
      </c>
      <c r="M1101" s="118">
        <f t="shared" si="748"/>
        <v>0</v>
      </c>
      <c r="N1101" s="118">
        <f t="shared" ref="N1101:O1101" si="749">N1095</f>
        <v>0</v>
      </c>
      <c r="O1101" s="118">
        <f t="shared" si="749"/>
        <v>0</v>
      </c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</row>
    <row r="1102" spans="1:26" ht="14.25" customHeight="1">
      <c r="A1102" s="34" t="s">
        <v>370</v>
      </c>
      <c r="B1102" s="118">
        <f t="shared" ref="B1102:E1102" si="750">IF(B1099=0,"",(B1101)/B1099)</f>
        <v>0</v>
      </c>
      <c r="C1102" s="118">
        <f t="shared" si="750"/>
        <v>0</v>
      </c>
      <c r="D1102" s="118">
        <f t="shared" si="750"/>
        <v>0</v>
      </c>
      <c r="E1102" s="118">
        <f t="shared" si="750"/>
        <v>0</v>
      </c>
      <c r="F1102" s="118">
        <f t="shared" ref="F1102:G1102" si="751">IF(F1099=0,"",(F1101)/F1099)</f>
        <v>0</v>
      </c>
      <c r="G1102" s="118">
        <f t="shared" si="751"/>
        <v>0</v>
      </c>
      <c r="H1102" s="118">
        <f t="shared" ref="H1102:I1102" si="752">IF(H1099=0,"",(H1101)/H1099)</f>
        <v>0</v>
      </c>
      <c r="I1102" s="118">
        <f t="shared" si="752"/>
        <v>0</v>
      </c>
      <c r="J1102" s="118">
        <f t="shared" ref="J1102:K1102" si="753">IF(J1099=0,"",(J1101)/J1099)</f>
        <v>0</v>
      </c>
      <c r="K1102" s="118">
        <f t="shared" si="753"/>
        <v>0</v>
      </c>
      <c r="L1102" s="118">
        <f t="shared" ref="L1102:M1102" si="754">IF(L1099=0,"",(L1101)/L1099)</f>
        <v>0</v>
      </c>
      <c r="M1102" s="118">
        <f t="shared" si="754"/>
        <v>0</v>
      </c>
      <c r="N1102" s="118">
        <f>SUM(B1102:M1102)</f>
        <v>0</v>
      </c>
      <c r="O1102" s="118">
        <f>IF(N1102=0,0,AVERAGE(B1102:M1102))</f>
        <v>0</v>
      </c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</row>
    <row r="1103" spans="1:26" ht="14.25">
      <c r="A1103" s="10"/>
      <c r="B1103" s="10"/>
      <c r="C1103" s="10"/>
      <c r="D1103" s="10"/>
      <c r="E1103" s="11"/>
      <c r="F1103" s="11"/>
      <c r="G1103" s="11"/>
      <c r="H1103" s="11"/>
      <c r="I1103" s="11"/>
      <c r="J1103" s="11"/>
      <c r="K1103" s="11"/>
      <c r="L1103" s="11"/>
      <c r="M1103" s="11"/>
      <c r="N1103" s="11"/>
      <c r="O1103" s="7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</row>
    <row r="1104" spans="1:26">
      <c r="A1104" s="214" t="s">
        <v>371</v>
      </c>
      <c r="B1104" s="215"/>
      <c r="C1104" s="215"/>
      <c r="D1104" s="215"/>
      <c r="E1104" s="215"/>
      <c r="F1104" s="215"/>
      <c r="G1104" s="215"/>
      <c r="H1104" s="215"/>
      <c r="I1104" s="215"/>
      <c r="J1104" s="215"/>
      <c r="K1104" s="215"/>
      <c r="L1104" s="215"/>
      <c r="M1104" s="215"/>
      <c r="N1104" s="215"/>
      <c r="O1104" s="216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</row>
    <row r="1105" spans="1:26">
      <c r="A1105" s="34" t="s">
        <v>372</v>
      </c>
      <c r="B1105" s="94" t="s">
        <v>50</v>
      </c>
      <c r="C1105" s="94" t="s">
        <v>50</v>
      </c>
      <c r="D1105" s="94" t="s">
        <v>50</v>
      </c>
      <c r="E1105" s="94" t="s">
        <v>50</v>
      </c>
      <c r="F1105" s="94" t="s">
        <v>50</v>
      </c>
      <c r="G1105" s="94" t="s">
        <v>50</v>
      </c>
      <c r="H1105" s="94" t="s">
        <v>50</v>
      </c>
      <c r="I1105" s="94" t="s">
        <v>50</v>
      </c>
      <c r="J1105" s="94" t="s">
        <v>50</v>
      </c>
      <c r="K1105" s="94" t="s">
        <v>50</v>
      </c>
      <c r="L1105" s="94" t="s">
        <v>50</v>
      </c>
      <c r="M1105" s="94" t="s">
        <v>50</v>
      </c>
      <c r="N1105" s="92">
        <f t="shared" ref="N1105:N1108" si="755">SUM(B1105:M1105)</f>
        <v>0</v>
      </c>
      <c r="O1105" s="91">
        <f t="shared" ref="O1105:O1108" si="756">IF(N1105=0,0,AVERAGE(B1105:M1105))</f>
        <v>0</v>
      </c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</row>
    <row r="1106" spans="1:26">
      <c r="A1106" s="34" t="s">
        <v>373</v>
      </c>
      <c r="B1106" s="94" t="s">
        <v>50</v>
      </c>
      <c r="C1106" s="94" t="s">
        <v>50</v>
      </c>
      <c r="D1106" s="94" t="s">
        <v>50</v>
      </c>
      <c r="E1106" s="94" t="s">
        <v>50</v>
      </c>
      <c r="F1106" s="94" t="s">
        <v>50</v>
      </c>
      <c r="G1106" s="94" t="s">
        <v>50</v>
      </c>
      <c r="H1106" s="94" t="s">
        <v>50</v>
      </c>
      <c r="I1106" s="94" t="s">
        <v>50</v>
      </c>
      <c r="J1106" s="94" t="s">
        <v>50</v>
      </c>
      <c r="K1106" s="94" t="s">
        <v>50</v>
      </c>
      <c r="L1106" s="94" t="s">
        <v>50</v>
      </c>
      <c r="M1106" s="94" t="s">
        <v>50</v>
      </c>
      <c r="N1106" s="92">
        <f t="shared" si="755"/>
        <v>0</v>
      </c>
      <c r="O1106" s="91">
        <f t="shared" si="756"/>
        <v>0</v>
      </c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</row>
    <row r="1107" spans="1:26">
      <c r="A1107" s="34" t="s">
        <v>374</v>
      </c>
      <c r="B1107" s="94" t="s">
        <v>50</v>
      </c>
      <c r="C1107" s="94" t="s">
        <v>50</v>
      </c>
      <c r="D1107" s="94" t="s">
        <v>50</v>
      </c>
      <c r="E1107" s="94" t="s">
        <v>50</v>
      </c>
      <c r="F1107" s="94" t="s">
        <v>50</v>
      </c>
      <c r="G1107" s="94" t="s">
        <v>50</v>
      </c>
      <c r="H1107" s="94" t="s">
        <v>50</v>
      </c>
      <c r="I1107" s="94" t="s">
        <v>50</v>
      </c>
      <c r="J1107" s="94" t="s">
        <v>50</v>
      </c>
      <c r="K1107" s="94" t="s">
        <v>50</v>
      </c>
      <c r="L1107" s="94" t="s">
        <v>50</v>
      </c>
      <c r="M1107" s="94" t="s">
        <v>50</v>
      </c>
      <c r="N1107" s="92">
        <f t="shared" si="755"/>
        <v>0</v>
      </c>
      <c r="O1107" s="91">
        <f t="shared" si="756"/>
        <v>0</v>
      </c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</row>
    <row r="1108" spans="1:26">
      <c r="A1108" s="34" t="s">
        <v>375</v>
      </c>
      <c r="B1108" s="94" t="s">
        <v>50</v>
      </c>
      <c r="C1108" s="94" t="s">
        <v>50</v>
      </c>
      <c r="D1108" s="94" t="s">
        <v>50</v>
      </c>
      <c r="E1108" s="94" t="s">
        <v>50</v>
      </c>
      <c r="F1108" s="94" t="s">
        <v>50</v>
      </c>
      <c r="G1108" s="94" t="s">
        <v>50</v>
      </c>
      <c r="H1108" s="94" t="s">
        <v>50</v>
      </c>
      <c r="I1108" s="94" t="s">
        <v>50</v>
      </c>
      <c r="J1108" s="94" t="s">
        <v>50</v>
      </c>
      <c r="K1108" s="94" t="s">
        <v>50</v>
      </c>
      <c r="L1108" s="94" t="s">
        <v>50</v>
      </c>
      <c r="M1108" s="94" t="s">
        <v>50</v>
      </c>
      <c r="N1108" s="92">
        <f t="shared" si="755"/>
        <v>0</v>
      </c>
      <c r="O1108" s="91">
        <f t="shared" si="756"/>
        <v>0</v>
      </c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</row>
    <row r="1109" spans="1:26">
      <c r="A1109" s="125" t="s">
        <v>22</v>
      </c>
      <c r="B1109" s="124">
        <f t="shared" ref="B1109:O1109" si="757">SUM(B1105:B1108)</f>
        <v>0</v>
      </c>
      <c r="C1109" s="124">
        <f t="shared" si="757"/>
        <v>0</v>
      </c>
      <c r="D1109" s="124">
        <f t="shared" si="757"/>
        <v>0</v>
      </c>
      <c r="E1109" s="124">
        <f t="shared" si="757"/>
        <v>0</v>
      </c>
      <c r="F1109" s="124">
        <f t="shared" si="757"/>
        <v>0</v>
      </c>
      <c r="G1109" s="124">
        <f t="shared" si="757"/>
        <v>0</v>
      </c>
      <c r="H1109" s="124">
        <f t="shared" si="757"/>
        <v>0</v>
      </c>
      <c r="I1109" s="124">
        <f t="shared" si="757"/>
        <v>0</v>
      </c>
      <c r="J1109" s="124">
        <f t="shared" si="757"/>
        <v>0</v>
      </c>
      <c r="K1109" s="124">
        <f t="shared" si="757"/>
        <v>0</v>
      </c>
      <c r="L1109" s="124">
        <f t="shared" si="757"/>
        <v>0</v>
      </c>
      <c r="M1109" s="124">
        <f t="shared" si="757"/>
        <v>0</v>
      </c>
      <c r="N1109" s="124">
        <f t="shared" si="757"/>
        <v>0</v>
      </c>
      <c r="O1109" s="126">
        <f t="shared" si="757"/>
        <v>0</v>
      </c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</row>
    <row r="1110" spans="1:26" ht="14.25">
      <c r="A1110" s="10"/>
      <c r="B1110" s="10"/>
      <c r="C1110" s="10"/>
      <c r="D1110" s="10"/>
      <c r="E1110" s="11"/>
      <c r="F1110" s="11"/>
      <c r="G1110" s="11"/>
      <c r="H1110" s="11"/>
      <c r="I1110" s="11"/>
      <c r="J1110" s="11"/>
      <c r="K1110" s="11"/>
      <c r="L1110" s="11"/>
      <c r="M1110" s="11"/>
      <c r="N1110" s="11"/>
      <c r="O1110" s="7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</row>
    <row r="1111" spans="1:26">
      <c r="A1111" s="211" t="s">
        <v>376</v>
      </c>
      <c r="B1111" s="226"/>
      <c r="C1111" s="226"/>
      <c r="D1111" s="226"/>
      <c r="E1111" s="226"/>
      <c r="F1111" s="226"/>
      <c r="G1111" s="226"/>
      <c r="H1111" s="226"/>
      <c r="I1111" s="226"/>
      <c r="J1111" s="226"/>
      <c r="K1111" s="226"/>
      <c r="L1111" s="226"/>
      <c r="M1111" s="226"/>
      <c r="N1111" s="226"/>
      <c r="O1111" s="227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</row>
    <row r="1112" spans="1:26">
      <c r="A1112" s="214" t="s">
        <v>377</v>
      </c>
      <c r="B1112" s="215"/>
      <c r="C1112" s="215"/>
      <c r="D1112" s="215"/>
      <c r="E1112" s="215"/>
      <c r="F1112" s="215"/>
      <c r="G1112" s="215"/>
      <c r="H1112" s="215"/>
      <c r="I1112" s="215"/>
      <c r="J1112" s="215"/>
      <c r="K1112" s="215"/>
      <c r="L1112" s="215"/>
      <c r="M1112" s="215"/>
      <c r="N1112" s="215"/>
      <c r="O1112" s="216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</row>
    <row r="1113" spans="1:26">
      <c r="A1113" s="40" t="s">
        <v>378</v>
      </c>
      <c r="B1113" s="76">
        <v>0</v>
      </c>
      <c r="C1113" s="76">
        <v>11</v>
      </c>
      <c r="D1113" s="76">
        <v>20</v>
      </c>
      <c r="E1113" s="76">
        <v>31</v>
      </c>
      <c r="F1113" s="76">
        <v>22</v>
      </c>
      <c r="G1113" s="173">
        <v>34</v>
      </c>
      <c r="H1113" s="173">
        <v>32</v>
      </c>
      <c r="I1113" s="76">
        <v>67</v>
      </c>
      <c r="J1113" s="76">
        <v>34</v>
      </c>
      <c r="K1113" s="76">
        <v>16</v>
      </c>
      <c r="L1113" s="76">
        <v>51</v>
      </c>
      <c r="M1113" s="76">
        <v>70</v>
      </c>
      <c r="N1113" s="92">
        <f t="shared" ref="N1113:N1125" si="758">SUM(B1113:M1113)</f>
        <v>388</v>
      </c>
      <c r="O1113" s="91">
        <f t="shared" ref="O1113:O1125" si="759">IF(N1113=0,0,AVERAGE(B1113:M1113))</f>
        <v>32.333333333333336</v>
      </c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</row>
    <row r="1114" spans="1:26">
      <c r="A1114" s="40" t="s">
        <v>379</v>
      </c>
      <c r="B1114" s="76">
        <v>0</v>
      </c>
      <c r="C1114" s="76">
        <v>5</v>
      </c>
      <c r="D1114" s="76">
        <v>9</v>
      </c>
      <c r="E1114" s="76">
        <v>3</v>
      </c>
      <c r="F1114" s="173">
        <v>16</v>
      </c>
      <c r="G1114" s="173">
        <v>2</v>
      </c>
      <c r="H1114" s="173">
        <v>2</v>
      </c>
      <c r="I1114" s="76">
        <v>5</v>
      </c>
      <c r="J1114" s="76">
        <v>0</v>
      </c>
      <c r="K1114" s="76">
        <v>1</v>
      </c>
      <c r="L1114" s="76">
        <v>5</v>
      </c>
      <c r="M1114" s="76">
        <v>2</v>
      </c>
      <c r="N1114" s="92">
        <f t="shared" si="758"/>
        <v>50</v>
      </c>
      <c r="O1114" s="91">
        <f t="shared" si="759"/>
        <v>4.166666666666667</v>
      </c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</row>
    <row r="1115" spans="1:26">
      <c r="A1115" s="40" t="s">
        <v>380</v>
      </c>
      <c r="B1115" s="76">
        <v>0</v>
      </c>
      <c r="C1115" s="76">
        <v>0</v>
      </c>
      <c r="D1115" s="76">
        <v>2</v>
      </c>
      <c r="E1115" s="76">
        <v>0</v>
      </c>
      <c r="F1115" s="173">
        <v>0</v>
      </c>
      <c r="G1115" s="173">
        <v>1</v>
      </c>
      <c r="H1115" s="173">
        <v>8</v>
      </c>
      <c r="I1115" s="76">
        <v>12</v>
      </c>
      <c r="J1115" s="76">
        <v>1</v>
      </c>
      <c r="K1115" s="76">
        <v>0</v>
      </c>
      <c r="L1115" s="76">
        <v>4</v>
      </c>
      <c r="M1115" s="76">
        <v>3</v>
      </c>
      <c r="N1115" s="92">
        <f t="shared" si="758"/>
        <v>31</v>
      </c>
      <c r="O1115" s="91">
        <f t="shared" si="759"/>
        <v>2.5833333333333335</v>
      </c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</row>
    <row r="1116" spans="1:26">
      <c r="A1116" s="40" t="s">
        <v>381</v>
      </c>
      <c r="B1116" s="76">
        <v>54</v>
      </c>
      <c r="C1116" s="76">
        <v>42</v>
      </c>
      <c r="D1116" s="76">
        <v>118</v>
      </c>
      <c r="E1116" s="76">
        <v>68</v>
      </c>
      <c r="F1116" s="173">
        <v>88</v>
      </c>
      <c r="G1116" s="173">
        <v>56</v>
      </c>
      <c r="H1116" s="173">
        <v>61</v>
      </c>
      <c r="I1116" s="76">
        <v>74</v>
      </c>
      <c r="J1116" s="76">
        <v>73</v>
      </c>
      <c r="K1116" s="76">
        <v>34</v>
      </c>
      <c r="L1116" s="76">
        <v>42</v>
      </c>
      <c r="M1116" s="76">
        <v>64</v>
      </c>
      <c r="N1116" s="92">
        <f t="shared" si="758"/>
        <v>774</v>
      </c>
      <c r="O1116" s="91">
        <f t="shared" si="759"/>
        <v>64.5</v>
      </c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</row>
    <row r="1117" spans="1:26">
      <c r="A1117" s="40" t="s">
        <v>382</v>
      </c>
      <c r="B1117" s="76">
        <v>0</v>
      </c>
      <c r="C1117" s="76">
        <v>0</v>
      </c>
      <c r="D1117" s="76">
        <v>0</v>
      </c>
      <c r="E1117" s="76">
        <v>0</v>
      </c>
      <c r="F1117" s="173">
        <v>0</v>
      </c>
      <c r="G1117" s="173">
        <v>0</v>
      </c>
      <c r="H1117" s="173">
        <v>0</v>
      </c>
      <c r="I1117" s="76">
        <v>0</v>
      </c>
      <c r="J1117" s="76">
        <v>0</v>
      </c>
      <c r="K1117" s="76">
        <v>0</v>
      </c>
      <c r="L1117" s="76">
        <v>0</v>
      </c>
      <c r="M1117" s="76">
        <v>0</v>
      </c>
      <c r="N1117" s="92">
        <f t="shared" si="758"/>
        <v>0</v>
      </c>
      <c r="O1117" s="91">
        <f t="shared" si="759"/>
        <v>0</v>
      </c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</row>
    <row r="1118" spans="1:26">
      <c r="A1118" s="40" t="s">
        <v>383</v>
      </c>
      <c r="B1118" s="76">
        <v>30</v>
      </c>
      <c r="C1118" s="76">
        <v>27</v>
      </c>
      <c r="D1118" s="76">
        <v>28</v>
      </c>
      <c r="E1118" s="76">
        <v>26</v>
      </c>
      <c r="F1118" s="173">
        <v>39</v>
      </c>
      <c r="G1118" s="173">
        <v>29</v>
      </c>
      <c r="H1118" s="173">
        <v>31</v>
      </c>
      <c r="I1118" s="76">
        <v>19</v>
      </c>
      <c r="J1118" s="76">
        <v>31</v>
      </c>
      <c r="K1118" s="76">
        <v>23</v>
      </c>
      <c r="L1118" s="76">
        <v>34</v>
      </c>
      <c r="M1118" s="76">
        <v>26</v>
      </c>
      <c r="N1118" s="92">
        <f t="shared" si="758"/>
        <v>343</v>
      </c>
      <c r="O1118" s="91">
        <f t="shared" si="759"/>
        <v>28.583333333333332</v>
      </c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</row>
    <row r="1119" spans="1:26">
      <c r="A1119" s="40" t="s">
        <v>384</v>
      </c>
      <c r="B1119" s="76">
        <v>11</v>
      </c>
      <c r="C1119" s="76">
        <v>2</v>
      </c>
      <c r="D1119" s="76">
        <v>8</v>
      </c>
      <c r="E1119" s="76">
        <v>17</v>
      </c>
      <c r="F1119" s="173">
        <v>11</v>
      </c>
      <c r="G1119" s="173">
        <v>12</v>
      </c>
      <c r="H1119" s="173">
        <v>21</v>
      </c>
      <c r="I1119" s="76">
        <v>13</v>
      </c>
      <c r="J1119" s="76">
        <v>2</v>
      </c>
      <c r="K1119" s="76">
        <v>6</v>
      </c>
      <c r="L1119" s="76">
        <v>5</v>
      </c>
      <c r="M1119" s="76">
        <v>5</v>
      </c>
      <c r="N1119" s="92">
        <f t="shared" si="758"/>
        <v>113</v>
      </c>
      <c r="O1119" s="91">
        <f t="shared" si="759"/>
        <v>9.4166666666666661</v>
      </c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</row>
    <row r="1120" spans="1:26" ht="14.25" customHeight="1">
      <c r="A1120" s="40" t="s">
        <v>385</v>
      </c>
      <c r="B1120" s="76">
        <v>2</v>
      </c>
      <c r="C1120" s="76">
        <v>3</v>
      </c>
      <c r="D1120" s="76">
        <v>7</v>
      </c>
      <c r="E1120" s="76">
        <v>5</v>
      </c>
      <c r="F1120" s="173">
        <v>11</v>
      </c>
      <c r="G1120" s="173">
        <v>10</v>
      </c>
      <c r="H1120" s="173">
        <v>3</v>
      </c>
      <c r="I1120" s="76">
        <v>2</v>
      </c>
      <c r="J1120" s="76">
        <v>2</v>
      </c>
      <c r="K1120" s="76">
        <v>3</v>
      </c>
      <c r="L1120" s="76">
        <v>3</v>
      </c>
      <c r="M1120" s="76">
        <v>1</v>
      </c>
      <c r="N1120" s="92">
        <f t="shared" si="758"/>
        <v>52</v>
      </c>
      <c r="O1120" s="91">
        <f t="shared" si="759"/>
        <v>4.333333333333333</v>
      </c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</row>
    <row r="1121" spans="1:26">
      <c r="A1121" s="40" t="s">
        <v>386</v>
      </c>
      <c r="B1121" s="76">
        <v>0</v>
      </c>
      <c r="C1121" s="76">
        <v>0</v>
      </c>
      <c r="D1121" s="76">
        <v>0</v>
      </c>
      <c r="E1121" s="76">
        <v>0</v>
      </c>
      <c r="F1121" s="173">
        <v>0</v>
      </c>
      <c r="G1121" s="173">
        <v>0</v>
      </c>
      <c r="H1121" s="173">
        <v>0</v>
      </c>
      <c r="I1121" s="76">
        <v>0</v>
      </c>
      <c r="J1121" s="76">
        <v>0</v>
      </c>
      <c r="K1121" s="76">
        <v>0</v>
      </c>
      <c r="L1121" s="76">
        <v>0</v>
      </c>
      <c r="M1121" s="76">
        <v>0</v>
      </c>
      <c r="N1121" s="92">
        <f t="shared" si="758"/>
        <v>0</v>
      </c>
      <c r="O1121" s="91">
        <f t="shared" si="759"/>
        <v>0</v>
      </c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</row>
    <row r="1122" spans="1:26">
      <c r="A1122" s="40" t="s">
        <v>387</v>
      </c>
      <c r="B1122" s="76">
        <v>16</v>
      </c>
      <c r="C1122" s="76">
        <v>19</v>
      </c>
      <c r="D1122" s="76">
        <v>20</v>
      </c>
      <c r="E1122" s="76">
        <v>25</v>
      </c>
      <c r="F1122" s="173">
        <v>27</v>
      </c>
      <c r="G1122" s="173">
        <v>46</v>
      </c>
      <c r="H1122" s="173">
        <v>12</v>
      </c>
      <c r="I1122" s="76">
        <v>36</v>
      </c>
      <c r="J1122" s="76">
        <v>33</v>
      </c>
      <c r="K1122" s="76">
        <v>8</v>
      </c>
      <c r="L1122" s="76">
        <v>32</v>
      </c>
      <c r="M1122" s="76">
        <v>17</v>
      </c>
      <c r="N1122" s="92">
        <f t="shared" si="758"/>
        <v>291</v>
      </c>
      <c r="O1122" s="91">
        <f t="shared" si="759"/>
        <v>24.25</v>
      </c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</row>
    <row r="1123" spans="1:26">
      <c r="A1123" s="40" t="s">
        <v>388</v>
      </c>
      <c r="B1123" s="76">
        <v>0</v>
      </c>
      <c r="C1123" s="76">
        <v>0</v>
      </c>
      <c r="D1123" s="76">
        <v>0</v>
      </c>
      <c r="E1123" s="76">
        <v>0</v>
      </c>
      <c r="F1123" s="173">
        <v>0</v>
      </c>
      <c r="G1123" s="173">
        <v>0</v>
      </c>
      <c r="H1123" s="173">
        <v>0</v>
      </c>
      <c r="I1123" s="76">
        <v>0</v>
      </c>
      <c r="J1123" s="76">
        <v>0</v>
      </c>
      <c r="K1123" s="76">
        <v>0</v>
      </c>
      <c r="L1123" s="76">
        <v>0</v>
      </c>
      <c r="M1123" s="76">
        <v>0</v>
      </c>
      <c r="N1123" s="92">
        <f t="shared" si="758"/>
        <v>0</v>
      </c>
      <c r="O1123" s="91">
        <f t="shared" si="759"/>
        <v>0</v>
      </c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</row>
    <row r="1124" spans="1:26">
      <c r="A1124" s="40" t="s">
        <v>389</v>
      </c>
      <c r="B1124" s="76">
        <v>0</v>
      </c>
      <c r="C1124" s="76">
        <v>0</v>
      </c>
      <c r="D1124" s="76">
        <v>0</v>
      </c>
      <c r="E1124" s="76">
        <v>0</v>
      </c>
      <c r="F1124" s="173">
        <v>0</v>
      </c>
      <c r="G1124" s="173">
        <v>0</v>
      </c>
      <c r="H1124" s="173">
        <v>0</v>
      </c>
      <c r="I1124" s="76">
        <v>0</v>
      </c>
      <c r="J1124" s="76">
        <v>0</v>
      </c>
      <c r="K1124" s="76">
        <v>0</v>
      </c>
      <c r="L1124" s="76">
        <v>0</v>
      </c>
      <c r="M1124" s="76">
        <v>0</v>
      </c>
      <c r="N1124" s="92">
        <f t="shared" si="758"/>
        <v>0</v>
      </c>
      <c r="O1124" s="91">
        <f t="shared" si="759"/>
        <v>0</v>
      </c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</row>
    <row r="1125" spans="1:26">
      <c r="A1125" s="40" t="s">
        <v>23</v>
      </c>
      <c r="B1125" s="76">
        <v>26</v>
      </c>
      <c r="C1125" s="76">
        <v>33</v>
      </c>
      <c r="D1125" s="76">
        <v>42</v>
      </c>
      <c r="E1125" s="76">
        <v>9</v>
      </c>
      <c r="F1125" s="173">
        <v>46</v>
      </c>
      <c r="G1125" s="173">
        <v>41</v>
      </c>
      <c r="H1125" s="173">
        <v>48</v>
      </c>
      <c r="I1125" s="76">
        <v>80</v>
      </c>
      <c r="J1125" s="76">
        <v>54</v>
      </c>
      <c r="K1125" s="76">
        <v>62</v>
      </c>
      <c r="L1125" s="76">
        <v>63</v>
      </c>
      <c r="M1125" s="76">
        <v>115</v>
      </c>
      <c r="N1125" s="92">
        <f t="shared" si="758"/>
        <v>619</v>
      </c>
      <c r="O1125" s="91">
        <f t="shared" si="759"/>
        <v>51.583333333333336</v>
      </c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</row>
    <row r="1126" spans="1:26">
      <c r="A1126" s="129" t="s">
        <v>22</v>
      </c>
      <c r="B1126" s="124">
        <f t="shared" ref="B1126:O1126" si="760">SUM(B1113:B1125)</f>
        <v>139</v>
      </c>
      <c r="C1126" s="124">
        <f t="shared" si="760"/>
        <v>142</v>
      </c>
      <c r="D1126" s="124">
        <f t="shared" si="760"/>
        <v>254</v>
      </c>
      <c r="E1126" s="124">
        <f t="shared" si="760"/>
        <v>184</v>
      </c>
      <c r="F1126" s="124">
        <f t="shared" si="760"/>
        <v>260</v>
      </c>
      <c r="G1126" s="124">
        <f t="shared" si="760"/>
        <v>231</v>
      </c>
      <c r="H1126" s="124">
        <f t="shared" si="760"/>
        <v>218</v>
      </c>
      <c r="I1126" s="124">
        <f t="shared" si="760"/>
        <v>308</v>
      </c>
      <c r="J1126" s="124">
        <f t="shared" si="760"/>
        <v>230</v>
      </c>
      <c r="K1126" s="124">
        <f t="shared" si="760"/>
        <v>153</v>
      </c>
      <c r="L1126" s="124">
        <f t="shared" si="760"/>
        <v>239</v>
      </c>
      <c r="M1126" s="124">
        <f t="shared" si="760"/>
        <v>303</v>
      </c>
      <c r="N1126" s="126">
        <f t="shared" si="760"/>
        <v>2661</v>
      </c>
      <c r="O1126" s="126">
        <f t="shared" si="760"/>
        <v>221.75000000000003</v>
      </c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</row>
    <row r="1127" spans="1:26">
      <c r="A1127" s="129" t="s">
        <v>138</v>
      </c>
      <c r="B1127" s="123">
        <f t="shared" ref="B1127:M1127" si="761">IF(B1126=0,"",B1126/B1320)</f>
        <v>4.4838709677419351</v>
      </c>
      <c r="C1127" s="123">
        <f t="shared" si="761"/>
        <v>5.0714285714285712</v>
      </c>
      <c r="D1127" s="123">
        <f t="shared" si="761"/>
        <v>8.193548387096774</v>
      </c>
      <c r="E1127" s="123">
        <f t="shared" si="761"/>
        <v>6.1333333333333337</v>
      </c>
      <c r="F1127" s="123">
        <f t="shared" si="761"/>
        <v>8.387096774193548</v>
      </c>
      <c r="G1127" s="123">
        <f t="shared" si="761"/>
        <v>7.7</v>
      </c>
      <c r="H1127" s="123">
        <f t="shared" si="761"/>
        <v>7.032258064516129</v>
      </c>
      <c r="I1127" s="123">
        <f t="shared" si="761"/>
        <v>9.935483870967742</v>
      </c>
      <c r="J1127" s="123">
        <f t="shared" si="761"/>
        <v>7.666666666666667</v>
      </c>
      <c r="K1127" s="123">
        <f t="shared" si="761"/>
        <v>4.935483870967742</v>
      </c>
      <c r="L1127" s="123">
        <f t="shared" si="761"/>
        <v>7.9666666666666668</v>
      </c>
      <c r="M1127" s="123">
        <f t="shared" si="761"/>
        <v>9.7741935483870961</v>
      </c>
      <c r="N1127" s="126">
        <f>SUM(B1127:M1127)</f>
        <v>87.280030721966227</v>
      </c>
      <c r="O1127" s="126">
        <f>IF(N1127=0,0,AVERAGE(B1127:M1127))</f>
        <v>7.2733358934971859</v>
      </c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</row>
    <row r="1128" spans="1:26" ht="14.25">
      <c r="A1128" s="10"/>
      <c r="B1128" s="10"/>
      <c r="C1128" s="10"/>
      <c r="D1128" s="10"/>
      <c r="E1128" s="11"/>
      <c r="F1128" s="11"/>
      <c r="G1128" s="11"/>
      <c r="H1128" s="11"/>
      <c r="I1128" s="11"/>
      <c r="J1128" s="11"/>
      <c r="K1128" s="11"/>
      <c r="L1128" s="11"/>
      <c r="M1128" s="11"/>
      <c r="N1128" s="11"/>
      <c r="O1128" s="7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</row>
    <row r="1129" spans="1:26" ht="13.5" customHeight="1">
      <c r="A1129" s="214" t="s">
        <v>390</v>
      </c>
      <c r="B1129" s="215"/>
      <c r="C1129" s="215"/>
      <c r="D1129" s="215"/>
      <c r="E1129" s="215"/>
      <c r="F1129" s="215"/>
      <c r="G1129" s="215"/>
      <c r="H1129" s="215"/>
      <c r="I1129" s="215"/>
      <c r="J1129" s="215"/>
      <c r="K1129" s="215"/>
      <c r="L1129" s="215"/>
      <c r="M1129" s="215"/>
      <c r="N1129" s="215"/>
      <c r="O1129" s="216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</row>
    <row r="1130" spans="1:26" ht="16.5" customHeight="1">
      <c r="A1130" s="53" t="s">
        <v>391</v>
      </c>
      <c r="B1130" s="76">
        <v>0</v>
      </c>
      <c r="C1130" s="76">
        <v>12</v>
      </c>
      <c r="D1130" s="76">
        <v>5</v>
      </c>
      <c r="E1130" s="76">
        <v>4</v>
      </c>
      <c r="F1130" s="173">
        <v>1</v>
      </c>
      <c r="G1130" s="173">
        <v>8</v>
      </c>
      <c r="H1130" s="76">
        <v>4</v>
      </c>
      <c r="I1130" s="173">
        <v>6</v>
      </c>
      <c r="J1130" s="76">
        <v>0</v>
      </c>
      <c r="K1130" s="76">
        <v>0</v>
      </c>
      <c r="L1130" s="76">
        <v>4</v>
      </c>
      <c r="M1130" s="76">
        <v>0</v>
      </c>
      <c r="N1130" s="92">
        <f t="shared" ref="N1130:N1167" si="762">SUM(B1130:M1130)</f>
        <v>44</v>
      </c>
      <c r="O1130" s="91">
        <f t="shared" ref="O1130:O1167" si="763">IF(N1130=0,0,AVERAGE(B1130:M1130))</f>
        <v>3.6666666666666665</v>
      </c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</row>
    <row r="1131" spans="1:26">
      <c r="A1131" s="40" t="s">
        <v>392</v>
      </c>
      <c r="B1131" s="76">
        <v>0</v>
      </c>
      <c r="C1131" s="76">
        <v>0</v>
      </c>
      <c r="D1131" s="76">
        <v>0</v>
      </c>
      <c r="E1131" s="76">
        <v>0</v>
      </c>
      <c r="F1131" s="173">
        <v>0</v>
      </c>
      <c r="G1131" s="173">
        <v>0</v>
      </c>
      <c r="H1131" s="76">
        <v>1</v>
      </c>
      <c r="I1131" s="173">
        <v>0</v>
      </c>
      <c r="J1131" s="76">
        <v>1</v>
      </c>
      <c r="K1131" s="76">
        <v>0</v>
      </c>
      <c r="L1131" s="76">
        <v>0</v>
      </c>
      <c r="M1131" s="76">
        <v>1</v>
      </c>
      <c r="N1131" s="92">
        <f t="shared" si="762"/>
        <v>3</v>
      </c>
      <c r="O1131" s="91">
        <f t="shared" si="763"/>
        <v>0.25</v>
      </c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</row>
    <row r="1132" spans="1:26">
      <c r="A1132" s="40" t="s">
        <v>393</v>
      </c>
      <c r="B1132" s="76">
        <v>5</v>
      </c>
      <c r="C1132" s="76">
        <v>2</v>
      </c>
      <c r="D1132" s="76">
        <v>1</v>
      </c>
      <c r="E1132" s="76">
        <v>3</v>
      </c>
      <c r="F1132" s="173">
        <v>1</v>
      </c>
      <c r="G1132" s="173">
        <v>2</v>
      </c>
      <c r="H1132" s="76">
        <v>3</v>
      </c>
      <c r="I1132" s="173">
        <v>4</v>
      </c>
      <c r="J1132" s="76">
        <v>2</v>
      </c>
      <c r="K1132" s="76">
        <v>5</v>
      </c>
      <c r="L1132" s="76">
        <v>2</v>
      </c>
      <c r="M1132" s="76">
        <v>12</v>
      </c>
      <c r="N1132" s="92">
        <f t="shared" si="762"/>
        <v>42</v>
      </c>
      <c r="O1132" s="91">
        <f t="shared" si="763"/>
        <v>3.5</v>
      </c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</row>
    <row r="1133" spans="1:26">
      <c r="A1133" s="40" t="s">
        <v>140</v>
      </c>
      <c r="B1133" s="76">
        <v>11</v>
      </c>
      <c r="C1133" s="76">
        <v>7</v>
      </c>
      <c r="D1133" s="76">
        <v>11</v>
      </c>
      <c r="E1133" s="76">
        <v>1</v>
      </c>
      <c r="F1133" s="173">
        <v>5</v>
      </c>
      <c r="G1133" s="173">
        <v>7</v>
      </c>
      <c r="H1133" s="76">
        <v>8</v>
      </c>
      <c r="I1133" s="173">
        <v>10</v>
      </c>
      <c r="J1133" s="76">
        <v>8</v>
      </c>
      <c r="K1133" s="76">
        <v>0</v>
      </c>
      <c r="L1133" s="76">
        <v>4</v>
      </c>
      <c r="M1133" s="76">
        <v>10</v>
      </c>
      <c r="N1133" s="92">
        <f t="shared" si="762"/>
        <v>82</v>
      </c>
      <c r="O1133" s="91">
        <f t="shared" si="763"/>
        <v>6.833333333333333</v>
      </c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</row>
    <row r="1134" spans="1:26">
      <c r="A1134" s="40" t="s">
        <v>175</v>
      </c>
      <c r="B1134" s="76">
        <v>0</v>
      </c>
      <c r="C1134" s="76">
        <v>0</v>
      </c>
      <c r="D1134" s="76">
        <v>0</v>
      </c>
      <c r="E1134" s="76">
        <v>0</v>
      </c>
      <c r="F1134" s="173">
        <v>0</v>
      </c>
      <c r="G1134" s="173">
        <v>0</v>
      </c>
      <c r="H1134" s="76">
        <v>0</v>
      </c>
      <c r="I1134" s="173">
        <v>0</v>
      </c>
      <c r="J1134" s="76">
        <v>0</v>
      </c>
      <c r="K1134" s="76">
        <v>1</v>
      </c>
      <c r="L1134" s="76">
        <v>0</v>
      </c>
      <c r="M1134" s="76">
        <v>0</v>
      </c>
      <c r="N1134" s="92">
        <f t="shared" si="762"/>
        <v>1</v>
      </c>
      <c r="O1134" s="91">
        <f t="shared" si="763"/>
        <v>8.3333333333333329E-2</v>
      </c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</row>
    <row r="1135" spans="1:26">
      <c r="A1135" s="40" t="s">
        <v>394</v>
      </c>
      <c r="B1135" s="76">
        <v>0</v>
      </c>
      <c r="C1135" s="76">
        <v>0</v>
      </c>
      <c r="D1135" s="76">
        <v>0</v>
      </c>
      <c r="E1135" s="76">
        <v>0</v>
      </c>
      <c r="F1135" s="173">
        <v>0</v>
      </c>
      <c r="G1135" s="173">
        <v>0</v>
      </c>
      <c r="H1135" s="76">
        <v>0</v>
      </c>
      <c r="I1135" s="173">
        <v>0</v>
      </c>
      <c r="J1135" s="76">
        <v>0</v>
      </c>
      <c r="K1135" s="76">
        <v>0</v>
      </c>
      <c r="L1135" s="76">
        <v>0</v>
      </c>
      <c r="M1135" s="76">
        <v>0</v>
      </c>
      <c r="N1135" s="92">
        <f t="shared" si="762"/>
        <v>0</v>
      </c>
      <c r="O1135" s="91">
        <f t="shared" si="763"/>
        <v>0</v>
      </c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</row>
    <row r="1136" spans="1:26">
      <c r="A1136" s="40" t="s">
        <v>395</v>
      </c>
      <c r="B1136" s="76">
        <v>0</v>
      </c>
      <c r="C1136" s="76">
        <v>0</v>
      </c>
      <c r="D1136" s="76">
        <v>0</v>
      </c>
      <c r="E1136" s="76">
        <v>0</v>
      </c>
      <c r="F1136" s="173">
        <v>0</v>
      </c>
      <c r="G1136" s="173">
        <v>0</v>
      </c>
      <c r="H1136" s="76">
        <v>0</v>
      </c>
      <c r="I1136" s="173">
        <v>0</v>
      </c>
      <c r="J1136" s="76">
        <v>0</v>
      </c>
      <c r="K1136" s="76">
        <v>0</v>
      </c>
      <c r="L1136" s="76">
        <v>0</v>
      </c>
      <c r="M1136" s="76">
        <v>0</v>
      </c>
      <c r="N1136" s="92">
        <f t="shared" si="762"/>
        <v>0</v>
      </c>
      <c r="O1136" s="91">
        <f t="shared" si="763"/>
        <v>0</v>
      </c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</row>
    <row r="1137" spans="1:26">
      <c r="A1137" s="40" t="s">
        <v>167</v>
      </c>
      <c r="B1137" s="76">
        <v>8</v>
      </c>
      <c r="C1137" s="76">
        <v>1</v>
      </c>
      <c r="D1137" s="76">
        <v>5</v>
      </c>
      <c r="E1137" s="76">
        <v>6</v>
      </c>
      <c r="F1137" s="173">
        <v>15</v>
      </c>
      <c r="G1137" s="173">
        <v>7</v>
      </c>
      <c r="H1137" s="76">
        <v>11</v>
      </c>
      <c r="I1137" s="173">
        <v>12</v>
      </c>
      <c r="J1137" s="76">
        <v>17</v>
      </c>
      <c r="K1137" s="76">
        <v>4</v>
      </c>
      <c r="L1137" s="76">
        <v>15</v>
      </c>
      <c r="M1137" s="76">
        <v>24</v>
      </c>
      <c r="N1137" s="92">
        <f t="shared" si="762"/>
        <v>125</v>
      </c>
      <c r="O1137" s="91">
        <f t="shared" si="763"/>
        <v>10.416666666666666</v>
      </c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</row>
    <row r="1138" spans="1:26">
      <c r="A1138" s="40" t="s">
        <v>19</v>
      </c>
      <c r="B1138" s="76">
        <v>7</v>
      </c>
      <c r="C1138" s="76">
        <v>4</v>
      </c>
      <c r="D1138" s="76">
        <v>19</v>
      </c>
      <c r="E1138" s="76">
        <v>8</v>
      </c>
      <c r="F1138" s="173">
        <v>25</v>
      </c>
      <c r="G1138" s="173">
        <v>24</v>
      </c>
      <c r="H1138" s="76">
        <v>23</v>
      </c>
      <c r="I1138" s="173">
        <v>15</v>
      </c>
      <c r="J1138" s="76">
        <v>9</v>
      </c>
      <c r="K1138" s="76">
        <v>11</v>
      </c>
      <c r="L1138" s="76">
        <v>9</v>
      </c>
      <c r="M1138" s="76">
        <v>11</v>
      </c>
      <c r="N1138" s="92">
        <f t="shared" si="762"/>
        <v>165</v>
      </c>
      <c r="O1138" s="91">
        <f t="shared" si="763"/>
        <v>13.75</v>
      </c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</row>
    <row r="1139" spans="1:26">
      <c r="A1139" s="40" t="s">
        <v>20</v>
      </c>
      <c r="B1139" s="76">
        <v>32</v>
      </c>
      <c r="C1139" s="76">
        <v>22</v>
      </c>
      <c r="D1139" s="76">
        <v>47</v>
      </c>
      <c r="E1139" s="76">
        <v>27</v>
      </c>
      <c r="F1139" s="173">
        <v>49</v>
      </c>
      <c r="G1139" s="173">
        <v>23</v>
      </c>
      <c r="H1139" s="76">
        <v>33</v>
      </c>
      <c r="I1139" s="173">
        <v>28</v>
      </c>
      <c r="J1139" s="76">
        <v>41</v>
      </c>
      <c r="K1139" s="76">
        <v>50</v>
      </c>
      <c r="L1139" s="76">
        <v>47</v>
      </c>
      <c r="M1139" s="76">
        <v>35</v>
      </c>
      <c r="N1139" s="92">
        <f t="shared" si="762"/>
        <v>434</v>
      </c>
      <c r="O1139" s="91">
        <f t="shared" si="763"/>
        <v>36.166666666666664</v>
      </c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</row>
    <row r="1140" spans="1:26">
      <c r="A1140" s="40" t="s">
        <v>396</v>
      </c>
      <c r="B1140" s="76">
        <v>0</v>
      </c>
      <c r="C1140" s="76">
        <v>0</v>
      </c>
      <c r="D1140" s="76">
        <v>0</v>
      </c>
      <c r="E1140" s="76">
        <v>0</v>
      </c>
      <c r="F1140" s="173">
        <v>0</v>
      </c>
      <c r="G1140" s="173">
        <v>0</v>
      </c>
      <c r="H1140" s="76">
        <v>0</v>
      </c>
      <c r="I1140" s="173">
        <v>0</v>
      </c>
      <c r="J1140" s="76">
        <v>0</v>
      </c>
      <c r="K1140" s="76">
        <v>0</v>
      </c>
      <c r="L1140" s="76">
        <v>0</v>
      </c>
      <c r="M1140" s="76">
        <v>0</v>
      </c>
      <c r="N1140" s="92">
        <f t="shared" si="762"/>
        <v>0</v>
      </c>
      <c r="O1140" s="91">
        <f t="shared" si="763"/>
        <v>0</v>
      </c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</row>
    <row r="1141" spans="1:26">
      <c r="A1141" s="40" t="s">
        <v>397</v>
      </c>
      <c r="B1141" s="76">
        <v>1</v>
      </c>
      <c r="C1141" s="76">
        <v>0</v>
      </c>
      <c r="D1141" s="76">
        <v>2</v>
      </c>
      <c r="E1141" s="76">
        <v>0</v>
      </c>
      <c r="F1141" s="173">
        <v>0</v>
      </c>
      <c r="G1141" s="173">
        <v>0</v>
      </c>
      <c r="H1141" s="76">
        <v>0</v>
      </c>
      <c r="I1141" s="173">
        <v>0</v>
      </c>
      <c r="J1141" s="76">
        <v>0</v>
      </c>
      <c r="K1141" s="76">
        <v>0</v>
      </c>
      <c r="L1141" s="76">
        <v>0</v>
      </c>
      <c r="M1141" s="76">
        <v>0</v>
      </c>
      <c r="N1141" s="92">
        <f t="shared" si="762"/>
        <v>3</v>
      </c>
      <c r="O1141" s="91">
        <f t="shared" si="763"/>
        <v>0.25</v>
      </c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</row>
    <row r="1142" spans="1:26">
      <c r="A1142" s="40" t="s">
        <v>21</v>
      </c>
      <c r="B1142" s="76">
        <v>8</v>
      </c>
      <c r="C1142" s="76">
        <v>6</v>
      </c>
      <c r="D1142" s="76">
        <v>8</v>
      </c>
      <c r="E1142" s="76">
        <v>6</v>
      </c>
      <c r="F1142" s="173">
        <v>15</v>
      </c>
      <c r="G1142" s="173">
        <v>8</v>
      </c>
      <c r="H1142" s="76">
        <v>7</v>
      </c>
      <c r="I1142" s="173">
        <v>9</v>
      </c>
      <c r="J1142" s="76">
        <v>6</v>
      </c>
      <c r="K1142" s="76">
        <v>4</v>
      </c>
      <c r="L1142" s="76">
        <v>13</v>
      </c>
      <c r="M1142" s="76">
        <v>14</v>
      </c>
      <c r="N1142" s="92">
        <f t="shared" si="762"/>
        <v>104</v>
      </c>
      <c r="O1142" s="91">
        <f t="shared" si="763"/>
        <v>8.6666666666666661</v>
      </c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</row>
    <row r="1143" spans="1:26">
      <c r="A1143" s="40" t="s">
        <v>398</v>
      </c>
      <c r="B1143" s="76">
        <v>1</v>
      </c>
      <c r="C1143" s="76">
        <v>3</v>
      </c>
      <c r="D1143" s="76">
        <v>7</v>
      </c>
      <c r="E1143" s="76">
        <v>7</v>
      </c>
      <c r="F1143" s="173">
        <v>2</v>
      </c>
      <c r="G1143" s="173">
        <v>4</v>
      </c>
      <c r="H1143" s="76">
        <v>2</v>
      </c>
      <c r="I1143" s="173">
        <v>4</v>
      </c>
      <c r="J1143" s="76">
        <v>5</v>
      </c>
      <c r="K1143" s="76">
        <v>5</v>
      </c>
      <c r="L1143" s="76">
        <v>4</v>
      </c>
      <c r="M1143" s="76">
        <v>5</v>
      </c>
      <c r="N1143" s="92">
        <f t="shared" si="762"/>
        <v>49</v>
      </c>
      <c r="O1143" s="91">
        <f t="shared" si="763"/>
        <v>4.083333333333333</v>
      </c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</row>
    <row r="1144" spans="1:26">
      <c r="A1144" s="40" t="s">
        <v>399</v>
      </c>
      <c r="B1144" s="76">
        <v>0</v>
      </c>
      <c r="C1144" s="76">
        <v>0</v>
      </c>
      <c r="D1144" s="76">
        <v>1</v>
      </c>
      <c r="E1144" s="76">
        <v>0</v>
      </c>
      <c r="F1144" s="173">
        <v>0</v>
      </c>
      <c r="G1144" s="173">
        <v>0</v>
      </c>
      <c r="H1144" s="76">
        <v>0</v>
      </c>
      <c r="I1144" s="173">
        <v>0</v>
      </c>
      <c r="J1144" s="76">
        <v>0</v>
      </c>
      <c r="K1144" s="76">
        <v>0</v>
      </c>
      <c r="L1144" s="76">
        <v>0</v>
      </c>
      <c r="M1144" s="76">
        <v>0</v>
      </c>
      <c r="N1144" s="92">
        <f t="shared" si="762"/>
        <v>1</v>
      </c>
      <c r="O1144" s="91">
        <f t="shared" si="763"/>
        <v>8.3333333333333329E-2</v>
      </c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</row>
    <row r="1145" spans="1:26">
      <c r="A1145" s="40" t="s">
        <v>33</v>
      </c>
      <c r="B1145" s="76">
        <v>0</v>
      </c>
      <c r="C1145" s="76">
        <v>2</v>
      </c>
      <c r="D1145" s="76">
        <v>5</v>
      </c>
      <c r="E1145" s="76">
        <v>2</v>
      </c>
      <c r="F1145" s="173">
        <v>1</v>
      </c>
      <c r="G1145" s="173">
        <v>4</v>
      </c>
      <c r="H1145" s="76">
        <v>11</v>
      </c>
      <c r="I1145" s="173">
        <v>3</v>
      </c>
      <c r="J1145" s="76">
        <v>4</v>
      </c>
      <c r="K1145" s="76">
        <v>1</v>
      </c>
      <c r="L1145" s="76">
        <v>8</v>
      </c>
      <c r="M1145" s="76">
        <v>2</v>
      </c>
      <c r="N1145" s="92">
        <f t="shared" si="762"/>
        <v>43</v>
      </c>
      <c r="O1145" s="91">
        <f t="shared" si="763"/>
        <v>3.5833333333333335</v>
      </c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</row>
    <row r="1146" spans="1:26">
      <c r="A1146" s="40" t="s">
        <v>400</v>
      </c>
      <c r="B1146" s="76">
        <v>0</v>
      </c>
      <c r="C1146" s="76">
        <v>0</v>
      </c>
      <c r="D1146" s="76">
        <v>5</v>
      </c>
      <c r="E1146" s="76">
        <v>0</v>
      </c>
      <c r="F1146" s="173">
        <v>0</v>
      </c>
      <c r="G1146" s="173">
        <v>1</v>
      </c>
      <c r="H1146" s="76">
        <v>0</v>
      </c>
      <c r="I1146" s="173">
        <v>1</v>
      </c>
      <c r="J1146" s="76">
        <v>0</v>
      </c>
      <c r="K1146" s="76">
        <v>0</v>
      </c>
      <c r="L1146" s="76">
        <v>5</v>
      </c>
      <c r="M1146" s="76">
        <v>0</v>
      </c>
      <c r="N1146" s="92">
        <f t="shared" si="762"/>
        <v>12</v>
      </c>
      <c r="O1146" s="91">
        <f t="shared" si="763"/>
        <v>1</v>
      </c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</row>
    <row r="1147" spans="1:26">
      <c r="A1147" s="40" t="s">
        <v>401</v>
      </c>
      <c r="B1147" s="76">
        <v>2</v>
      </c>
      <c r="C1147" s="76">
        <v>0</v>
      </c>
      <c r="D1147" s="76">
        <v>8</v>
      </c>
      <c r="E1147" s="76">
        <v>1</v>
      </c>
      <c r="F1147" s="173">
        <v>4</v>
      </c>
      <c r="G1147" s="173">
        <v>11</v>
      </c>
      <c r="H1147" s="76">
        <v>6</v>
      </c>
      <c r="I1147" s="173">
        <v>2</v>
      </c>
      <c r="J1147" s="76">
        <v>1</v>
      </c>
      <c r="K1147" s="76">
        <v>6</v>
      </c>
      <c r="L1147" s="76">
        <v>2</v>
      </c>
      <c r="M1147" s="76">
        <v>0</v>
      </c>
      <c r="N1147" s="92">
        <f t="shared" si="762"/>
        <v>43</v>
      </c>
      <c r="O1147" s="91">
        <f t="shared" si="763"/>
        <v>3.5833333333333335</v>
      </c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</row>
    <row r="1148" spans="1:26">
      <c r="A1148" s="40" t="s">
        <v>402</v>
      </c>
      <c r="B1148" s="76">
        <v>0</v>
      </c>
      <c r="C1148" s="76">
        <v>0</v>
      </c>
      <c r="D1148" s="76">
        <v>1</v>
      </c>
      <c r="E1148" s="76">
        <v>0</v>
      </c>
      <c r="F1148" s="173">
        <v>1</v>
      </c>
      <c r="G1148" s="173">
        <v>1</v>
      </c>
      <c r="H1148" s="76">
        <v>0</v>
      </c>
      <c r="I1148" s="173">
        <v>0</v>
      </c>
      <c r="J1148" s="76">
        <v>1</v>
      </c>
      <c r="K1148" s="76">
        <v>1</v>
      </c>
      <c r="L1148" s="76">
        <v>0</v>
      </c>
      <c r="M1148" s="76">
        <v>0</v>
      </c>
      <c r="N1148" s="92">
        <f t="shared" si="762"/>
        <v>5</v>
      </c>
      <c r="O1148" s="91">
        <f t="shared" si="763"/>
        <v>0.41666666666666669</v>
      </c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</row>
    <row r="1149" spans="1:26">
      <c r="A1149" s="40" t="s">
        <v>403</v>
      </c>
      <c r="B1149" s="76">
        <v>0</v>
      </c>
      <c r="C1149" s="76">
        <v>0</v>
      </c>
      <c r="D1149" s="76">
        <v>0</v>
      </c>
      <c r="E1149" s="76">
        <v>0</v>
      </c>
      <c r="F1149" s="173">
        <v>0</v>
      </c>
      <c r="G1149" s="173">
        <v>0</v>
      </c>
      <c r="H1149" s="76">
        <v>0</v>
      </c>
      <c r="I1149" s="173">
        <v>0</v>
      </c>
      <c r="J1149" s="76">
        <v>0</v>
      </c>
      <c r="K1149" s="76">
        <v>0</v>
      </c>
      <c r="L1149" s="76">
        <v>0</v>
      </c>
      <c r="M1149" s="76">
        <v>0</v>
      </c>
      <c r="N1149" s="92">
        <f t="shared" si="762"/>
        <v>0</v>
      </c>
      <c r="O1149" s="91">
        <f t="shared" si="763"/>
        <v>0</v>
      </c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</row>
    <row r="1150" spans="1:26">
      <c r="A1150" s="40" t="s">
        <v>324</v>
      </c>
      <c r="B1150" s="76">
        <v>2</v>
      </c>
      <c r="C1150" s="76">
        <v>1</v>
      </c>
      <c r="D1150" s="76">
        <v>3</v>
      </c>
      <c r="E1150" s="76">
        <v>2</v>
      </c>
      <c r="F1150" s="173">
        <v>3</v>
      </c>
      <c r="G1150" s="173">
        <v>0</v>
      </c>
      <c r="H1150" s="76">
        <v>0</v>
      </c>
      <c r="I1150" s="173">
        <v>20</v>
      </c>
      <c r="J1150" s="76">
        <v>8</v>
      </c>
      <c r="K1150" s="76">
        <v>0</v>
      </c>
      <c r="L1150" s="76">
        <v>2</v>
      </c>
      <c r="M1150" s="76">
        <v>2</v>
      </c>
      <c r="N1150" s="92">
        <f t="shared" si="762"/>
        <v>43</v>
      </c>
      <c r="O1150" s="91">
        <f t="shared" si="763"/>
        <v>3.5833333333333335</v>
      </c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</row>
    <row r="1151" spans="1:26">
      <c r="A1151" s="40" t="s">
        <v>404</v>
      </c>
      <c r="B1151" s="76">
        <v>0</v>
      </c>
      <c r="C1151" s="76">
        <v>0</v>
      </c>
      <c r="D1151" s="76">
        <v>0</v>
      </c>
      <c r="E1151" s="76">
        <v>0</v>
      </c>
      <c r="F1151" s="173">
        <v>0</v>
      </c>
      <c r="G1151" s="173">
        <v>0</v>
      </c>
      <c r="H1151" s="76">
        <v>0</v>
      </c>
      <c r="I1151" s="173">
        <v>0</v>
      </c>
      <c r="J1151" s="76">
        <v>0</v>
      </c>
      <c r="K1151" s="76">
        <v>0</v>
      </c>
      <c r="L1151" s="76">
        <v>0</v>
      </c>
      <c r="M1151" s="76">
        <v>0</v>
      </c>
      <c r="N1151" s="92">
        <f t="shared" si="762"/>
        <v>0</v>
      </c>
      <c r="O1151" s="91">
        <f t="shared" si="763"/>
        <v>0</v>
      </c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</row>
    <row r="1152" spans="1:26">
      <c r="A1152" s="40" t="s">
        <v>386</v>
      </c>
      <c r="B1152" s="76">
        <v>10</v>
      </c>
      <c r="C1152" s="76">
        <v>2</v>
      </c>
      <c r="D1152" s="76">
        <v>2</v>
      </c>
      <c r="E1152" s="76">
        <v>1</v>
      </c>
      <c r="F1152" s="173">
        <v>6</v>
      </c>
      <c r="G1152" s="173">
        <v>1</v>
      </c>
      <c r="H1152" s="76">
        <v>1</v>
      </c>
      <c r="I1152" s="173">
        <v>2</v>
      </c>
      <c r="J1152" s="76">
        <v>0</v>
      </c>
      <c r="K1152" s="76">
        <v>1</v>
      </c>
      <c r="L1152" s="76">
        <v>1</v>
      </c>
      <c r="M1152" s="76">
        <v>12</v>
      </c>
      <c r="N1152" s="92">
        <f t="shared" si="762"/>
        <v>39</v>
      </c>
      <c r="O1152" s="91">
        <f t="shared" si="763"/>
        <v>3.25</v>
      </c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</row>
    <row r="1153" spans="1:26">
      <c r="A1153" s="40" t="s">
        <v>405</v>
      </c>
      <c r="B1153" s="76">
        <v>3</v>
      </c>
      <c r="C1153" s="76">
        <v>3</v>
      </c>
      <c r="D1153" s="76">
        <v>10</v>
      </c>
      <c r="E1153" s="76">
        <v>4</v>
      </c>
      <c r="F1153" s="173">
        <v>8</v>
      </c>
      <c r="G1153" s="173">
        <v>7</v>
      </c>
      <c r="H1153" s="76">
        <v>3</v>
      </c>
      <c r="I1153" s="173">
        <v>10</v>
      </c>
      <c r="J1153" s="76">
        <v>2</v>
      </c>
      <c r="K1153" s="76">
        <v>0</v>
      </c>
      <c r="L1153" s="76">
        <v>3</v>
      </c>
      <c r="M1153" s="76">
        <v>1</v>
      </c>
      <c r="N1153" s="92">
        <f t="shared" si="762"/>
        <v>54</v>
      </c>
      <c r="O1153" s="91">
        <f t="shared" si="763"/>
        <v>4.5</v>
      </c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</row>
    <row r="1154" spans="1:26">
      <c r="A1154" s="40" t="s">
        <v>406</v>
      </c>
      <c r="B1154" s="76">
        <v>2</v>
      </c>
      <c r="C1154" s="76">
        <v>3</v>
      </c>
      <c r="D1154" s="76">
        <v>1</v>
      </c>
      <c r="E1154" s="76">
        <v>1</v>
      </c>
      <c r="F1154" s="173">
        <v>0</v>
      </c>
      <c r="G1154" s="173">
        <v>0</v>
      </c>
      <c r="H1154" s="76">
        <v>0</v>
      </c>
      <c r="I1154" s="173">
        <v>0</v>
      </c>
      <c r="J1154" s="76">
        <v>2</v>
      </c>
      <c r="K1154" s="76">
        <v>0</v>
      </c>
      <c r="L1154" s="76">
        <v>0</v>
      </c>
      <c r="M1154" s="76">
        <v>0</v>
      </c>
      <c r="N1154" s="92">
        <f t="shared" si="762"/>
        <v>9</v>
      </c>
      <c r="O1154" s="91">
        <f t="shared" si="763"/>
        <v>0.75</v>
      </c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</row>
    <row r="1155" spans="1:26">
      <c r="A1155" s="40" t="s">
        <v>407</v>
      </c>
      <c r="B1155" s="76">
        <v>2</v>
      </c>
      <c r="C1155" s="76">
        <v>1</v>
      </c>
      <c r="D1155" s="76">
        <v>0</v>
      </c>
      <c r="E1155" s="76">
        <v>1</v>
      </c>
      <c r="F1155" s="173">
        <v>0</v>
      </c>
      <c r="G1155" s="173">
        <v>1</v>
      </c>
      <c r="H1155" s="76">
        <v>0</v>
      </c>
      <c r="I1155" s="173">
        <v>0</v>
      </c>
      <c r="J1155" s="76">
        <v>0</v>
      </c>
      <c r="K1155" s="76">
        <v>0</v>
      </c>
      <c r="L1155" s="76">
        <v>0</v>
      </c>
      <c r="M1155" s="76">
        <v>0</v>
      </c>
      <c r="N1155" s="92">
        <f t="shared" si="762"/>
        <v>5</v>
      </c>
      <c r="O1155" s="91">
        <f t="shared" si="763"/>
        <v>0.41666666666666669</v>
      </c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</row>
    <row r="1156" spans="1:26">
      <c r="A1156" s="40" t="s">
        <v>408</v>
      </c>
      <c r="B1156" s="76">
        <v>0</v>
      </c>
      <c r="C1156" s="76">
        <v>1</v>
      </c>
      <c r="D1156" s="76">
        <v>1</v>
      </c>
      <c r="E1156" s="76">
        <v>0</v>
      </c>
      <c r="F1156" s="173">
        <v>5</v>
      </c>
      <c r="G1156" s="173">
        <v>3</v>
      </c>
      <c r="H1156" s="76">
        <v>8</v>
      </c>
      <c r="I1156" s="173">
        <v>5</v>
      </c>
      <c r="J1156" s="76">
        <v>8</v>
      </c>
      <c r="K1156" s="76">
        <v>2</v>
      </c>
      <c r="L1156" s="76">
        <v>2</v>
      </c>
      <c r="M1156" s="76">
        <v>3</v>
      </c>
      <c r="N1156" s="92">
        <f t="shared" si="762"/>
        <v>38</v>
      </c>
      <c r="O1156" s="91">
        <f t="shared" si="763"/>
        <v>3.1666666666666665</v>
      </c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</row>
    <row r="1157" spans="1:26">
      <c r="A1157" s="40" t="s">
        <v>326</v>
      </c>
      <c r="B1157" s="76">
        <v>3</v>
      </c>
      <c r="C1157" s="76">
        <v>0</v>
      </c>
      <c r="D1157" s="76">
        <v>1</v>
      </c>
      <c r="E1157" s="76">
        <v>0</v>
      </c>
      <c r="F1157" s="173">
        <v>1</v>
      </c>
      <c r="G1157" s="173">
        <v>1</v>
      </c>
      <c r="H1157" s="76">
        <v>3</v>
      </c>
      <c r="I1157" s="173">
        <v>1</v>
      </c>
      <c r="J1157" s="76">
        <v>1</v>
      </c>
      <c r="K1157" s="76">
        <v>0</v>
      </c>
      <c r="L1157" s="76">
        <v>0</v>
      </c>
      <c r="M1157" s="76">
        <v>0</v>
      </c>
      <c r="N1157" s="92">
        <f t="shared" si="762"/>
        <v>11</v>
      </c>
      <c r="O1157" s="91">
        <f t="shared" si="763"/>
        <v>0.91666666666666663</v>
      </c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</row>
    <row r="1158" spans="1:26">
      <c r="A1158" s="40" t="s">
        <v>409</v>
      </c>
      <c r="B1158" s="76">
        <v>0</v>
      </c>
      <c r="C1158" s="76">
        <v>0</v>
      </c>
      <c r="D1158" s="76">
        <v>0</v>
      </c>
      <c r="E1158" s="76">
        <v>7</v>
      </c>
      <c r="F1158" s="173">
        <v>2</v>
      </c>
      <c r="G1158" s="173">
        <v>1</v>
      </c>
      <c r="H1158" s="76">
        <v>0</v>
      </c>
      <c r="I1158" s="173">
        <v>0</v>
      </c>
      <c r="J1158" s="76">
        <v>0</v>
      </c>
      <c r="K1158" s="76">
        <v>0</v>
      </c>
      <c r="L1158" s="76">
        <v>1</v>
      </c>
      <c r="M1158" s="76">
        <v>1</v>
      </c>
      <c r="N1158" s="92">
        <f t="shared" si="762"/>
        <v>12</v>
      </c>
      <c r="O1158" s="91">
        <f t="shared" si="763"/>
        <v>1</v>
      </c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</row>
    <row r="1159" spans="1:26">
      <c r="A1159" s="40" t="s">
        <v>507</v>
      </c>
      <c r="B1159" s="76">
        <v>1</v>
      </c>
      <c r="C1159" s="76">
        <v>0</v>
      </c>
      <c r="D1159" s="76">
        <v>0</v>
      </c>
      <c r="E1159" s="76">
        <v>1</v>
      </c>
      <c r="F1159" s="173">
        <v>14</v>
      </c>
      <c r="G1159" s="173">
        <v>5</v>
      </c>
      <c r="H1159" s="76">
        <v>0</v>
      </c>
      <c r="I1159" s="173">
        <v>2</v>
      </c>
      <c r="J1159" s="76">
        <v>1</v>
      </c>
      <c r="K1159" s="76">
        <v>1</v>
      </c>
      <c r="L1159" s="76">
        <v>0</v>
      </c>
      <c r="M1159" s="76">
        <v>0</v>
      </c>
      <c r="N1159" s="92">
        <f t="shared" si="762"/>
        <v>25</v>
      </c>
      <c r="O1159" s="91">
        <f t="shared" si="763"/>
        <v>2.0833333333333335</v>
      </c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</row>
    <row r="1160" spans="1:26">
      <c r="A1160" s="40" t="s">
        <v>410</v>
      </c>
      <c r="B1160" s="76">
        <v>0</v>
      </c>
      <c r="C1160" s="76">
        <v>0</v>
      </c>
      <c r="D1160" s="76">
        <v>0</v>
      </c>
      <c r="E1160" s="76">
        <v>0</v>
      </c>
      <c r="F1160" s="173">
        <v>0</v>
      </c>
      <c r="G1160" s="173">
        <v>0</v>
      </c>
      <c r="H1160" s="76">
        <v>0</v>
      </c>
      <c r="I1160" s="173">
        <v>1</v>
      </c>
      <c r="J1160" s="76">
        <v>0</v>
      </c>
      <c r="K1160" s="76">
        <v>0</v>
      </c>
      <c r="L1160" s="76">
        <v>0</v>
      </c>
      <c r="M1160" s="76">
        <v>1</v>
      </c>
      <c r="N1160" s="92">
        <f t="shared" si="762"/>
        <v>2</v>
      </c>
      <c r="O1160" s="91">
        <f t="shared" si="763"/>
        <v>0.16666666666666666</v>
      </c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</row>
    <row r="1161" spans="1:26" ht="14.25" customHeight="1">
      <c r="A1161" s="40" t="s">
        <v>411</v>
      </c>
      <c r="B1161" s="76">
        <v>0</v>
      </c>
      <c r="C1161" s="76">
        <v>3</v>
      </c>
      <c r="D1161" s="76">
        <v>0</v>
      </c>
      <c r="E1161" s="76">
        <v>0</v>
      </c>
      <c r="F1161" s="173">
        <v>1</v>
      </c>
      <c r="G1161" s="173">
        <v>1</v>
      </c>
      <c r="H1161" s="76">
        <v>0</v>
      </c>
      <c r="I1161" s="173">
        <v>0</v>
      </c>
      <c r="J1161" s="76">
        <v>0</v>
      </c>
      <c r="K1161" s="76">
        <v>0</v>
      </c>
      <c r="L1161" s="76">
        <v>0</v>
      </c>
      <c r="M1161" s="76">
        <v>0</v>
      </c>
      <c r="N1161" s="92">
        <f t="shared" si="762"/>
        <v>5</v>
      </c>
      <c r="O1161" s="91">
        <f t="shared" si="763"/>
        <v>0.41666666666666669</v>
      </c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</row>
    <row r="1162" spans="1:26">
      <c r="A1162" s="40" t="s">
        <v>508</v>
      </c>
      <c r="B1162" s="76">
        <v>6</v>
      </c>
      <c r="C1162" s="76">
        <v>0</v>
      </c>
      <c r="D1162" s="76">
        <v>3</v>
      </c>
      <c r="E1162" s="76">
        <v>1</v>
      </c>
      <c r="F1162" s="173">
        <v>1</v>
      </c>
      <c r="G1162" s="173">
        <v>1</v>
      </c>
      <c r="H1162" s="76">
        <v>0</v>
      </c>
      <c r="I1162" s="173">
        <v>4</v>
      </c>
      <c r="J1162" s="76">
        <v>0</v>
      </c>
      <c r="K1162" s="76">
        <v>0</v>
      </c>
      <c r="L1162" s="76">
        <v>1</v>
      </c>
      <c r="M1162" s="76">
        <v>9</v>
      </c>
      <c r="N1162" s="92">
        <f t="shared" si="762"/>
        <v>26</v>
      </c>
      <c r="O1162" s="91">
        <f t="shared" si="763"/>
        <v>2.1666666666666665</v>
      </c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</row>
    <row r="1163" spans="1:26">
      <c r="A1163" s="40" t="s">
        <v>413</v>
      </c>
      <c r="B1163" s="76">
        <v>4</v>
      </c>
      <c r="C1163" s="76">
        <v>2</v>
      </c>
      <c r="D1163" s="76">
        <v>5</v>
      </c>
      <c r="E1163" s="76">
        <v>5</v>
      </c>
      <c r="F1163" s="173">
        <v>17</v>
      </c>
      <c r="G1163" s="173">
        <v>17</v>
      </c>
      <c r="H1163" s="76">
        <v>9</v>
      </c>
      <c r="I1163" s="173">
        <v>14</v>
      </c>
      <c r="J1163" s="76">
        <v>3</v>
      </c>
      <c r="K1163" s="76">
        <v>8</v>
      </c>
      <c r="L1163" s="76">
        <v>6</v>
      </c>
      <c r="M1163" s="76">
        <v>1</v>
      </c>
      <c r="N1163" s="92">
        <f t="shared" si="762"/>
        <v>91</v>
      </c>
      <c r="O1163" s="91">
        <f t="shared" si="763"/>
        <v>7.583333333333333</v>
      </c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</row>
    <row r="1164" spans="1:26">
      <c r="A1164" s="40" t="s">
        <v>414</v>
      </c>
      <c r="B1164" s="76">
        <v>0</v>
      </c>
      <c r="C1164" s="76">
        <v>0</v>
      </c>
      <c r="D1164" s="76">
        <v>0</v>
      </c>
      <c r="E1164" s="76">
        <v>1</v>
      </c>
      <c r="F1164" s="173">
        <v>2</v>
      </c>
      <c r="G1164" s="173">
        <v>4</v>
      </c>
      <c r="H1164" s="76">
        <v>1</v>
      </c>
      <c r="I1164" s="173">
        <v>11</v>
      </c>
      <c r="J1164" s="76">
        <v>5</v>
      </c>
      <c r="K1164" s="76">
        <v>0</v>
      </c>
      <c r="L1164" s="76">
        <v>0</v>
      </c>
      <c r="M1164" s="76">
        <v>0</v>
      </c>
      <c r="N1164" s="92">
        <f t="shared" si="762"/>
        <v>24</v>
      </c>
      <c r="O1164" s="91">
        <f t="shared" si="763"/>
        <v>2</v>
      </c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</row>
    <row r="1165" spans="1:26">
      <c r="A1165" s="53" t="s">
        <v>415</v>
      </c>
      <c r="B1165" s="76">
        <v>2</v>
      </c>
      <c r="C1165" s="76">
        <v>1</v>
      </c>
      <c r="D1165" s="76">
        <v>0</v>
      </c>
      <c r="E1165" s="76">
        <v>0</v>
      </c>
      <c r="F1165" s="173">
        <v>0</v>
      </c>
      <c r="G1165" s="173">
        <v>0</v>
      </c>
      <c r="H1165" s="76">
        <v>0</v>
      </c>
      <c r="I1165" s="173">
        <v>0</v>
      </c>
      <c r="J1165" s="76">
        <v>0</v>
      </c>
      <c r="K1165" s="76">
        <v>0</v>
      </c>
      <c r="L1165" s="76">
        <v>0</v>
      </c>
      <c r="M1165" s="76">
        <v>1</v>
      </c>
      <c r="N1165" s="92">
        <f t="shared" si="762"/>
        <v>4</v>
      </c>
      <c r="O1165" s="91">
        <f t="shared" si="763"/>
        <v>0.33333333333333331</v>
      </c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</row>
    <row r="1166" spans="1:26">
      <c r="A1166" s="53" t="s">
        <v>328</v>
      </c>
      <c r="B1166" s="76">
        <v>0</v>
      </c>
      <c r="C1166" s="76">
        <v>0</v>
      </c>
      <c r="D1166" s="76">
        <v>0</v>
      </c>
      <c r="E1166" s="76">
        <v>0</v>
      </c>
      <c r="F1166" s="173">
        <v>0</v>
      </c>
      <c r="G1166" s="173">
        <v>0</v>
      </c>
      <c r="H1166" s="76">
        <v>1</v>
      </c>
      <c r="I1166" s="173">
        <v>0</v>
      </c>
      <c r="J1166" s="76">
        <v>0</v>
      </c>
      <c r="K1166" s="76">
        <v>1</v>
      </c>
      <c r="L1166" s="76">
        <v>0</v>
      </c>
      <c r="M1166" s="76">
        <v>0</v>
      </c>
      <c r="N1166" s="92">
        <f t="shared" si="762"/>
        <v>2</v>
      </c>
      <c r="O1166" s="91">
        <f t="shared" si="763"/>
        <v>0.16666666666666666</v>
      </c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</row>
    <row r="1167" spans="1:26">
      <c r="A1167" s="53" t="s">
        <v>23</v>
      </c>
      <c r="B1167" s="76">
        <v>29</v>
      </c>
      <c r="C1167" s="76">
        <v>66</v>
      </c>
      <c r="D1167" s="76">
        <v>103</v>
      </c>
      <c r="E1167" s="76">
        <v>95</v>
      </c>
      <c r="F1167" s="173">
        <v>81</v>
      </c>
      <c r="G1167" s="173">
        <v>89</v>
      </c>
      <c r="H1167" s="76">
        <v>83</v>
      </c>
      <c r="I1167" s="173">
        <v>144</v>
      </c>
      <c r="J1167" s="76">
        <v>105</v>
      </c>
      <c r="K1167" s="76">
        <v>52</v>
      </c>
      <c r="L1167" s="76">
        <v>110</v>
      </c>
      <c r="M1167" s="76">
        <v>158</v>
      </c>
      <c r="N1167" s="92">
        <f t="shared" si="762"/>
        <v>1115</v>
      </c>
      <c r="O1167" s="91">
        <f t="shared" si="763"/>
        <v>92.916666666666671</v>
      </c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</row>
    <row r="1168" spans="1:26">
      <c r="A1168" s="129" t="s">
        <v>22</v>
      </c>
      <c r="B1168" s="124">
        <f t="shared" ref="B1168:M1168" si="764">SUM(B1130:B1167)</f>
        <v>139</v>
      </c>
      <c r="C1168" s="124">
        <f t="shared" si="764"/>
        <v>142</v>
      </c>
      <c r="D1168" s="124">
        <f t="shared" si="764"/>
        <v>254</v>
      </c>
      <c r="E1168" s="124">
        <f t="shared" si="764"/>
        <v>184</v>
      </c>
      <c r="F1168" s="124">
        <f t="shared" si="764"/>
        <v>260</v>
      </c>
      <c r="G1168" s="124">
        <f t="shared" si="764"/>
        <v>231</v>
      </c>
      <c r="H1168" s="124">
        <f t="shared" si="764"/>
        <v>218</v>
      </c>
      <c r="I1168" s="124">
        <f t="shared" si="764"/>
        <v>308</v>
      </c>
      <c r="J1168" s="124">
        <f t="shared" si="764"/>
        <v>230</v>
      </c>
      <c r="K1168" s="124">
        <f t="shared" si="764"/>
        <v>153</v>
      </c>
      <c r="L1168" s="124">
        <f t="shared" si="764"/>
        <v>239</v>
      </c>
      <c r="M1168" s="124">
        <f t="shared" si="764"/>
        <v>303</v>
      </c>
      <c r="N1168" s="124">
        <f>SUM(N1130:N1167)</f>
        <v>2661</v>
      </c>
      <c r="O1168" s="126">
        <f>SUM(O1130:O1167)</f>
        <v>221.75</v>
      </c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</row>
    <row r="1169" spans="1:26" ht="14.25" customHeight="1">
      <c r="A1169" s="10"/>
      <c r="B1169" s="10"/>
      <c r="C1169" s="10"/>
      <c r="D1169" s="10"/>
      <c r="E1169" s="11"/>
      <c r="F1169" s="11"/>
      <c r="G1169" s="11"/>
      <c r="H1169" s="11"/>
      <c r="I1169" s="11"/>
      <c r="J1169" s="11"/>
      <c r="K1169" s="11"/>
      <c r="L1169" s="11"/>
      <c r="M1169" s="11"/>
      <c r="N1169" s="11"/>
      <c r="O1169" s="11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</row>
    <row r="1170" spans="1:26">
      <c r="A1170" s="211" t="s">
        <v>416</v>
      </c>
      <c r="B1170" s="226"/>
      <c r="C1170" s="226"/>
      <c r="D1170" s="226"/>
      <c r="E1170" s="226"/>
      <c r="F1170" s="226"/>
      <c r="G1170" s="226"/>
      <c r="H1170" s="226"/>
      <c r="I1170" s="226"/>
      <c r="J1170" s="226"/>
      <c r="K1170" s="226"/>
      <c r="L1170" s="226"/>
      <c r="M1170" s="226"/>
      <c r="N1170" s="226"/>
      <c r="O1170" s="227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</row>
    <row r="1171" spans="1:26">
      <c r="A1171" s="214" t="s">
        <v>417</v>
      </c>
      <c r="B1171" s="215"/>
      <c r="C1171" s="215"/>
      <c r="D1171" s="215"/>
      <c r="E1171" s="215"/>
      <c r="F1171" s="215"/>
      <c r="G1171" s="215"/>
      <c r="H1171" s="215"/>
      <c r="I1171" s="215"/>
      <c r="J1171" s="215"/>
      <c r="K1171" s="215"/>
      <c r="L1171" s="215"/>
      <c r="M1171" s="215"/>
      <c r="N1171" s="215"/>
      <c r="O1171" s="216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</row>
    <row r="1172" spans="1:26">
      <c r="A1172" s="8" t="s">
        <v>418</v>
      </c>
      <c r="B1172" s="93" t="s">
        <v>50</v>
      </c>
      <c r="C1172" s="93" t="s">
        <v>50</v>
      </c>
      <c r="D1172" s="93" t="s">
        <v>50</v>
      </c>
      <c r="E1172" s="93" t="s">
        <v>50</v>
      </c>
      <c r="F1172" s="93" t="s">
        <v>50</v>
      </c>
      <c r="G1172" s="93" t="s">
        <v>50</v>
      </c>
      <c r="H1172" s="93" t="s">
        <v>50</v>
      </c>
      <c r="I1172" s="93" t="s">
        <v>50</v>
      </c>
      <c r="J1172" s="93" t="s">
        <v>50</v>
      </c>
      <c r="K1172" s="93" t="s">
        <v>50</v>
      </c>
      <c r="L1172" s="93" t="s">
        <v>50</v>
      </c>
      <c r="M1172" s="93" t="s">
        <v>50</v>
      </c>
      <c r="N1172" s="92">
        <f t="shared" ref="N1172:N1176" si="765">SUM(B1172:M1172)</f>
        <v>0</v>
      </c>
      <c r="O1172" s="91">
        <f t="shared" ref="O1172:O1176" si="766">IF(N1172=0,0,AVERAGE(B1172:M1172))</f>
        <v>0</v>
      </c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</row>
    <row r="1173" spans="1:26">
      <c r="A1173" s="8" t="s">
        <v>419</v>
      </c>
      <c r="B1173" s="93" t="s">
        <v>50</v>
      </c>
      <c r="C1173" s="93" t="s">
        <v>50</v>
      </c>
      <c r="D1173" s="93" t="s">
        <v>50</v>
      </c>
      <c r="E1173" s="93" t="s">
        <v>50</v>
      </c>
      <c r="F1173" s="93" t="s">
        <v>50</v>
      </c>
      <c r="G1173" s="93" t="s">
        <v>50</v>
      </c>
      <c r="H1173" s="93" t="s">
        <v>50</v>
      </c>
      <c r="I1173" s="93" t="s">
        <v>50</v>
      </c>
      <c r="J1173" s="93" t="s">
        <v>50</v>
      </c>
      <c r="K1173" s="93" t="s">
        <v>50</v>
      </c>
      <c r="L1173" s="93" t="s">
        <v>50</v>
      </c>
      <c r="M1173" s="93" t="s">
        <v>50</v>
      </c>
      <c r="N1173" s="92">
        <f t="shared" si="765"/>
        <v>0</v>
      </c>
      <c r="O1173" s="91">
        <f t="shared" si="766"/>
        <v>0</v>
      </c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</row>
    <row r="1174" spans="1:26">
      <c r="A1174" s="8" t="s">
        <v>420</v>
      </c>
      <c r="B1174" s="93" t="s">
        <v>50</v>
      </c>
      <c r="C1174" s="93" t="s">
        <v>50</v>
      </c>
      <c r="D1174" s="93" t="s">
        <v>50</v>
      </c>
      <c r="E1174" s="93" t="s">
        <v>50</v>
      </c>
      <c r="F1174" s="93" t="s">
        <v>50</v>
      </c>
      <c r="G1174" s="93" t="s">
        <v>50</v>
      </c>
      <c r="H1174" s="93" t="s">
        <v>50</v>
      </c>
      <c r="I1174" s="93" t="s">
        <v>50</v>
      </c>
      <c r="J1174" s="93" t="s">
        <v>50</v>
      </c>
      <c r="K1174" s="93" t="s">
        <v>50</v>
      </c>
      <c r="L1174" s="93" t="s">
        <v>50</v>
      </c>
      <c r="M1174" s="93" t="s">
        <v>50</v>
      </c>
      <c r="N1174" s="92">
        <f t="shared" si="765"/>
        <v>0</v>
      </c>
      <c r="O1174" s="91">
        <f t="shared" si="766"/>
        <v>0</v>
      </c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</row>
    <row r="1175" spans="1:26">
      <c r="A1175" s="125" t="s">
        <v>22</v>
      </c>
      <c r="B1175" s="124" t="str">
        <f t="shared" ref="B1175:M1175" si="767">IF(SUM(B1172:B1174)=0,"",SUM(B1172:B1174))</f>
        <v/>
      </c>
      <c r="C1175" s="124" t="str">
        <f t="shared" si="767"/>
        <v/>
      </c>
      <c r="D1175" s="124" t="str">
        <f t="shared" si="767"/>
        <v/>
      </c>
      <c r="E1175" s="124" t="str">
        <f t="shared" si="767"/>
        <v/>
      </c>
      <c r="F1175" s="124" t="str">
        <f t="shared" si="767"/>
        <v/>
      </c>
      <c r="G1175" s="124" t="str">
        <f t="shared" si="767"/>
        <v/>
      </c>
      <c r="H1175" s="124" t="str">
        <f t="shared" si="767"/>
        <v/>
      </c>
      <c r="I1175" s="124" t="str">
        <f t="shared" si="767"/>
        <v/>
      </c>
      <c r="J1175" s="124" t="str">
        <f t="shared" si="767"/>
        <v/>
      </c>
      <c r="K1175" s="124" t="str">
        <f t="shared" si="767"/>
        <v/>
      </c>
      <c r="L1175" s="124" t="str">
        <f t="shared" si="767"/>
        <v/>
      </c>
      <c r="M1175" s="124" t="str">
        <f t="shared" si="767"/>
        <v/>
      </c>
      <c r="N1175" s="124">
        <f t="shared" si="765"/>
        <v>0</v>
      </c>
      <c r="O1175" s="126">
        <f t="shared" si="766"/>
        <v>0</v>
      </c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</row>
    <row r="1176" spans="1:26">
      <c r="A1176" s="146" t="s">
        <v>138</v>
      </c>
      <c r="B1176" s="147" t="str">
        <f t="shared" ref="B1176:M1176" si="768">IF(B1175="","",B1175/B1320)</f>
        <v/>
      </c>
      <c r="C1176" s="147" t="str">
        <f t="shared" si="768"/>
        <v/>
      </c>
      <c r="D1176" s="147" t="str">
        <f t="shared" si="768"/>
        <v/>
      </c>
      <c r="E1176" s="147" t="str">
        <f t="shared" si="768"/>
        <v/>
      </c>
      <c r="F1176" s="147" t="str">
        <f t="shared" si="768"/>
        <v/>
      </c>
      <c r="G1176" s="147" t="str">
        <f t="shared" si="768"/>
        <v/>
      </c>
      <c r="H1176" s="147" t="str">
        <f t="shared" si="768"/>
        <v/>
      </c>
      <c r="I1176" s="147" t="str">
        <f t="shared" si="768"/>
        <v/>
      </c>
      <c r="J1176" s="147" t="str">
        <f t="shared" si="768"/>
        <v/>
      </c>
      <c r="K1176" s="147" t="str">
        <f t="shared" si="768"/>
        <v/>
      </c>
      <c r="L1176" s="147" t="str">
        <f t="shared" si="768"/>
        <v/>
      </c>
      <c r="M1176" s="147" t="str">
        <f t="shared" si="768"/>
        <v/>
      </c>
      <c r="N1176" s="126">
        <f t="shared" si="765"/>
        <v>0</v>
      </c>
      <c r="O1176" s="126">
        <f t="shared" si="766"/>
        <v>0</v>
      </c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</row>
    <row r="1177" spans="1:26" ht="14.25">
      <c r="A1177" s="10"/>
      <c r="B1177" s="10"/>
      <c r="C1177" s="10"/>
      <c r="D1177" s="10"/>
      <c r="E1177" s="11"/>
      <c r="F1177" s="11"/>
      <c r="G1177" s="11"/>
      <c r="H1177" s="11"/>
      <c r="I1177" s="11"/>
      <c r="J1177" s="11"/>
      <c r="K1177" s="11"/>
      <c r="L1177" s="11"/>
      <c r="M1177" s="11"/>
      <c r="N1177" s="11"/>
      <c r="O1177" s="11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</row>
    <row r="1178" spans="1:26">
      <c r="A1178" s="211" t="s">
        <v>421</v>
      </c>
      <c r="B1178" s="226"/>
      <c r="C1178" s="226"/>
      <c r="D1178" s="226"/>
      <c r="E1178" s="226"/>
      <c r="F1178" s="226"/>
      <c r="G1178" s="226"/>
      <c r="H1178" s="226"/>
      <c r="I1178" s="226"/>
      <c r="J1178" s="226"/>
      <c r="K1178" s="226"/>
      <c r="L1178" s="226"/>
      <c r="M1178" s="226"/>
      <c r="N1178" s="226"/>
      <c r="O1178" s="227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</row>
    <row r="1179" spans="1:26">
      <c r="A1179" s="8" t="s">
        <v>391</v>
      </c>
      <c r="B1179" s="93" t="s">
        <v>50</v>
      </c>
      <c r="C1179" s="93" t="s">
        <v>50</v>
      </c>
      <c r="D1179" s="93" t="s">
        <v>50</v>
      </c>
      <c r="E1179" s="93" t="s">
        <v>50</v>
      </c>
      <c r="F1179" s="93" t="s">
        <v>50</v>
      </c>
      <c r="G1179" s="93" t="s">
        <v>50</v>
      </c>
      <c r="H1179" s="93" t="s">
        <v>50</v>
      </c>
      <c r="I1179" s="93" t="s">
        <v>50</v>
      </c>
      <c r="J1179" s="93" t="s">
        <v>50</v>
      </c>
      <c r="K1179" s="93" t="s">
        <v>50</v>
      </c>
      <c r="L1179" s="93" t="s">
        <v>50</v>
      </c>
      <c r="M1179" s="93" t="s">
        <v>50</v>
      </c>
      <c r="N1179" s="92">
        <f t="shared" ref="N1179:N1195" si="769">SUM(B1179:M1179)</f>
        <v>0</v>
      </c>
      <c r="O1179" s="91">
        <f t="shared" ref="O1179:O1195" si="770">IF(N1179=0,0,AVERAGE(B1179:M1179))</f>
        <v>0</v>
      </c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</row>
    <row r="1180" spans="1:26">
      <c r="A1180" s="8" t="s">
        <v>422</v>
      </c>
      <c r="B1180" s="93" t="s">
        <v>50</v>
      </c>
      <c r="C1180" s="93" t="s">
        <v>50</v>
      </c>
      <c r="D1180" s="93" t="s">
        <v>50</v>
      </c>
      <c r="E1180" s="93" t="s">
        <v>50</v>
      </c>
      <c r="F1180" s="93" t="s">
        <v>50</v>
      </c>
      <c r="G1180" s="93" t="s">
        <v>50</v>
      </c>
      <c r="H1180" s="93" t="s">
        <v>50</v>
      </c>
      <c r="I1180" s="93" t="s">
        <v>50</v>
      </c>
      <c r="J1180" s="93" t="s">
        <v>50</v>
      </c>
      <c r="K1180" s="93" t="s">
        <v>50</v>
      </c>
      <c r="L1180" s="93" t="s">
        <v>50</v>
      </c>
      <c r="M1180" s="93" t="s">
        <v>50</v>
      </c>
      <c r="N1180" s="92">
        <f t="shared" si="769"/>
        <v>0</v>
      </c>
      <c r="O1180" s="91">
        <f t="shared" si="770"/>
        <v>0</v>
      </c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</row>
    <row r="1181" spans="1:26">
      <c r="A1181" s="8" t="s">
        <v>400</v>
      </c>
      <c r="B1181" s="93" t="s">
        <v>50</v>
      </c>
      <c r="C1181" s="93" t="s">
        <v>50</v>
      </c>
      <c r="D1181" s="93" t="s">
        <v>50</v>
      </c>
      <c r="E1181" s="93" t="s">
        <v>50</v>
      </c>
      <c r="F1181" s="93" t="s">
        <v>50</v>
      </c>
      <c r="G1181" s="93" t="s">
        <v>50</v>
      </c>
      <c r="H1181" s="93" t="s">
        <v>50</v>
      </c>
      <c r="I1181" s="93" t="s">
        <v>50</v>
      </c>
      <c r="J1181" s="93" t="s">
        <v>50</v>
      </c>
      <c r="K1181" s="93" t="s">
        <v>50</v>
      </c>
      <c r="L1181" s="93" t="s">
        <v>50</v>
      </c>
      <c r="M1181" s="93" t="s">
        <v>50</v>
      </c>
      <c r="N1181" s="92">
        <f t="shared" si="769"/>
        <v>0</v>
      </c>
      <c r="O1181" s="91">
        <f t="shared" si="770"/>
        <v>0</v>
      </c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</row>
    <row r="1182" spans="1:26">
      <c r="A1182" s="8" t="s">
        <v>405</v>
      </c>
      <c r="B1182" s="93" t="s">
        <v>50</v>
      </c>
      <c r="C1182" s="93" t="s">
        <v>50</v>
      </c>
      <c r="D1182" s="93" t="s">
        <v>50</v>
      </c>
      <c r="E1182" s="93" t="s">
        <v>50</v>
      </c>
      <c r="F1182" s="93" t="s">
        <v>50</v>
      </c>
      <c r="G1182" s="93" t="s">
        <v>50</v>
      </c>
      <c r="H1182" s="93" t="s">
        <v>50</v>
      </c>
      <c r="I1182" s="93" t="s">
        <v>50</v>
      </c>
      <c r="J1182" s="93" t="s">
        <v>50</v>
      </c>
      <c r="K1182" s="93" t="s">
        <v>50</v>
      </c>
      <c r="L1182" s="93" t="s">
        <v>50</v>
      </c>
      <c r="M1182" s="93" t="s">
        <v>50</v>
      </c>
      <c r="N1182" s="92">
        <f t="shared" si="769"/>
        <v>0</v>
      </c>
      <c r="O1182" s="91">
        <f t="shared" si="770"/>
        <v>0</v>
      </c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</row>
    <row r="1183" spans="1:26">
      <c r="A1183" s="8" t="s">
        <v>424</v>
      </c>
      <c r="B1183" s="93" t="s">
        <v>50</v>
      </c>
      <c r="C1183" s="93" t="s">
        <v>50</v>
      </c>
      <c r="D1183" s="93" t="s">
        <v>50</v>
      </c>
      <c r="E1183" s="93" t="s">
        <v>50</v>
      </c>
      <c r="F1183" s="93" t="s">
        <v>50</v>
      </c>
      <c r="G1183" s="93" t="s">
        <v>50</v>
      </c>
      <c r="H1183" s="93" t="s">
        <v>50</v>
      </c>
      <c r="I1183" s="93" t="s">
        <v>50</v>
      </c>
      <c r="J1183" s="93" t="s">
        <v>50</v>
      </c>
      <c r="K1183" s="93" t="s">
        <v>50</v>
      </c>
      <c r="L1183" s="93" t="s">
        <v>50</v>
      </c>
      <c r="M1183" s="93" t="s">
        <v>50</v>
      </c>
      <c r="N1183" s="92">
        <f t="shared" si="769"/>
        <v>0</v>
      </c>
      <c r="O1183" s="91">
        <f t="shared" si="770"/>
        <v>0</v>
      </c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</row>
    <row r="1184" spans="1:26">
      <c r="A1184" s="8" t="s">
        <v>386</v>
      </c>
      <c r="B1184" s="93" t="s">
        <v>50</v>
      </c>
      <c r="C1184" s="93" t="s">
        <v>50</v>
      </c>
      <c r="D1184" s="93" t="s">
        <v>50</v>
      </c>
      <c r="E1184" s="93" t="s">
        <v>50</v>
      </c>
      <c r="F1184" s="93" t="s">
        <v>50</v>
      </c>
      <c r="G1184" s="93" t="s">
        <v>50</v>
      </c>
      <c r="H1184" s="93" t="s">
        <v>50</v>
      </c>
      <c r="I1184" s="93" t="s">
        <v>50</v>
      </c>
      <c r="J1184" s="93" t="s">
        <v>50</v>
      </c>
      <c r="K1184" s="93" t="s">
        <v>50</v>
      </c>
      <c r="L1184" s="93" t="s">
        <v>50</v>
      </c>
      <c r="M1184" s="93" t="s">
        <v>50</v>
      </c>
      <c r="N1184" s="92">
        <f t="shared" si="769"/>
        <v>0</v>
      </c>
      <c r="O1184" s="91">
        <f t="shared" si="770"/>
        <v>0</v>
      </c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</row>
    <row r="1185" spans="1:26">
      <c r="A1185" s="8" t="s">
        <v>425</v>
      </c>
      <c r="B1185" s="93" t="s">
        <v>50</v>
      </c>
      <c r="C1185" s="93" t="s">
        <v>50</v>
      </c>
      <c r="D1185" s="93" t="s">
        <v>50</v>
      </c>
      <c r="E1185" s="93" t="s">
        <v>50</v>
      </c>
      <c r="F1185" s="93" t="s">
        <v>50</v>
      </c>
      <c r="G1185" s="93" t="s">
        <v>50</v>
      </c>
      <c r="H1185" s="93" t="s">
        <v>50</v>
      </c>
      <c r="I1185" s="93" t="s">
        <v>50</v>
      </c>
      <c r="J1185" s="93" t="s">
        <v>50</v>
      </c>
      <c r="K1185" s="93" t="s">
        <v>50</v>
      </c>
      <c r="L1185" s="93" t="s">
        <v>50</v>
      </c>
      <c r="M1185" s="93" t="s">
        <v>50</v>
      </c>
      <c r="N1185" s="92">
        <f t="shared" si="769"/>
        <v>0</v>
      </c>
      <c r="O1185" s="91">
        <f t="shared" si="770"/>
        <v>0</v>
      </c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</row>
    <row r="1186" spans="1:26">
      <c r="A1186" s="8" t="s">
        <v>426</v>
      </c>
      <c r="B1186" s="93" t="s">
        <v>50</v>
      </c>
      <c r="C1186" s="93" t="s">
        <v>50</v>
      </c>
      <c r="D1186" s="93" t="s">
        <v>50</v>
      </c>
      <c r="E1186" s="93" t="s">
        <v>50</v>
      </c>
      <c r="F1186" s="93" t="s">
        <v>50</v>
      </c>
      <c r="G1186" s="93" t="s">
        <v>50</v>
      </c>
      <c r="H1186" s="93" t="s">
        <v>50</v>
      </c>
      <c r="I1186" s="93" t="s">
        <v>50</v>
      </c>
      <c r="J1186" s="93" t="s">
        <v>50</v>
      </c>
      <c r="K1186" s="93" t="s">
        <v>50</v>
      </c>
      <c r="L1186" s="93" t="s">
        <v>50</v>
      </c>
      <c r="M1186" s="93" t="s">
        <v>50</v>
      </c>
      <c r="N1186" s="92">
        <f t="shared" si="769"/>
        <v>0</v>
      </c>
      <c r="O1186" s="91">
        <f t="shared" si="770"/>
        <v>0</v>
      </c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</row>
    <row r="1187" spans="1:26">
      <c r="A1187" s="8" t="s">
        <v>427</v>
      </c>
      <c r="B1187" s="93" t="s">
        <v>50</v>
      </c>
      <c r="C1187" s="93" t="s">
        <v>50</v>
      </c>
      <c r="D1187" s="93" t="s">
        <v>50</v>
      </c>
      <c r="E1187" s="93" t="s">
        <v>50</v>
      </c>
      <c r="F1187" s="93" t="s">
        <v>50</v>
      </c>
      <c r="G1187" s="93" t="s">
        <v>50</v>
      </c>
      <c r="H1187" s="93" t="s">
        <v>50</v>
      </c>
      <c r="I1187" s="93" t="s">
        <v>50</v>
      </c>
      <c r="J1187" s="93" t="s">
        <v>50</v>
      </c>
      <c r="K1187" s="93" t="s">
        <v>50</v>
      </c>
      <c r="L1187" s="93" t="s">
        <v>50</v>
      </c>
      <c r="M1187" s="93" t="s">
        <v>50</v>
      </c>
      <c r="N1187" s="92">
        <f t="shared" si="769"/>
        <v>0</v>
      </c>
      <c r="O1187" s="91">
        <f t="shared" si="770"/>
        <v>0</v>
      </c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</row>
    <row r="1188" spans="1:26" ht="14.25" customHeight="1">
      <c r="A1188" s="8" t="s">
        <v>428</v>
      </c>
      <c r="B1188" s="93" t="s">
        <v>50</v>
      </c>
      <c r="C1188" s="93" t="s">
        <v>50</v>
      </c>
      <c r="D1188" s="93" t="s">
        <v>50</v>
      </c>
      <c r="E1188" s="93" t="s">
        <v>50</v>
      </c>
      <c r="F1188" s="93" t="s">
        <v>50</v>
      </c>
      <c r="G1188" s="93" t="s">
        <v>50</v>
      </c>
      <c r="H1188" s="93" t="s">
        <v>50</v>
      </c>
      <c r="I1188" s="93" t="s">
        <v>50</v>
      </c>
      <c r="J1188" s="93" t="s">
        <v>50</v>
      </c>
      <c r="K1188" s="93" t="s">
        <v>50</v>
      </c>
      <c r="L1188" s="93" t="s">
        <v>50</v>
      </c>
      <c r="M1188" s="93" t="s">
        <v>50</v>
      </c>
      <c r="N1188" s="92">
        <f t="shared" si="769"/>
        <v>0</v>
      </c>
      <c r="O1188" s="91">
        <f t="shared" si="770"/>
        <v>0</v>
      </c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</row>
    <row r="1189" spans="1:26">
      <c r="A1189" s="8" t="s">
        <v>429</v>
      </c>
      <c r="B1189" s="93" t="s">
        <v>50</v>
      </c>
      <c r="C1189" s="93" t="s">
        <v>50</v>
      </c>
      <c r="D1189" s="93" t="s">
        <v>50</v>
      </c>
      <c r="E1189" s="93" t="s">
        <v>50</v>
      </c>
      <c r="F1189" s="93" t="s">
        <v>50</v>
      </c>
      <c r="G1189" s="93" t="s">
        <v>50</v>
      </c>
      <c r="H1189" s="93" t="s">
        <v>50</v>
      </c>
      <c r="I1189" s="93" t="s">
        <v>50</v>
      </c>
      <c r="J1189" s="93" t="s">
        <v>50</v>
      </c>
      <c r="K1189" s="93" t="s">
        <v>50</v>
      </c>
      <c r="L1189" s="93" t="s">
        <v>50</v>
      </c>
      <c r="M1189" s="93" t="s">
        <v>50</v>
      </c>
      <c r="N1189" s="92">
        <f t="shared" si="769"/>
        <v>0</v>
      </c>
      <c r="O1189" s="91">
        <f t="shared" si="770"/>
        <v>0</v>
      </c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</row>
    <row r="1190" spans="1:26">
      <c r="A1190" s="8" t="s">
        <v>430</v>
      </c>
      <c r="B1190" s="93" t="s">
        <v>50</v>
      </c>
      <c r="C1190" s="93" t="s">
        <v>50</v>
      </c>
      <c r="D1190" s="93" t="s">
        <v>50</v>
      </c>
      <c r="E1190" s="93" t="s">
        <v>50</v>
      </c>
      <c r="F1190" s="93" t="s">
        <v>50</v>
      </c>
      <c r="G1190" s="93" t="s">
        <v>50</v>
      </c>
      <c r="H1190" s="93" t="s">
        <v>50</v>
      </c>
      <c r="I1190" s="93" t="s">
        <v>50</v>
      </c>
      <c r="J1190" s="93" t="s">
        <v>50</v>
      </c>
      <c r="K1190" s="93" t="s">
        <v>50</v>
      </c>
      <c r="L1190" s="93" t="s">
        <v>50</v>
      </c>
      <c r="M1190" s="93" t="s">
        <v>50</v>
      </c>
      <c r="N1190" s="92">
        <f t="shared" si="769"/>
        <v>0</v>
      </c>
      <c r="O1190" s="91">
        <f t="shared" si="770"/>
        <v>0</v>
      </c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</row>
    <row r="1191" spans="1:26">
      <c r="A1191" s="8" t="s">
        <v>406</v>
      </c>
      <c r="B1191" s="93" t="s">
        <v>50</v>
      </c>
      <c r="C1191" s="93" t="s">
        <v>50</v>
      </c>
      <c r="D1191" s="93" t="s">
        <v>50</v>
      </c>
      <c r="E1191" s="93" t="s">
        <v>50</v>
      </c>
      <c r="F1191" s="93" t="s">
        <v>50</v>
      </c>
      <c r="G1191" s="93" t="s">
        <v>50</v>
      </c>
      <c r="H1191" s="93" t="s">
        <v>50</v>
      </c>
      <c r="I1191" s="93" t="s">
        <v>50</v>
      </c>
      <c r="J1191" s="93" t="s">
        <v>50</v>
      </c>
      <c r="K1191" s="93" t="s">
        <v>50</v>
      </c>
      <c r="L1191" s="93" t="s">
        <v>50</v>
      </c>
      <c r="M1191" s="93" t="s">
        <v>50</v>
      </c>
      <c r="N1191" s="92">
        <f t="shared" si="769"/>
        <v>0</v>
      </c>
      <c r="O1191" s="91">
        <f t="shared" si="770"/>
        <v>0</v>
      </c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</row>
    <row r="1192" spans="1:26">
      <c r="A1192" s="8" t="s">
        <v>352</v>
      </c>
      <c r="B1192" s="93" t="s">
        <v>50</v>
      </c>
      <c r="C1192" s="93" t="s">
        <v>50</v>
      </c>
      <c r="D1192" s="93" t="s">
        <v>50</v>
      </c>
      <c r="E1192" s="93" t="s">
        <v>50</v>
      </c>
      <c r="F1192" s="93" t="s">
        <v>50</v>
      </c>
      <c r="G1192" s="93" t="s">
        <v>50</v>
      </c>
      <c r="H1192" s="93" t="s">
        <v>50</v>
      </c>
      <c r="I1192" s="93" t="s">
        <v>50</v>
      </c>
      <c r="J1192" s="93" t="s">
        <v>50</v>
      </c>
      <c r="K1192" s="93" t="s">
        <v>50</v>
      </c>
      <c r="L1192" s="93" t="s">
        <v>50</v>
      </c>
      <c r="M1192" s="93" t="s">
        <v>50</v>
      </c>
      <c r="N1192" s="92">
        <f t="shared" si="769"/>
        <v>0</v>
      </c>
      <c r="O1192" s="91">
        <f t="shared" si="770"/>
        <v>0</v>
      </c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</row>
    <row r="1193" spans="1:26">
      <c r="A1193" s="8" t="s">
        <v>23</v>
      </c>
      <c r="B1193" s="93" t="s">
        <v>50</v>
      </c>
      <c r="C1193" s="93" t="s">
        <v>50</v>
      </c>
      <c r="D1193" s="93" t="s">
        <v>50</v>
      </c>
      <c r="E1193" s="93" t="s">
        <v>50</v>
      </c>
      <c r="F1193" s="93" t="s">
        <v>50</v>
      </c>
      <c r="G1193" s="93" t="s">
        <v>50</v>
      </c>
      <c r="H1193" s="93" t="s">
        <v>50</v>
      </c>
      <c r="I1193" s="93" t="s">
        <v>50</v>
      </c>
      <c r="J1193" s="93" t="s">
        <v>50</v>
      </c>
      <c r="K1193" s="93" t="s">
        <v>50</v>
      </c>
      <c r="L1193" s="93" t="s">
        <v>50</v>
      </c>
      <c r="M1193" s="93" t="s">
        <v>50</v>
      </c>
      <c r="N1193" s="92">
        <f t="shared" si="769"/>
        <v>0</v>
      </c>
      <c r="O1193" s="91">
        <f t="shared" si="770"/>
        <v>0</v>
      </c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</row>
    <row r="1194" spans="1:26">
      <c r="A1194" s="125" t="s">
        <v>22</v>
      </c>
      <c r="B1194" s="138" t="str">
        <f t="shared" ref="B1194:M1194" si="771">IF(SUM(B1179:B1193)=0,"",SUM(B1179:B1193))</f>
        <v/>
      </c>
      <c r="C1194" s="138" t="str">
        <f t="shared" si="771"/>
        <v/>
      </c>
      <c r="D1194" s="138" t="str">
        <f t="shared" si="771"/>
        <v/>
      </c>
      <c r="E1194" s="138" t="str">
        <f t="shared" si="771"/>
        <v/>
      </c>
      <c r="F1194" s="138" t="str">
        <f t="shared" si="771"/>
        <v/>
      </c>
      <c r="G1194" s="138" t="str">
        <f t="shared" si="771"/>
        <v/>
      </c>
      <c r="H1194" s="138" t="str">
        <f t="shared" si="771"/>
        <v/>
      </c>
      <c r="I1194" s="138" t="str">
        <f t="shared" si="771"/>
        <v/>
      </c>
      <c r="J1194" s="138" t="str">
        <f t="shared" si="771"/>
        <v/>
      </c>
      <c r="K1194" s="138" t="str">
        <f t="shared" si="771"/>
        <v/>
      </c>
      <c r="L1194" s="138" t="str">
        <f t="shared" si="771"/>
        <v/>
      </c>
      <c r="M1194" s="138" t="str">
        <f t="shared" si="771"/>
        <v/>
      </c>
      <c r="N1194" s="124">
        <f t="shared" si="769"/>
        <v>0</v>
      </c>
      <c r="O1194" s="126">
        <f t="shared" si="770"/>
        <v>0</v>
      </c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</row>
    <row r="1195" spans="1:26">
      <c r="A1195" s="148" t="s">
        <v>138</v>
      </c>
      <c r="B1195" s="123" t="str">
        <f t="shared" ref="B1195:M1195" si="772">IF(B1194="","",B1194/B1320)</f>
        <v/>
      </c>
      <c r="C1195" s="123" t="str">
        <f t="shared" si="772"/>
        <v/>
      </c>
      <c r="D1195" s="123" t="str">
        <f t="shared" si="772"/>
        <v/>
      </c>
      <c r="E1195" s="123" t="str">
        <f t="shared" si="772"/>
        <v/>
      </c>
      <c r="F1195" s="123" t="str">
        <f t="shared" si="772"/>
        <v/>
      </c>
      <c r="G1195" s="123" t="str">
        <f t="shared" si="772"/>
        <v/>
      </c>
      <c r="H1195" s="123" t="str">
        <f t="shared" si="772"/>
        <v/>
      </c>
      <c r="I1195" s="123" t="str">
        <f t="shared" si="772"/>
        <v/>
      </c>
      <c r="J1195" s="123" t="str">
        <f t="shared" si="772"/>
        <v/>
      </c>
      <c r="K1195" s="123" t="str">
        <f t="shared" si="772"/>
        <v/>
      </c>
      <c r="L1195" s="123" t="str">
        <f t="shared" si="772"/>
        <v/>
      </c>
      <c r="M1195" s="123" t="str">
        <f t="shared" si="772"/>
        <v/>
      </c>
      <c r="N1195" s="126">
        <f t="shared" si="769"/>
        <v>0</v>
      </c>
      <c r="O1195" s="126">
        <f t="shared" si="770"/>
        <v>0</v>
      </c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</row>
    <row r="1196" spans="1:26" ht="14.25">
      <c r="A1196" s="10"/>
      <c r="B1196" s="10"/>
      <c r="C1196" s="10"/>
      <c r="D1196" s="10"/>
      <c r="E1196" s="11"/>
      <c r="F1196" s="11"/>
      <c r="G1196" s="11"/>
      <c r="H1196" s="11"/>
      <c r="I1196" s="11"/>
      <c r="J1196" s="11"/>
      <c r="K1196" s="11"/>
      <c r="L1196" s="11"/>
      <c r="M1196" s="11"/>
      <c r="N1196" s="11"/>
      <c r="O1196" s="11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</row>
    <row r="1197" spans="1:26">
      <c r="A1197" s="211" t="s">
        <v>431</v>
      </c>
      <c r="B1197" s="226"/>
      <c r="C1197" s="226"/>
      <c r="D1197" s="226"/>
      <c r="E1197" s="226"/>
      <c r="F1197" s="226"/>
      <c r="G1197" s="226"/>
      <c r="H1197" s="226"/>
      <c r="I1197" s="226"/>
      <c r="J1197" s="226"/>
      <c r="K1197" s="226"/>
      <c r="L1197" s="226"/>
      <c r="M1197" s="226"/>
      <c r="N1197" s="226"/>
      <c r="O1197" s="227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</row>
    <row r="1198" spans="1:26">
      <c r="A1198" s="8" t="s">
        <v>391</v>
      </c>
      <c r="B1198" s="93" t="s">
        <v>50</v>
      </c>
      <c r="C1198" s="93" t="s">
        <v>50</v>
      </c>
      <c r="D1198" s="93" t="s">
        <v>50</v>
      </c>
      <c r="E1198" s="93" t="s">
        <v>50</v>
      </c>
      <c r="F1198" s="93" t="s">
        <v>50</v>
      </c>
      <c r="G1198" s="93" t="s">
        <v>50</v>
      </c>
      <c r="H1198" s="93" t="s">
        <v>50</v>
      </c>
      <c r="I1198" s="93" t="s">
        <v>50</v>
      </c>
      <c r="J1198" s="93" t="s">
        <v>50</v>
      </c>
      <c r="K1198" s="93" t="s">
        <v>50</v>
      </c>
      <c r="L1198" s="93" t="s">
        <v>50</v>
      </c>
      <c r="M1198" s="93" t="s">
        <v>50</v>
      </c>
      <c r="N1198" s="92">
        <f t="shared" ref="N1198:N1212" si="773">SUM(B1198:M1198)</f>
        <v>0</v>
      </c>
      <c r="O1198" s="91">
        <f t="shared" ref="O1198:O1212" si="774">IF(N1198=0,0,AVERAGE(B1198:M1198))</f>
        <v>0</v>
      </c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</row>
    <row r="1199" spans="1:26">
      <c r="A1199" s="8" t="s">
        <v>400</v>
      </c>
      <c r="B1199" s="93" t="s">
        <v>50</v>
      </c>
      <c r="C1199" s="93" t="s">
        <v>50</v>
      </c>
      <c r="D1199" s="93" t="s">
        <v>50</v>
      </c>
      <c r="E1199" s="93" t="s">
        <v>50</v>
      </c>
      <c r="F1199" s="93" t="s">
        <v>50</v>
      </c>
      <c r="G1199" s="93" t="s">
        <v>50</v>
      </c>
      <c r="H1199" s="93" t="s">
        <v>50</v>
      </c>
      <c r="I1199" s="93" t="s">
        <v>50</v>
      </c>
      <c r="J1199" s="93" t="s">
        <v>50</v>
      </c>
      <c r="K1199" s="93" t="s">
        <v>50</v>
      </c>
      <c r="L1199" s="93" t="s">
        <v>50</v>
      </c>
      <c r="M1199" s="93" t="s">
        <v>50</v>
      </c>
      <c r="N1199" s="92">
        <f t="shared" si="773"/>
        <v>0</v>
      </c>
      <c r="O1199" s="91">
        <f t="shared" si="774"/>
        <v>0</v>
      </c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</row>
    <row r="1200" spans="1:26">
      <c r="A1200" s="8" t="s">
        <v>405</v>
      </c>
      <c r="B1200" s="93" t="s">
        <v>50</v>
      </c>
      <c r="C1200" s="93" t="s">
        <v>50</v>
      </c>
      <c r="D1200" s="93" t="s">
        <v>50</v>
      </c>
      <c r="E1200" s="93" t="s">
        <v>50</v>
      </c>
      <c r="F1200" s="93" t="s">
        <v>50</v>
      </c>
      <c r="G1200" s="93" t="s">
        <v>50</v>
      </c>
      <c r="H1200" s="93" t="s">
        <v>50</v>
      </c>
      <c r="I1200" s="93" t="s">
        <v>50</v>
      </c>
      <c r="J1200" s="93" t="s">
        <v>50</v>
      </c>
      <c r="K1200" s="93" t="s">
        <v>50</v>
      </c>
      <c r="L1200" s="93" t="s">
        <v>50</v>
      </c>
      <c r="M1200" s="93" t="s">
        <v>50</v>
      </c>
      <c r="N1200" s="92">
        <f t="shared" si="773"/>
        <v>0</v>
      </c>
      <c r="O1200" s="91">
        <f t="shared" si="774"/>
        <v>0</v>
      </c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</row>
    <row r="1201" spans="1:26">
      <c r="A1201" s="8" t="s">
        <v>432</v>
      </c>
      <c r="B1201" s="93" t="s">
        <v>50</v>
      </c>
      <c r="C1201" s="93" t="s">
        <v>50</v>
      </c>
      <c r="D1201" s="93" t="s">
        <v>50</v>
      </c>
      <c r="E1201" s="93" t="s">
        <v>50</v>
      </c>
      <c r="F1201" s="93" t="s">
        <v>50</v>
      </c>
      <c r="G1201" s="93" t="s">
        <v>50</v>
      </c>
      <c r="H1201" s="93" t="s">
        <v>50</v>
      </c>
      <c r="I1201" s="93" t="s">
        <v>50</v>
      </c>
      <c r="J1201" s="93" t="s">
        <v>50</v>
      </c>
      <c r="K1201" s="93" t="s">
        <v>50</v>
      </c>
      <c r="L1201" s="93" t="s">
        <v>50</v>
      </c>
      <c r="M1201" s="93" t="s">
        <v>50</v>
      </c>
      <c r="N1201" s="92">
        <f t="shared" si="773"/>
        <v>0</v>
      </c>
      <c r="O1201" s="91">
        <f t="shared" si="774"/>
        <v>0</v>
      </c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</row>
    <row r="1202" spans="1:26">
      <c r="A1202" s="8" t="s">
        <v>425</v>
      </c>
      <c r="B1202" s="93" t="s">
        <v>50</v>
      </c>
      <c r="C1202" s="93" t="s">
        <v>50</v>
      </c>
      <c r="D1202" s="93" t="s">
        <v>50</v>
      </c>
      <c r="E1202" s="93" t="s">
        <v>50</v>
      </c>
      <c r="F1202" s="93" t="s">
        <v>50</v>
      </c>
      <c r="G1202" s="93" t="s">
        <v>50</v>
      </c>
      <c r="H1202" s="93" t="s">
        <v>50</v>
      </c>
      <c r="I1202" s="93" t="s">
        <v>50</v>
      </c>
      <c r="J1202" s="93" t="s">
        <v>50</v>
      </c>
      <c r="K1202" s="93" t="s">
        <v>50</v>
      </c>
      <c r="L1202" s="93" t="s">
        <v>50</v>
      </c>
      <c r="M1202" s="93" t="s">
        <v>50</v>
      </c>
      <c r="N1202" s="92">
        <f t="shared" si="773"/>
        <v>0</v>
      </c>
      <c r="O1202" s="91">
        <f t="shared" si="774"/>
        <v>0</v>
      </c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</row>
    <row r="1203" spans="1:26">
      <c r="A1203" s="8" t="s">
        <v>433</v>
      </c>
      <c r="B1203" s="93" t="s">
        <v>50</v>
      </c>
      <c r="C1203" s="93" t="s">
        <v>50</v>
      </c>
      <c r="D1203" s="93" t="s">
        <v>50</v>
      </c>
      <c r="E1203" s="93" t="s">
        <v>50</v>
      </c>
      <c r="F1203" s="93" t="s">
        <v>50</v>
      </c>
      <c r="G1203" s="93" t="s">
        <v>50</v>
      </c>
      <c r="H1203" s="93" t="s">
        <v>50</v>
      </c>
      <c r="I1203" s="93" t="s">
        <v>50</v>
      </c>
      <c r="J1203" s="93" t="s">
        <v>50</v>
      </c>
      <c r="K1203" s="93" t="s">
        <v>50</v>
      </c>
      <c r="L1203" s="93" t="s">
        <v>50</v>
      </c>
      <c r="M1203" s="93" t="s">
        <v>50</v>
      </c>
      <c r="N1203" s="92">
        <f t="shared" si="773"/>
        <v>0</v>
      </c>
      <c r="O1203" s="91">
        <f t="shared" si="774"/>
        <v>0</v>
      </c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</row>
    <row r="1204" spans="1:26">
      <c r="A1204" s="8" t="s">
        <v>427</v>
      </c>
      <c r="B1204" s="93" t="s">
        <v>50</v>
      </c>
      <c r="C1204" s="93" t="s">
        <v>50</v>
      </c>
      <c r="D1204" s="93" t="s">
        <v>50</v>
      </c>
      <c r="E1204" s="93" t="s">
        <v>50</v>
      </c>
      <c r="F1204" s="93" t="s">
        <v>50</v>
      </c>
      <c r="G1204" s="93" t="s">
        <v>50</v>
      </c>
      <c r="H1204" s="93" t="s">
        <v>50</v>
      </c>
      <c r="I1204" s="93" t="s">
        <v>50</v>
      </c>
      <c r="J1204" s="93" t="s">
        <v>50</v>
      </c>
      <c r="K1204" s="93" t="s">
        <v>50</v>
      </c>
      <c r="L1204" s="93" t="s">
        <v>50</v>
      </c>
      <c r="M1204" s="93" t="s">
        <v>50</v>
      </c>
      <c r="N1204" s="92">
        <f t="shared" si="773"/>
        <v>0</v>
      </c>
      <c r="O1204" s="91">
        <f t="shared" si="774"/>
        <v>0</v>
      </c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</row>
    <row r="1205" spans="1:26" ht="14.25" customHeight="1">
      <c r="A1205" s="8" t="s">
        <v>428</v>
      </c>
      <c r="B1205" s="93" t="s">
        <v>50</v>
      </c>
      <c r="C1205" s="93" t="s">
        <v>50</v>
      </c>
      <c r="D1205" s="93" t="s">
        <v>50</v>
      </c>
      <c r="E1205" s="93" t="s">
        <v>50</v>
      </c>
      <c r="F1205" s="93" t="s">
        <v>50</v>
      </c>
      <c r="G1205" s="93" t="s">
        <v>50</v>
      </c>
      <c r="H1205" s="93" t="s">
        <v>50</v>
      </c>
      <c r="I1205" s="93" t="s">
        <v>50</v>
      </c>
      <c r="J1205" s="93" t="s">
        <v>50</v>
      </c>
      <c r="K1205" s="93" t="s">
        <v>50</v>
      </c>
      <c r="L1205" s="93" t="s">
        <v>50</v>
      </c>
      <c r="M1205" s="93" t="s">
        <v>50</v>
      </c>
      <c r="N1205" s="92">
        <f t="shared" si="773"/>
        <v>0</v>
      </c>
      <c r="O1205" s="91">
        <f t="shared" si="774"/>
        <v>0</v>
      </c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</row>
    <row r="1206" spans="1:26">
      <c r="A1206" s="8" t="s">
        <v>429</v>
      </c>
      <c r="B1206" s="93" t="s">
        <v>50</v>
      </c>
      <c r="C1206" s="93" t="s">
        <v>50</v>
      </c>
      <c r="D1206" s="93" t="s">
        <v>50</v>
      </c>
      <c r="E1206" s="93" t="s">
        <v>50</v>
      </c>
      <c r="F1206" s="93" t="s">
        <v>50</v>
      </c>
      <c r="G1206" s="93" t="s">
        <v>50</v>
      </c>
      <c r="H1206" s="93" t="s">
        <v>50</v>
      </c>
      <c r="I1206" s="93" t="s">
        <v>50</v>
      </c>
      <c r="J1206" s="93" t="s">
        <v>50</v>
      </c>
      <c r="K1206" s="93" t="s">
        <v>50</v>
      </c>
      <c r="L1206" s="93" t="s">
        <v>50</v>
      </c>
      <c r="M1206" s="93" t="s">
        <v>50</v>
      </c>
      <c r="N1206" s="92">
        <f t="shared" si="773"/>
        <v>0</v>
      </c>
      <c r="O1206" s="91">
        <f t="shared" si="774"/>
        <v>0</v>
      </c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</row>
    <row r="1207" spans="1:26">
      <c r="A1207" s="8" t="s">
        <v>434</v>
      </c>
      <c r="B1207" s="93" t="s">
        <v>50</v>
      </c>
      <c r="C1207" s="93" t="s">
        <v>50</v>
      </c>
      <c r="D1207" s="93" t="s">
        <v>50</v>
      </c>
      <c r="E1207" s="93" t="s">
        <v>50</v>
      </c>
      <c r="F1207" s="93" t="s">
        <v>50</v>
      </c>
      <c r="G1207" s="93" t="s">
        <v>50</v>
      </c>
      <c r="H1207" s="93" t="s">
        <v>50</v>
      </c>
      <c r="I1207" s="93" t="s">
        <v>50</v>
      </c>
      <c r="J1207" s="93" t="s">
        <v>50</v>
      </c>
      <c r="K1207" s="93" t="s">
        <v>50</v>
      </c>
      <c r="L1207" s="93" t="s">
        <v>50</v>
      </c>
      <c r="M1207" s="93" t="s">
        <v>50</v>
      </c>
      <c r="N1207" s="92">
        <f t="shared" si="773"/>
        <v>0</v>
      </c>
      <c r="O1207" s="91">
        <f t="shared" si="774"/>
        <v>0</v>
      </c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</row>
    <row r="1208" spans="1:26">
      <c r="A1208" s="8" t="s">
        <v>435</v>
      </c>
      <c r="B1208" s="93" t="s">
        <v>50</v>
      </c>
      <c r="C1208" s="93" t="s">
        <v>50</v>
      </c>
      <c r="D1208" s="93" t="s">
        <v>50</v>
      </c>
      <c r="E1208" s="93" t="s">
        <v>50</v>
      </c>
      <c r="F1208" s="93" t="s">
        <v>50</v>
      </c>
      <c r="G1208" s="93" t="s">
        <v>50</v>
      </c>
      <c r="H1208" s="93" t="s">
        <v>50</v>
      </c>
      <c r="I1208" s="93" t="s">
        <v>50</v>
      </c>
      <c r="J1208" s="93" t="s">
        <v>50</v>
      </c>
      <c r="K1208" s="93" t="s">
        <v>50</v>
      </c>
      <c r="L1208" s="93" t="s">
        <v>50</v>
      </c>
      <c r="M1208" s="93" t="s">
        <v>50</v>
      </c>
      <c r="N1208" s="92">
        <f t="shared" si="773"/>
        <v>0</v>
      </c>
      <c r="O1208" s="91">
        <f t="shared" si="774"/>
        <v>0</v>
      </c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</row>
    <row r="1209" spans="1:26">
      <c r="A1209" s="8" t="s">
        <v>406</v>
      </c>
      <c r="B1209" s="93" t="s">
        <v>50</v>
      </c>
      <c r="C1209" s="93" t="s">
        <v>50</v>
      </c>
      <c r="D1209" s="93" t="s">
        <v>50</v>
      </c>
      <c r="E1209" s="93" t="s">
        <v>50</v>
      </c>
      <c r="F1209" s="93" t="s">
        <v>50</v>
      </c>
      <c r="G1209" s="93" t="s">
        <v>50</v>
      </c>
      <c r="H1209" s="93" t="s">
        <v>50</v>
      </c>
      <c r="I1209" s="93" t="s">
        <v>50</v>
      </c>
      <c r="J1209" s="93" t="s">
        <v>50</v>
      </c>
      <c r="K1209" s="93" t="s">
        <v>50</v>
      </c>
      <c r="L1209" s="93" t="s">
        <v>50</v>
      </c>
      <c r="M1209" s="93" t="s">
        <v>50</v>
      </c>
      <c r="N1209" s="92">
        <f t="shared" si="773"/>
        <v>0</v>
      </c>
      <c r="O1209" s="91">
        <f t="shared" si="774"/>
        <v>0</v>
      </c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</row>
    <row r="1210" spans="1:26">
      <c r="A1210" s="8" t="s">
        <v>23</v>
      </c>
      <c r="B1210" s="93" t="s">
        <v>50</v>
      </c>
      <c r="C1210" s="93" t="s">
        <v>50</v>
      </c>
      <c r="D1210" s="93" t="s">
        <v>50</v>
      </c>
      <c r="E1210" s="93" t="s">
        <v>50</v>
      </c>
      <c r="F1210" s="93" t="s">
        <v>50</v>
      </c>
      <c r="G1210" s="93" t="s">
        <v>50</v>
      </c>
      <c r="H1210" s="93" t="s">
        <v>50</v>
      </c>
      <c r="I1210" s="93" t="s">
        <v>50</v>
      </c>
      <c r="J1210" s="93" t="s">
        <v>50</v>
      </c>
      <c r="K1210" s="93" t="s">
        <v>50</v>
      </c>
      <c r="L1210" s="93" t="s">
        <v>50</v>
      </c>
      <c r="M1210" s="93" t="s">
        <v>50</v>
      </c>
      <c r="N1210" s="92">
        <f t="shared" si="773"/>
        <v>0</v>
      </c>
      <c r="O1210" s="91">
        <f t="shared" si="774"/>
        <v>0</v>
      </c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</row>
    <row r="1211" spans="1:26">
      <c r="A1211" s="125" t="s">
        <v>22</v>
      </c>
      <c r="B1211" s="149" t="s">
        <v>50</v>
      </c>
      <c r="C1211" s="149" t="s">
        <v>50</v>
      </c>
      <c r="D1211" s="149" t="s">
        <v>50</v>
      </c>
      <c r="E1211" s="149" t="s">
        <v>50</v>
      </c>
      <c r="F1211" s="149" t="s">
        <v>50</v>
      </c>
      <c r="G1211" s="149" t="s">
        <v>50</v>
      </c>
      <c r="H1211" s="149" t="s">
        <v>50</v>
      </c>
      <c r="I1211" s="149" t="s">
        <v>50</v>
      </c>
      <c r="J1211" s="149" t="s">
        <v>50</v>
      </c>
      <c r="K1211" s="149" t="s">
        <v>50</v>
      </c>
      <c r="L1211" s="149" t="s">
        <v>50</v>
      </c>
      <c r="M1211" s="149" t="s">
        <v>50</v>
      </c>
      <c r="N1211" s="124">
        <f t="shared" si="773"/>
        <v>0</v>
      </c>
      <c r="O1211" s="126">
        <f t="shared" si="774"/>
        <v>0</v>
      </c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</row>
    <row r="1212" spans="1:26">
      <c r="A1212" s="146" t="s">
        <v>138</v>
      </c>
      <c r="B1212" s="149" t="s">
        <v>50</v>
      </c>
      <c r="C1212" s="149" t="s">
        <v>50</v>
      </c>
      <c r="D1212" s="149" t="s">
        <v>50</v>
      </c>
      <c r="E1212" s="149" t="s">
        <v>50</v>
      </c>
      <c r="F1212" s="149" t="s">
        <v>50</v>
      </c>
      <c r="G1212" s="149" t="s">
        <v>50</v>
      </c>
      <c r="H1212" s="149" t="s">
        <v>50</v>
      </c>
      <c r="I1212" s="149" t="s">
        <v>50</v>
      </c>
      <c r="J1212" s="149" t="s">
        <v>50</v>
      </c>
      <c r="K1212" s="149" t="s">
        <v>50</v>
      </c>
      <c r="L1212" s="149" t="s">
        <v>50</v>
      </c>
      <c r="M1212" s="149" t="s">
        <v>50</v>
      </c>
      <c r="N1212" s="126">
        <f t="shared" si="773"/>
        <v>0</v>
      </c>
      <c r="O1212" s="126">
        <f t="shared" si="774"/>
        <v>0</v>
      </c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</row>
    <row r="1213" spans="1:26" ht="14.25">
      <c r="A1213" s="10"/>
      <c r="B1213" s="10"/>
      <c r="C1213" s="10"/>
      <c r="D1213" s="10"/>
      <c r="E1213" s="11"/>
      <c r="F1213" s="11"/>
      <c r="G1213" s="11"/>
      <c r="H1213" s="11"/>
      <c r="I1213" s="11"/>
      <c r="J1213" s="11"/>
      <c r="K1213" s="11"/>
      <c r="L1213" s="11"/>
      <c r="M1213" s="11"/>
      <c r="N1213" s="11"/>
      <c r="O1213" s="11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</row>
    <row r="1214" spans="1:26">
      <c r="A1214" s="211" t="s">
        <v>436</v>
      </c>
      <c r="B1214" s="226"/>
      <c r="C1214" s="226"/>
      <c r="D1214" s="226"/>
      <c r="E1214" s="226"/>
      <c r="F1214" s="226"/>
      <c r="G1214" s="226"/>
      <c r="H1214" s="226"/>
      <c r="I1214" s="226"/>
      <c r="J1214" s="226"/>
      <c r="K1214" s="226"/>
      <c r="L1214" s="226"/>
      <c r="M1214" s="226"/>
      <c r="N1214" s="226"/>
      <c r="O1214" s="227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</row>
    <row r="1215" spans="1:26">
      <c r="A1215" s="8" t="s">
        <v>391</v>
      </c>
      <c r="B1215" s="93" t="s">
        <v>50</v>
      </c>
      <c r="C1215" s="93" t="s">
        <v>50</v>
      </c>
      <c r="D1215" s="93" t="s">
        <v>50</v>
      </c>
      <c r="E1215" s="93" t="s">
        <v>50</v>
      </c>
      <c r="F1215" s="93" t="s">
        <v>50</v>
      </c>
      <c r="G1215" s="93" t="s">
        <v>50</v>
      </c>
      <c r="H1215" s="93" t="s">
        <v>50</v>
      </c>
      <c r="I1215" s="93" t="s">
        <v>50</v>
      </c>
      <c r="J1215" s="93" t="s">
        <v>50</v>
      </c>
      <c r="K1215" s="93" t="s">
        <v>50</v>
      </c>
      <c r="L1215" s="93" t="s">
        <v>50</v>
      </c>
      <c r="M1215" s="93" t="s">
        <v>50</v>
      </c>
      <c r="N1215" s="92">
        <f t="shared" ref="N1215:N1246" si="775">SUM(B1215:M1215)</f>
        <v>0</v>
      </c>
      <c r="O1215" s="91">
        <f t="shared" ref="O1215:O1246" si="776">IF(N1215=0,0,AVERAGE(B1215:M1215))</f>
        <v>0</v>
      </c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</row>
    <row r="1216" spans="1:26">
      <c r="A1216" s="8" t="s">
        <v>392</v>
      </c>
      <c r="B1216" s="93" t="s">
        <v>50</v>
      </c>
      <c r="C1216" s="93" t="s">
        <v>50</v>
      </c>
      <c r="D1216" s="93" t="s">
        <v>50</v>
      </c>
      <c r="E1216" s="93" t="s">
        <v>50</v>
      </c>
      <c r="F1216" s="93" t="s">
        <v>50</v>
      </c>
      <c r="G1216" s="93" t="s">
        <v>50</v>
      </c>
      <c r="H1216" s="93" t="s">
        <v>50</v>
      </c>
      <c r="I1216" s="93" t="s">
        <v>50</v>
      </c>
      <c r="J1216" s="93" t="s">
        <v>50</v>
      </c>
      <c r="K1216" s="93" t="s">
        <v>50</v>
      </c>
      <c r="L1216" s="93" t="s">
        <v>50</v>
      </c>
      <c r="M1216" s="93" t="s">
        <v>50</v>
      </c>
      <c r="N1216" s="92">
        <f t="shared" si="775"/>
        <v>0</v>
      </c>
      <c r="O1216" s="91">
        <f t="shared" si="776"/>
        <v>0</v>
      </c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</row>
    <row r="1217" spans="1:26">
      <c r="A1217" s="8" t="s">
        <v>140</v>
      </c>
      <c r="B1217" s="93" t="s">
        <v>50</v>
      </c>
      <c r="C1217" s="93" t="s">
        <v>50</v>
      </c>
      <c r="D1217" s="93" t="s">
        <v>50</v>
      </c>
      <c r="E1217" s="93" t="s">
        <v>50</v>
      </c>
      <c r="F1217" s="93" t="s">
        <v>50</v>
      </c>
      <c r="G1217" s="93" t="s">
        <v>50</v>
      </c>
      <c r="H1217" s="93" t="s">
        <v>50</v>
      </c>
      <c r="I1217" s="93" t="s">
        <v>50</v>
      </c>
      <c r="J1217" s="93" t="s">
        <v>50</v>
      </c>
      <c r="K1217" s="93" t="s">
        <v>50</v>
      </c>
      <c r="L1217" s="93" t="s">
        <v>50</v>
      </c>
      <c r="M1217" s="93" t="s">
        <v>50</v>
      </c>
      <c r="N1217" s="92">
        <f t="shared" si="775"/>
        <v>0</v>
      </c>
      <c r="O1217" s="91">
        <f t="shared" si="776"/>
        <v>0</v>
      </c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</row>
    <row r="1218" spans="1:26">
      <c r="A1218" s="8" t="s">
        <v>396</v>
      </c>
      <c r="B1218" s="93" t="s">
        <v>50</v>
      </c>
      <c r="C1218" s="93" t="s">
        <v>50</v>
      </c>
      <c r="D1218" s="93" t="s">
        <v>50</v>
      </c>
      <c r="E1218" s="93" t="s">
        <v>50</v>
      </c>
      <c r="F1218" s="93" t="s">
        <v>50</v>
      </c>
      <c r="G1218" s="93" t="s">
        <v>50</v>
      </c>
      <c r="H1218" s="93" t="s">
        <v>50</v>
      </c>
      <c r="I1218" s="93" t="s">
        <v>50</v>
      </c>
      <c r="J1218" s="93" t="s">
        <v>50</v>
      </c>
      <c r="K1218" s="93" t="s">
        <v>50</v>
      </c>
      <c r="L1218" s="93" t="s">
        <v>50</v>
      </c>
      <c r="M1218" s="93" t="s">
        <v>50</v>
      </c>
      <c r="N1218" s="92">
        <f t="shared" si="775"/>
        <v>0</v>
      </c>
      <c r="O1218" s="91">
        <f t="shared" si="776"/>
        <v>0</v>
      </c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</row>
    <row r="1219" spans="1:26">
      <c r="A1219" s="8" t="s">
        <v>437</v>
      </c>
      <c r="B1219" s="93" t="s">
        <v>50</v>
      </c>
      <c r="C1219" s="93" t="s">
        <v>50</v>
      </c>
      <c r="D1219" s="93" t="s">
        <v>50</v>
      </c>
      <c r="E1219" s="93" t="s">
        <v>50</v>
      </c>
      <c r="F1219" s="93" t="s">
        <v>50</v>
      </c>
      <c r="G1219" s="93" t="s">
        <v>50</v>
      </c>
      <c r="H1219" s="93" t="s">
        <v>50</v>
      </c>
      <c r="I1219" s="93" t="s">
        <v>50</v>
      </c>
      <c r="J1219" s="93" t="s">
        <v>50</v>
      </c>
      <c r="K1219" s="93" t="s">
        <v>50</v>
      </c>
      <c r="L1219" s="93" t="s">
        <v>50</v>
      </c>
      <c r="M1219" s="93" t="s">
        <v>50</v>
      </c>
      <c r="N1219" s="92">
        <f t="shared" si="775"/>
        <v>0</v>
      </c>
      <c r="O1219" s="91">
        <f t="shared" si="776"/>
        <v>0</v>
      </c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</row>
    <row r="1220" spans="1:26">
      <c r="A1220" s="8" t="s">
        <v>422</v>
      </c>
      <c r="B1220" s="93" t="s">
        <v>50</v>
      </c>
      <c r="C1220" s="93" t="s">
        <v>50</v>
      </c>
      <c r="D1220" s="93" t="s">
        <v>50</v>
      </c>
      <c r="E1220" s="93" t="s">
        <v>50</v>
      </c>
      <c r="F1220" s="93" t="s">
        <v>50</v>
      </c>
      <c r="G1220" s="93" t="s">
        <v>50</v>
      </c>
      <c r="H1220" s="93" t="s">
        <v>50</v>
      </c>
      <c r="I1220" s="93" t="s">
        <v>50</v>
      </c>
      <c r="J1220" s="93" t="s">
        <v>50</v>
      </c>
      <c r="K1220" s="93" t="s">
        <v>50</v>
      </c>
      <c r="L1220" s="93" t="s">
        <v>50</v>
      </c>
      <c r="M1220" s="93" t="s">
        <v>50</v>
      </c>
      <c r="N1220" s="92">
        <f t="shared" si="775"/>
        <v>0</v>
      </c>
      <c r="O1220" s="91">
        <f t="shared" si="776"/>
        <v>0</v>
      </c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</row>
    <row r="1221" spans="1:26">
      <c r="A1221" s="8" t="s">
        <v>423</v>
      </c>
      <c r="B1221" s="93" t="s">
        <v>50</v>
      </c>
      <c r="C1221" s="93" t="s">
        <v>50</v>
      </c>
      <c r="D1221" s="93" t="s">
        <v>50</v>
      </c>
      <c r="E1221" s="93" t="s">
        <v>50</v>
      </c>
      <c r="F1221" s="93" t="s">
        <v>50</v>
      </c>
      <c r="G1221" s="93" t="s">
        <v>50</v>
      </c>
      <c r="H1221" s="93" t="s">
        <v>50</v>
      </c>
      <c r="I1221" s="93" t="s">
        <v>50</v>
      </c>
      <c r="J1221" s="93" t="s">
        <v>50</v>
      </c>
      <c r="K1221" s="93" t="s">
        <v>50</v>
      </c>
      <c r="L1221" s="93" t="s">
        <v>50</v>
      </c>
      <c r="M1221" s="93" t="s">
        <v>50</v>
      </c>
      <c r="N1221" s="92">
        <f t="shared" si="775"/>
        <v>0</v>
      </c>
      <c r="O1221" s="91">
        <f t="shared" si="776"/>
        <v>0</v>
      </c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</row>
    <row r="1222" spans="1:26">
      <c r="A1222" s="8" t="s">
        <v>400</v>
      </c>
      <c r="B1222" s="93" t="s">
        <v>50</v>
      </c>
      <c r="C1222" s="93" t="s">
        <v>50</v>
      </c>
      <c r="D1222" s="93" t="s">
        <v>50</v>
      </c>
      <c r="E1222" s="93" t="s">
        <v>50</v>
      </c>
      <c r="F1222" s="93" t="s">
        <v>50</v>
      </c>
      <c r="G1222" s="93" t="s">
        <v>50</v>
      </c>
      <c r="H1222" s="93" t="s">
        <v>50</v>
      </c>
      <c r="I1222" s="93" t="s">
        <v>50</v>
      </c>
      <c r="J1222" s="93" t="s">
        <v>50</v>
      </c>
      <c r="K1222" s="93" t="s">
        <v>50</v>
      </c>
      <c r="L1222" s="93" t="s">
        <v>50</v>
      </c>
      <c r="M1222" s="93" t="s">
        <v>50</v>
      </c>
      <c r="N1222" s="92">
        <f t="shared" si="775"/>
        <v>0</v>
      </c>
      <c r="O1222" s="91">
        <f t="shared" si="776"/>
        <v>0</v>
      </c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</row>
    <row r="1223" spans="1:26">
      <c r="A1223" s="8" t="s">
        <v>438</v>
      </c>
      <c r="B1223" s="93" t="s">
        <v>50</v>
      </c>
      <c r="C1223" s="93" t="s">
        <v>50</v>
      </c>
      <c r="D1223" s="93" t="s">
        <v>50</v>
      </c>
      <c r="E1223" s="93" t="s">
        <v>50</v>
      </c>
      <c r="F1223" s="93" t="s">
        <v>50</v>
      </c>
      <c r="G1223" s="93" t="s">
        <v>50</v>
      </c>
      <c r="H1223" s="93" t="s">
        <v>50</v>
      </c>
      <c r="I1223" s="93" t="s">
        <v>50</v>
      </c>
      <c r="J1223" s="93" t="s">
        <v>50</v>
      </c>
      <c r="K1223" s="93" t="s">
        <v>50</v>
      </c>
      <c r="L1223" s="93" t="s">
        <v>50</v>
      </c>
      <c r="M1223" s="93" t="s">
        <v>50</v>
      </c>
      <c r="N1223" s="92">
        <f t="shared" si="775"/>
        <v>0</v>
      </c>
      <c r="O1223" s="91">
        <f t="shared" si="776"/>
        <v>0</v>
      </c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</row>
    <row r="1224" spans="1:26">
      <c r="A1224" s="8" t="s">
        <v>427</v>
      </c>
      <c r="B1224" s="93" t="s">
        <v>50</v>
      </c>
      <c r="C1224" s="93" t="s">
        <v>50</v>
      </c>
      <c r="D1224" s="93" t="s">
        <v>50</v>
      </c>
      <c r="E1224" s="93" t="s">
        <v>50</v>
      </c>
      <c r="F1224" s="93" t="s">
        <v>50</v>
      </c>
      <c r="G1224" s="93" t="s">
        <v>50</v>
      </c>
      <c r="H1224" s="93" t="s">
        <v>50</v>
      </c>
      <c r="I1224" s="93" t="s">
        <v>50</v>
      </c>
      <c r="J1224" s="93" t="s">
        <v>50</v>
      </c>
      <c r="K1224" s="93" t="s">
        <v>50</v>
      </c>
      <c r="L1224" s="93" t="s">
        <v>50</v>
      </c>
      <c r="M1224" s="93" t="s">
        <v>50</v>
      </c>
      <c r="N1224" s="92">
        <f t="shared" si="775"/>
        <v>0</v>
      </c>
      <c r="O1224" s="91">
        <f t="shared" si="776"/>
        <v>0</v>
      </c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</row>
    <row r="1225" spans="1:26">
      <c r="A1225" s="8" t="s">
        <v>439</v>
      </c>
      <c r="B1225" s="93" t="s">
        <v>50</v>
      </c>
      <c r="C1225" s="93" t="s">
        <v>50</v>
      </c>
      <c r="D1225" s="93" t="s">
        <v>50</v>
      </c>
      <c r="E1225" s="93" t="s">
        <v>50</v>
      </c>
      <c r="F1225" s="93" t="s">
        <v>50</v>
      </c>
      <c r="G1225" s="93" t="s">
        <v>50</v>
      </c>
      <c r="H1225" s="93" t="s">
        <v>50</v>
      </c>
      <c r="I1225" s="93" t="s">
        <v>50</v>
      </c>
      <c r="J1225" s="93" t="s">
        <v>50</v>
      </c>
      <c r="K1225" s="93" t="s">
        <v>50</v>
      </c>
      <c r="L1225" s="93" t="s">
        <v>50</v>
      </c>
      <c r="M1225" s="93" t="s">
        <v>50</v>
      </c>
      <c r="N1225" s="92">
        <f t="shared" si="775"/>
        <v>0</v>
      </c>
      <c r="O1225" s="91">
        <f t="shared" si="776"/>
        <v>0</v>
      </c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</row>
    <row r="1226" spans="1:26">
      <c r="A1226" s="8" t="s">
        <v>415</v>
      </c>
      <c r="B1226" s="93" t="s">
        <v>50</v>
      </c>
      <c r="C1226" s="93" t="s">
        <v>50</v>
      </c>
      <c r="D1226" s="93" t="s">
        <v>50</v>
      </c>
      <c r="E1226" s="93" t="s">
        <v>50</v>
      </c>
      <c r="F1226" s="93" t="s">
        <v>50</v>
      </c>
      <c r="G1226" s="93" t="s">
        <v>50</v>
      </c>
      <c r="H1226" s="93" t="s">
        <v>50</v>
      </c>
      <c r="I1226" s="93" t="s">
        <v>50</v>
      </c>
      <c r="J1226" s="93" t="s">
        <v>50</v>
      </c>
      <c r="K1226" s="93" t="s">
        <v>50</v>
      </c>
      <c r="L1226" s="93" t="s">
        <v>50</v>
      </c>
      <c r="M1226" s="93" t="s">
        <v>50</v>
      </c>
      <c r="N1226" s="92">
        <f t="shared" si="775"/>
        <v>0</v>
      </c>
      <c r="O1226" s="91">
        <f t="shared" si="776"/>
        <v>0</v>
      </c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</row>
    <row r="1227" spans="1:26">
      <c r="A1227" s="8" t="s">
        <v>405</v>
      </c>
      <c r="B1227" s="93" t="s">
        <v>50</v>
      </c>
      <c r="C1227" s="93" t="s">
        <v>50</v>
      </c>
      <c r="D1227" s="93" t="s">
        <v>50</v>
      </c>
      <c r="E1227" s="93" t="s">
        <v>50</v>
      </c>
      <c r="F1227" s="93" t="s">
        <v>50</v>
      </c>
      <c r="G1227" s="93" t="s">
        <v>50</v>
      </c>
      <c r="H1227" s="93" t="s">
        <v>50</v>
      </c>
      <c r="I1227" s="93" t="s">
        <v>50</v>
      </c>
      <c r="J1227" s="93" t="s">
        <v>50</v>
      </c>
      <c r="K1227" s="93" t="s">
        <v>50</v>
      </c>
      <c r="L1227" s="93" t="s">
        <v>50</v>
      </c>
      <c r="M1227" s="93" t="s">
        <v>50</v>
      </c>
      <c r="N1227" s="92">
        <f t="shared" si="775"/>
        <v>0</v>
      </c>
      <c r="O1227" s="91">
        <f t="shared" si="776"/>
        <v>0</v>
      </c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</row>
    <row r="1228" spans="1:26">
      <c r="A1228" s="8" t="s">
        <v>440</v>
      </c>
      <c r="B1228" s="93" t="s">
        <v>50</v>
      </c>
      <c r="C1228" s="93" t="s">
        <v>50</v>
      </c>
      <c r="D1228" s="93" t="s">
        <v>50</v>
      </c>
      <c r="E1228" s="93" t="s">
        <v>50</v>
      </c>
      <c r="F1228" s="93" t="s">
        <v>50</v>
      </c>
      <c r="G1228" s="93" t="s">
        <v>50</v>
      </c>
      <c r="H1228" s="93" t="s">
        <v>50</v>
      </c>
      <c r="I1228" s="93" t="s">
        <v>50</v>
      </c>
      <c r="J1228" s="93" t="s">
        <v>50</v>
      </c>
      <c r="K1228" s="93" t="s">
        <v>50</v>
      </c>
      <c r="L1228" s="93" t="s">
        <v>50</v>
      </c>
      <c r="M1228" s="93" t="s">
        <v>50</v>
      </c>
      <c r="N1228" s="92">
        <f t="shared" si="775"/>
        <v>0</v>
      </c>
      <c r="O1228" s="91">
        <f t="shared" si="776"/>
        <v>0</v>
      </c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</row>
    <row r="1229" spans="1:26">
      <c r="A1229" s="8" t="s">
        <v>386</v>
      </c>
      <c r="B1229" s="93" t="s">
        <v>50</v>
      </c>
      <c r="C1229" s="93" t="s">
        <v>50</v>
      </c>
      <c r="D1229" s="93" t="s">
        <v>50</v>
      </c>
      <c r="E1229" s="93" t="s">
        <v>50</v>
      </c>
      <c r="F1229" s="93" t="s">
        <v>50</v>
      </c>
      <c r="G1229" s="93" t="s">
        <v>50</v>
      </c>
      <c r="H1229" s="93" t="s">
        <v>50</v>
      </c>
      <c r="I1229" s="93" t="s">
        <v>50</v>
      </c>
      <c r="J1229" s="93" t="s">
        <v>50</v>
      </c>
      <c r="K1229" s="93" t="s">
        <v>50</v>
      </c>
      <c r="L1229" s="93" t="s">
        <v>50</v>
      </c>
      <c r="M1229" s="93" t="s">
        <v>50</v>
      </c>
      <c r="N1229" s="92">
        <f t="shared" si="775"/>
        <v>0</v>
      </c>
      <c r="O1229" s="91">
        <f t="shared" si="776"/>
        <v>0</v>
      </c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</row>
    <row r="1230" spans="1:26">
      <c r="A1230" s="8" t="s">
        <v>352</v>
      </c>
      <c r="B1230" s="93" t="s">
        <v>50</v>
      </c>
      <c r="C1230" s="93" t="s">
        <v>50</v>
      </c>
      <c r="D1230" s="93" t="s">
        <v>50</v>
      </c>
      <c r="E1230" s="93" t="s">
        <v>50</v>
      </c>
      <c r="F1230" s="93" t="s">
        <v>50</v>
      </c>
      <c r="G1230" s="93" t="s">
        <v>50</v>
      </c>
      <c r="H1230" s="93" t="s">
        <v>50</v>
      </c>
      <c r="I1230" s="93" t="s">
        <v>50</v>
      </c>
      <c r="J1230" s="93" t="s">
        <v>50</v>
      </c>
      <c r="K1230" s="93" t="s">
        <v>50</v>
      </c>
      <c r="L1230" s="93" t="s">
        <v>50</v>
      </c>
      <c r="M1230" s="93" t="s">
        <v>50</v>
      </c>
      <c r="N1230" s="92">
        <f t="shared" si="775"/>
        <v>0</v>
      </c>
      <c r="O1230" s="91">
        <f t="shared" si="776"/>
        <v>0</v>
      </c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</row>
    <row r="1231" spans="1:26">
      <c r="A1231" s="8" t="s">
        <v>441</v>
      </c>
      <c r="B1231" s="93" t="s">
        <v>50</v>
      </c>
      <c r="C1231" s="93" t="s">
        <v>50</v>
      </c>
      <c r="D1231" s="93" t="s">
        <v>50</v>
      </c>
      <c r="E1231" s="93" t="s">
        <v>50</v>
      </c>
      <c r="F1231" s="93" t="s">
        <v>50</v>
      </c>
      <c r="G1231" s="93" t="s">
        <v>50</v>
      </c>
      <c r="H1231" s="93" t="s">
        <v>50</v>
      </c>
      <c r="I1231" s="93" t="s">
        <v>50</v>
      </c>
      <c r="J1231" s="93" t="s">
        <v>50</v>
      </c>
      <c r="K1231" s="93" t="s">
        <v>50</v>
      </c>
      <c r="L1231" s="93" t="s">
        <v>50</v>
      </c>
      <c r="M1231" s="93" t="s">
        <v>50</v>
      </c>
      <c r="N1231" s="92">
        <f t="shared" si="775"/>
        <v>0</v>
      </c>
      <c r="O1231" s="91">
        <f t="shared" si="776"/>
        <v>0</v>
      </c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</row>
    <row r="1232" spans="1:26">
      <c r="A1232" s="8" t="s">
        <v>442</v>
      </c>
      <c r="B1232" s="111" t="s">
        <v>50</v>
      </c>
      <c r="C1232" s="111" t="s">
        <v>50</v>
      </c>
      <c r="D1232" s="111" t="s">
        <v>50</v>
      </c>
      <c r="E1232" s="111" t="s">
        <v>50</v>
      </c>
      <c r="F1232" s="111" t="s">
        <v>50</v>
      </c>
      <c r="G1232" s="93" t="s">
        <v>50</v>
      </c>
      <c r="H1232" s="93" t="s">
        <v>50</v>
      </c>
      <c r="I1232" s="93" t="s">
        <v>50</v>
      </c>
      <c r="J1232" s="93" t="s">
        <v>50</v>
      </c>
      <c r="K1232" s="93" t="s">
        <v>50</v>
      </c>
      <c r="L1232" s="93" t="s">
        <v>50</v>
      </c>
      <c r="M1232" s="93" t="s">
        <v>50</v>
      </c>
      <c r="N1232" s="92">
        <f t="shared" si="775"/>
        <v>0</v>
      </c>
      <c r="O1232" s="91">
        <f t="shared" si="776"/>
        <v>0</v>
      </c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</row>
    <row r="1233" spans="1:26">
      <c r="A1233" s="8" t="s">
        <v>393</v>
      </c>
      <c r="B1233" s="119" t="s">
        <v>50</v>
      </c>
      <c r="C1233" s="119" t="s">
        <v>50</v>
      </c>
      <c r="D1233" s="119" t="s">
        <v>50</v>
      </c>
      <c r="E1233" s="119" t="s">
        <v>50</v>
      </c>
      <c r="F1233" s="119" t="s">
        <v>50</v>
      </c>
      <c r="G1233" s="93" t="s">
        <v>50</v>
      </c>
      <c r="H1233" s="93" t="s">
        <v>50</v>
      </c>
      <c r="I1233" s="93" t="s">
        <v>50</v>
      </c>
      <c r="J1233" s="93" t="s">
        <v>50</v>
      </c>
      <c r="K1233" s="93" t="s">
        <v>50</v>
      </c>
      <c r="L1233" s="93" t="s">
        <v>50</v>
      </c>
      <c r="M1233" s="93" t="s">
        <v>50</v>
      </c>
      <c r="N1233" s="92">
        <f t="shared" si="775"/>
        <v>0</v>
      </c>
      <c r="O1233" s="91">
        <f t="shared" si="776"/>
        <v>0</v>
      </c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</row>
    <row r="1234" spans="1:26">
      <c r="A1234" s="8" t="s">
        <v>443</v>
      </c>
      <c r="B1234" s="93" t="s">
        <v>50</v>
      </c>
      <c r="C1234" s="93" t="s">
        <v>50</v>
      </c>
      <c r="D1234" s="93" t="s">
        <v>50</v>
      </c>
      <c r="E1234" s="93" t="s">
        <v>50</v>
      </c>
      <c r="F1234" s="93" t="s">
        <v>50</v>
      </c>
      <c r="G1234" s="93" t="s">
        <v>50</v>
      </c>
      <c r="H1234" s="93" t="s">
        <v>50</v>
      </c>
      <c r="I1234" s="93" t="s">
        <v>50</v>
      </c>
      <c r="J1234" s="93" t="s">
        <v>50</v>
      </c>
      <c r="K1234" s="93" t="s">
        <v>50</v>
      </c>
      <c r="L1234" s="93" t="s">
        <v>50</v>
      </c>
      <c r="M1234" s="93" t="s">
        <v>50</v>
      </c>
      <c r="N1234" s="92">
        <f t="shared" si="775"/>
        <v>0</v>
      </c>
      <c r="O1234" s="91">
        <f t="shared" si="776"/>
        <v>0</v>
      </c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</row>
    <row r="1235" spans="1:26">
      <c r="A1235" s="8" t="s">
        <v>324</v>
      </c>
      <c r="B1235" s="93" t="s">
        <v>50</v>
      </c>
      <c r="C1235" s="93" t="s">
        <v>50</v>
      </c>
      <c r="D1235" s="93" t="s">
        <v>50</v>
      </c>
      <c r="E1235" s="93" t="s">
        <v>50</v>
      </c>
      <c r="F1235" s="93" t="s">
        <v>50</v>
      </c>
      <c r="G1235" s="93" t="s">
        <v>50</v>
      </c>
      <c r="H1235" s="93" t="s">
        <v>50</v>
      </c>
      <c r="I1235" s="93" t="s">
        <v>50</v>
      </c>
      <c r="J1235" s="93" t="s">
        <v>50</v>
      </c>
      <c r="K1235" s="93" t="s">
        <v>50</v>
      </c>
      <c r="L1235" s="93" t="s">
        <v>50</v>
      </c>
      <c r="M1235" s="93" t="s">
        <v>50</v>
      </c>
      <c r="N1235" s="92">
        <f t="shared" si="775"/>
        <v>0</v>
      </c>
      <c r="O1235" s="91">
        <f t="shared" si="776"/>
        <v>0</v>
      </c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</row>
    <row r="1236" spans="1:26">
      <c r="A1236" s="8" t="s">
        <v>428</v>
      </c>
      <c r="B1236" s="93" t="s">
        <v>50</v>
      </c>
      <c r="C1236" s="93" t="s">
        <v>50</v>
      </c>
      <c r="D1236" s="93" t="s">
        <v>50</v>
      </c>
      <c r="E1236" s="93" t="s">
        <v>50</v>
      </c>
      <c r="F1236" s="93" t="s">
        <v>50</v>
      </c>
      <c r="G1236" s="93" t="s">
        <v>50</v>
      </c>
      <c r="H1236" s="93" t="s">
        <v>50</v>
      </c>
      <c r="I1236" s="93" t="s">
        <v>50</v>
      </c>
      <c r="J1236" s="93" t="s">
        <v>50</v>
      </c>
      <c r="K1236" s="93" t="s">
        <v>50</v>
      </c>
      <c r="L1236" s="93" t="s">
        <v>50</v>
      </c>
      <c r="M1236" s="93" t="s">
        <v>50</v>
      </c>
      <c r="N1236" s="92">
        <f t="shared" si="775"/>
        <v>0</v>
      </c>
      <c r="O1236" s="91">
        <f t="shared" si="776"/>
        <v>0</v>
      </c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</row>
    <row r="1237" spans="1:26">
      <c r="A1237" s="8" t="s">
        <v>429</v>
      </c>
      <c r="B1237" s="93" t="s">
        <v>50</v>
      </c>
      <c r="C1237" s="93" t="s">
        <v>50</v>
      </c>
      <c r="D1237" s="93" t="s">
        <v>50</v>
      </c>
      <c r="E1237" s="93" t="s">
        <v>50</v>
      </c>
      <c r="F1237" s="93" t="s">
        <v>50</v>
      </c>
      <c r="G1237" s="93" t="s">
        <v>50</v>
      </c>
      <c r="H1237" s="93" t="s">
        <v>50</v>
      </c>
      <c r="I1237" s="93" t="s">
        <v>50</v>
      </c>
      <c r="J1237" s="93" t="s">
        <v>50</v>
      </c>
      <c r="K1237" s="93" t="s">
        <v>50</v>
      </c>
      <c r="L1237" s="93" t="s">
        <v>50</v>
      </c>
      <c r="M1237" s="93" t="s">
        <v>50</v>
      </c>
      <c r="N1237" s="92">
        <f t="shared" si="775"/>
        <v>0</v>
      </c>
      <c r="O1237" s="91">
        <f t="shared" si="776"/>
        <v>0</v>
      </c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</row>
    <row r="1238" spans="1:26">
      <c r="A1238" s="8" t="s">
        <v>444</v>
      </c>
      <c r="B1238" s="93" t="s">
        <v>50</v>
      </c>
      <c r="C1238" s="93" t="s">
        <v>50</v>
      </c>
      <c r="D1238" s="93" t="s">
        <v>50</v>
      </c>
      <c r="E1238" s="93" t="s">
        <v>50</v>
      </c>
      <c r="F1238" s="93" t="s">
        <v>50</v>
      </c>
      <c r="G1238" s="93" t="s">
        <v>50</v>
      </c>
      <c r="H1238" s="93" t="s">
        <v>50</v>
      </c>
      <c r="I1238" s="93" t="s">
        <v>50</v>
      </c>
      <c r="J1238" s="93" t="s">
        <v>50</v>
      </c>
      <c r="K1238" s="93" t="s">
        <v>50</v>
      </c>
      <c r="L1238" s="93" t="s">
        <v>50</v>
      </c>
      <c r="M1238" s="93" t="s">
        <v>50</v>
      </c>
      <c r="N1238" s="92">
        <f t="shared" si="775"/>
        <v>0</v>
      </c>
      <c r="O1238" s="91">
        <f t="shared" si="776"/>
        <v>0</v>
      </c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</row>
    <row r="1239" spans="1:26" ht="14.25" customHeight="1">
      <c r="A1239" s="8" t="s">
        <v>179</v>
      </c>
      <c r="B1239" s="93" t="s">
        <v>50</v>
      </c>
      <c r="C1239" s="93" t="s">
        <v>50</v>
      </c>
      <c r="D1239" s="93" t="s">
        <v>50</v>
      </c>
      <c r="E1239" s="93" t="s">
        <v>50</v>
      </c>
      <c r="F1239" s="93" t="s">
        <v>50</v>
      </c>
      <c r="G1239" s="93" t="s">
        <v>50</v>
      </c>
      <c r="H1239" s="93" t="s">
        <v>50</v>
      </c>
      <c r="I1239" s="93" t="s">
        <v>50</v>
      </c>
      <c r="J1239" s="93" t="s">
        <v>50</v>
      </c>
      <c r="K1239" s="93" t="s">
        <v>50</v>
      </c>
      <c r="L1239" s="93" t="s">
        <v>50</v>
      </c>
      <c r="M1239" s="93" t="s">
        <v>50</v>
      </c>
      <c r="N1239" s="92">
        <f t="shared" si="775"/>
        <v>0</v>
      </c>
      <c r="O1239" s="91">
        <f t="shared" si="776"/>
        <v>0</v>
      </c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</row>
    <row r="1240" spans="1:26">
      <c r="A1240" s="8" t="s">
        <v>402</v>
      </c>
      <c r="B1240" s="93" t="s">
        <v>50</v>
      </c>
      <c r="C1240" s="93" t="s">
        <v>50</v>
      </c>
      <c r="D1240" s="93" t="s">
        <v>50</v>
      </c>
      <c r="E1240" s="93" t="s">
        <v>50</v>
      </c>
      <c r="F1240" s="93" t="s">
        <v>50</v>
      </c>
      <c r="G1240" s="93" t="s">
        <v>50</v>
      </c>
      <c r="H1240" s="93" t="s">
        <v>50</v>
      </c>
      <c r="I1240" s="93" t="s">
        <v>50</v>
      </c>
      <c r="J1240" s="93" t="s">
        <v>50</v>
      </c>
      <c r="K1240" s="93" t="s">
        <v>50</v>
      </c>
      <c r="L1240" s="93" t="s">
        <v>50</v>
      </c>
      <c r="M1240" s="93" t="s">
        <v>50</v>
      </c>
      <c r="N1240" s="92">
        <f t="shared" si="775"/>
        <v>0</v>
      </c>
      <c r="O1240" s="91">
        <f t="shared" si="776"/>
        <v>0</v>
      </c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</row>
    <row r="1241" spans="1:26">
      <c r="A1241" s="8" t="s">
        <v>410</v>
      </c>
      <c r="B1241" s="93" t="s">
        <v>50</v>
      </c>
      <c r="C1241" s="93" t="s">
        <v>50</v>
      </c>
      <c r="D1241" s="93" t="s">
        <v>50</v>
      </c>
      <c r="E1241" s="93" t="s">
        <v>50</v>
      </c>
      <c r="F1241" s="93" t="s">
        <v>50</v>
      </c>
      <c r="G1241" s="93" t="s">
        <v>50</v>
      </c>
      <c r="H1241" s="93" t="s">
        <v>50</v>
      </c>
      <c r="I1241" s="93" t="s">
        <v>50</v>
      </c>
      <c r="J1241" s="93" t="s">
        <v>50</v>
      </c>
      <c r="K1241" s="93" t="s">
        <v>50</v>
      </c>
      <c r="L1241" s="93" t="s">
        <v>50</v>
      </c>
      <c r="M1241" s="93" t="s">
        <v>50</v>
      </c>
      <c r="N1241" s="92">
        <f t="shared" si="775"/>
        <v>0</v>
      </c>
      <c r="O1241" s="91">
        <f t="shared" si="776"/>
        <v>0</v>
      </c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</row>
    <row r="1242" spans="1:26" ht="14.25" customHeight="1">
      <c r="A1242" s="8" t="s">
        <v>412</v>
      </c>
      <c r="B1242" s="93" t="s">
        <v>50</v>
      </c>
      <c r="C1242" s="93" t="s">
        <v>50</v>
      </c>
      <c r="D1242" s="93" t="s">
        <v>50</v>
      </c>
      <c r="E1242" s="93" t="s">
        <v>50</v>
      </c>
      <c r="F1242" s="93" t="s">
        <v>50</v>
      </c>
      <c r="G1242" s="93" t="s">
        <v>50</v>
      </c>
      <c r="H1242" s="93" t="s">
        <v>50</v>
      </c>
      <c r="I1242" s="93" t="s">
        <v>50</v>
      </c>
      <c r="J1242" s="93" t="s">
        <v>50</v>
      </c>
      <c r="K1242" s="93" t="s">
        <v>50</v>
      </c>
      <c r="L1242" s="93" t="s">
        <v>50</v>
      </c>
      <c r="M1242" s="93" t="s">
        <v>50</v>
      </c>
      <c r="N1242" s="92">
        <f t="shared" si="775"/>
        <v>0</v>
      </c>
      <c r="O1242" s="91">
        <f t="shared" si="776"/>
        <v>0</v>
      </c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</row>
    <row r="1243" spans="1:26">
      <c r="A1243" s="8" t="s">
        <v>445</v>
      </c>
      <c r="B1243" s="93" t="s">
        <v>50</v>
      </c>
      <c r="C1243" s="93" t="s">
        <v>50</v>
      </c>
      <c r="D1243" s="93" t="s">
        <v>50</v>
      </c>
      <c r="E1243" s="93" t="s">
        <v>50</v>
      </c>
      <c r="F1243" s="93" t="s">
        <v>50</v>
      </c>
      <c r="G1243" s="93" t="s">
        <v>50</v>
      </c>
      <c r="H1243" s="93" t="s">
        <v>50</v>
      </c>
      <c r="I1243" s="93" t="s">
        <v>50</v>
      </c>
      <c r="J1243" s="93" t="s">
        <v>50</v>
      </c>
      <c r="K1243" s="93" t="s">
        <v>50</v>
      </c>
      <c r="L1243" s="93" t="s">
        <v>50</v>
      </c>
      <c r="M1243" s="93" t="s">
        <v>50</v>
      </c>
      <c r="N1243" s="92">
        <f t="shared" si="775"/>
        <v>0</v>
      </c>
      <c r="O1243" s="91">
        <f t="shared" si="776"/>
        <v>0</v>
      </c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</row>
    <row r="1244" spans="1:26">
      <c r="A1244" s="8" t="s">
        <v>446</v>
      </c>
      <c r="B1244" s="93" t="s">
        <v>50</v>
      </c>
      <c r="C1244" s="93" t="s">
        <v>50</v>
      </c>
      <c r="D1244" s="93" t="s">
        <v>50</v>
      </c>
      <c r="E1244" s="93" t="s">
        <v>50</v>
      </c>
      <c r="F1244" s="93" t="s">
        <v>50</v>
      </c>
      <c r="G1244" s="93" t="s">
        <v>50</v>
      </c>
      <c r="H1244" s="93" t="s">
        <v>50</v>
      </c>
      <c r="I1244" s="93" t="s">
        <v>50</v>
      </c>
      <c r="J1244" s="93" t="s">
        <v>50</v>
      </c>
      <c r="K1244" s="93" t="s">
        <v>50</v>
      </c>
      <c r="L1244" s="93" t="s">
        <v>50</v>
      </c>
      <c r="M1244" s="93" t="s">
        <v>50</v>
      </c>
      <c r="N1244" s="92">
        <f t="shared" si="775"/>
        <v>0</v>
      </c>
      <c r="O1244" s="91">
        <f t="shared" si="776"/>
        <v>0</v>
      </c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</row>
    <row r="1245" spans="1:26">
      <c r="A1245" s="125" t="s">
        <v>22</v>
      </c>
      <c r="B1245" s="138" t="str">
        <f>IF(SUM(B1215:B1244)=0,"",SUM(B1215:B1244))</f>
        <v/>
      </c>
      <c r="C1245" s="138" t="str">
        <f>IF(SUM(C1215:C1244)=0,"",SUM(C1215:C1244))</f>
        <v/>
      </c>
      <c r="D1245" s="138"/>
      <c r="E1245" s="138"/>
      <c r="F1245" s="138" t="str">
        <f t="shared" ref="F1245:M1245" si="777">IF(SUM(F1215:F1244)=0,"",SUM(F1215:F1244))</f>
        <v/>
      </c>
      <c r="G1245" s="138" t="str">
        <f t="shared" si="777"/>
        <v/>
      </c>
      <c r="H1245" s="138" t="str">
        <f t="shared" si="777"/>
        <v/>
      </c>
      <c r="I1245" s="138" t="str">
        <f t="shared" si="777"/>
        <v/>
      </c>
      <c r="J1245" s="138" t="str">
        <f t="shared" si="777"/>
        <v/>
      </c>
      <c r="K1245" s="138" t="str">
        <f t="shared" si="777"/>
        <v/>
      </c>
      <c r="L1245" s="138" t="str">
        <f t="shared" si="777"/>
        <v/>
      </c>
      <c r="M1245" s="138" t="str">
        <f t="shared" si="777"/>
        <v/>
      </c>
      <c r="N1245" s="124">
        <f t="shared" si="775"/>
        <v>0</v>
      </c>
      <c r="O1245" s="126">
        <f t="shared" si="776"/>
        <v>0</v>
      </c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</row>
    <row r="1246" spans="1:26">
      <c r="A1246" s="146" t="s">
        <v>138</v>
      </c>
      <c r="B1246" s="147" t="str">
        <f t="shared" ref="B1246:M1246" si="778">IF(B1245="","",B1245/B1320)</f>
        <v/>
      </c>
      <c r="C1246" s="147" t="str">
        <f t="shared" si="778"/>
        <v/>
      </c>
      <c r="D1246" s="147" t="str">
        <f t="shared" si="778"/>
        <v/>
      </c>
      <c r="E1246" s="147" t="str">
        <f t="shared" si="778"/>
        <v/>
      </c>
      <c r="F1246" s="147" t="str">
        <f t="shared" si="778"/>
        <v/>
      </c>
      <c r="G1246" s="147" t="str">
        <f t="shared" si="778"/>
        <v/>
      </c>
      <c r="H1246" s="147" t="str">
        <f t="shared" si="778"/>
        <v/>
      </c>
      <c r="I1246" s="147" t="str">
        <f t="shared" si="778"/>
        <v/>
      </c>
      <c r="J1246" s="147" t="str">
        <f t="shared" si="778"/>
        <v/>
      </c>
      <c r="K1246" s="147" t="str">
        <f t="shared" si="778"/>
        <v/>
      </c>
      <c r="L1246" s="147" t="str">
        <f t="shared" si="778"/>
        <v/>
      </c>
      <c r="M1246" s="147" t="str">
        <f t="shared" si="778"/>
        <v/>
      </c>
      <c r="N1246" s="126">
        <f t="shared" si="775"/>
        <v>0</v>
      </c>
      <c r="O1246" s="126">
        <f t="shared" si="776"/>
        <v>0</v>
      </c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</row>
    <row r="1247" spans="1:26" ht="14.25">
      <c r="A1247" s="10"/>
      <c r="B1247" s="10"/>
      <c r="C1247" s="10"/>
      <c r="D1247" s="10"/>
      <c r="E1247" s="11"/>
      <c r="F1247" s="11"/>
      <c r="G1247" s="11"/>
      <c r="H1247" s="11"/>
      <c r="I1247" s="11"/>
      <c r="J1247" s="11"/>
      <c r="K1247" s="11"/>
      <c r="L1247" s="11"/>
      <c r="M1247" s="11"/>
      <c r="N1247" s="11"/>
      <c r="O1247" s="11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</row>
    <row r="1248" spans="1:26">
      <c r="A1248" s="220" t="s">
        <v>447</v>
      </c>
      <c r="B1248" s="221"/>
      <c r="C1248" s="221"/>
      <c r="D1248" s="221"/>
      <c r="E1248" s="221"/>
      <c r="F1248" s="221"/>
      <c r="G1248" s="221"/>
      <c r="H1248" s="221"/>
      <c r="I1248" s="221"/>
      <c r="J1248" s="221"/>
      <c r="K1248" s="221"/>
      <c r="L1248" s="221"/>
      <c r="M1248" s="221"/>
      <c r="N1248" s="221"/>
      <c r="O1248" s="222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</row>
    <row r="1249" spans="1:26">
      <c r="A1249" s="211" t="s">
        <v>448</v>
      </c>
      <c r="B1249" s="226"/>
      <c r="C1249" s="226"/>
      <c r="D1249" s="226"/>
      <c r="E1249" s="226"/>
      <c r="F1249" s="226"/>
      <c r="G1249" s="226"/>
      <c r="H1249" s="226"/>
      <c r="I1249" s="226"/>
      <c r="J1249" s="226"/>
      <c r="K1249" s="226"/>
      <c r="L1249" s="226"/>
      <c r="M1249" s="226"/>
      <c r="N1249" s="226"/>
      <c r="O1249" s="227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</row>
    <row r="1250" spans="1:26" ht="14.25">
      <c r="A1250" s="217"/>
      <c r="B1250" s="218"/>
      <c r="C1250" s="218"/>
      <c r="D1250" s="218"/>
      <c r="E1250" s="218"/>
      <c r="F1250" s="218"/>
      <c r="G1250" s="218"/>
      <c r="H1250" s="218"/>
      <c r="I1250" s="218"/>
      <c r="J1250" s="218"/>
      <c r="K1250" s="218"/>
      <c r="L1250" s="218"/>
      <c r="M1250" s="218"/>
      <c r="N1250" s="218"/>
      <c r="O1250" s="219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</row>
    <row r="1251" spans="1:26">
      <c r="A1251" s="40" t="s">
        <v>391</v>
      </c>
      <c r="B1251" s="76">
        <v>50</v>
      </c>
      <c r="C1251" s="76">
        <v>49</v>
      </c>
      <c r="D1251" s="76">
        <v>49</v>
      </c>
      <c r="E1251" s="76">
        <v>50</v>
      </c>
      <c r="F1251" s="76">
        <v>50</v>
      </c>
      <c r="G1251" s="76">
        <v>50</v>
      </c>
      <c r="H1251" s="76">
        <v>50</v>
      </c>
      <c r="I1251" s="120">
        <v>50</v>
      </c>
      <c r="J1251" s="76">
        <v>50</v>
      </c>
      <c r="K1251" s="178">
        <v>49</v>
      </c>
      <c r="L1251" s="76">
        <v>47</v>
      </c>
      <c r="M1251" s="76">
        <v>48</v>
      </c>
      <c r="N1251" s="92">
        <f t="shared" ref="N1251:N1264" si="779">SUM(B1251:M1251)</f>
        <v>592</v>
      </c>
      <c r="O1251" s="91">
        <f t="shared" ref="O1251:O1264" si="780">IF(N1251=0,0,AVERAGE(B1251:M1251))</f>
        <v>49.333333333333336</v>
      </c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</row>
    <row r="1252" spans="1:26">
      <c r="A1252" s="40" t="s">
        <v>430</v>
      </c>
      <c r="B1252" s="76">
        <v>1</v>
      </c>
      <c r="C1252" s="76">
        <v>1</v>
      </c>
      <c r="D1252" s="76">
        <v>1</v>
      </c>
      <c r="E1252" s="76">
        <v>1</v>
      </c>
      <c r="F1252" s="76">
        <v>1</v>
      </c>
      <c r="G1252" s="76">
        <v>2</v>
      </c>
      <c r="H1252" s="76">
        <v>2</v>
      </c>
      <c r="I1252" s="120">
        <v>2</v>
      </c>
      <c r="J1252" s="76">
        <v>2</v>
      </c>
      <c r="K1252" s="178">
        <v>2</v>
      </c>
      <c r="L1252" s="76">
        <v>2</v>
      </c>
      <c r="M1252" s="76">
        <v>2</v>
      </c>
      <c r="N1252" s="92">
        <f t="shared" si="779"/>
        <v>19</v>
      </c>
      <c r="O1252" s="91">
        <f t="shared" si="780"/>
        <v>1.5833333333333333</v>
      </c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</row>
    <row r="1253" spans="1:26">
      <c r="A1253" s="40" t="s">
        <v>449</v>
      </c>
      <c r="B1253" s="76">
        <v>28</v>
      </c>
      <c r="C1253" s="76">
        <v>28</v>
      </c>
      <c r="D1253" s="76">
        <v>27</v>
      </c>
      <c r="E1253" s="76">
        <v>29</v>
      </c>
      <c r="F1253" s="76">
        <v>29</v>
      </c>
      <c r="G1253" s="76">
        <v>29</v>
      </c>
      <c r="H1253" s="76">
        <v>28</v>
      </c>
      <c r="I1253" s="120">
        <v>28</v>
      </c>
      <c r="J1253" s="76">
        <v>29</v>
      </c>
      <c r="K1253" s="178">
        <v>30</v>
      </c>
      <c r="L1253" s="76">
        <v>30</v>
      </c>
      <c r="M1253" s="76">
        <v>30</v>
      </c>
      <c r="N1253" s="92">
        <f t="shared" si="779"/>
        <v>345</v>
      </c>
      <c r="O1253" s="91">
        <f t="shared" si="780"/>
        <v>28.75</v>
      </c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</row>
    <row r="1254" spans="1:26">
      <c r="A1254" s="40" t="s">
        <v>450</v>
      </c>
      <c r="B1254" s="76">
        <v>94</v>
      </c>
      <c r="C1254" s="76">
        <v>96</v>
      </c>
      <c r="D1254" s="76">
        <v>95</v>
      </c>
      <c r="E1254" s="76">
        <v>103</v>
      </c>
      <c r="F1254" s="76">
        <v>103</v>
      </c>
      <c r="G1254" s="76">
        <v>104</v>
      </c>
      <c r="H1254" s="76">
        <v>105</v>
      </c>
      <c r="I1254" s="120">
        <v>105</v>
      </c>
      <c r="J1254" s="76">
        <v>104</v>
      </c>
      <c r="K1254" s="178">
        <v>106</v>
      </c>
      <c r="L1254" s="76">
        <v>106</v>
      </c>
      <c r="M1254" s="76">
        <v>102</v>
      </c>
      <c r="N1254" s="92">
        <f t="shared" si="779"/>
        <v>1223</v>
      </c>
      <c r="O1254" s="91">
        <f t="shared" si="780"/>
        <v>101.91666666666667</v>
      </c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</row>
    <row r="1255" spans="1:26">
      <c r="A1255" s="40" t="s">
        <v>429</v>
      </c>
      <c r="B1255" s="76">
        <v>26</v>
      </c>
      <c r="C1255" s="76">
        <v>26</v>
      </c>
      <c r="D1255" s="76">
        <v>26</v>
      </c>
      <c r="E1255" s="76">
        <v>26</v>
      </c>
      <c r="F1255" s="76">
        <v>25</v>
      </c>
      <c r="G1255" s="184">
        <v>25</v>
      </c>
      <c r="H1255" s="76">
        <v>26</v>
      </c>
      <c r="I1255" s="76">
        <v>25</v>
      </c>
      <c r="J1255" s="76">
        <v>25</v>
      </c>
      <c r="K1255" s="178">
        <v>25</v>
      </c>
      <c r="L1255" s="76">
        <v>25</v>
      </c>
      <c r="M1255" s="76">
        <v>25</v>
      </c>
      <c r="N1255" s="92">
        <f t="shared" si="779"/>
        <v>305</v>
      </c>
      <c r="O1255" s="91">
        <f t="shared" si="780"/>
        <v>25.416666666666668</v>
      </c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</row>
    <row r="1256" spans="1:26">
      <c r="A1256" s="40" t="s">
        <v>451</v>
      </c>
      <c r="B1256" s="76">
        <v>40</v>
      </c>
      <c r="C1256" s="76">
        <v>40</v>
      </c>
      <c r="D1256" s="76">
        <v>40</v>
      </c>
      <c r="E1256" s="76">
        <v>40</v>
      </c>
      <c r="F1256" s="76">
        <v>41</v>
      </c>
      <c r="G1256" s="76">
        <v>38</v>
      </c>
      <c r="H1256" s="76">
        <v>39</v>
      </c>
      <c r="I1256" s="76">
        <v>39</v>
      </c>
      <c r="J1256" s="76">
        <v>38</v>
      </c>
      <c r="K1256" s="178">
        <v>38</v>
      </c>
      <c r="L1256" s="76">
        <v>40</v>
      </c>
      <c r="M1256" s="76">
        <v>39</v>
      </c>
      <c r="N1256" s="92">
        <f t="shared" si="779"/>
        <v>472</v>
      </c>
      <c r="O1256" s="91">
        <f t="shared" si="780"/>
        <v>39.333333333333336</v>
      </c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</row>
    <row r="1257" spans="1:26" ht="14.25" customHeight="1">
      <c r="A1257" s="40" t="s">
        <v>452</v>
      </c>
      <c r="B1257" s="76">
        <v>6</v>
      </c>
      <c r="C1257" s="76">
        <v>6</v>
      </c>
      <c r="D1257" s="76">
        <v>6</v>
      </c>
      <c r="E1257" s="76">
        <v>6</v>
      </c>
      <c r="F1257" s="76">
        <v>6</v>
      </c>
      <c r="G1257" s="76">
        <v>6</v>
      </c>
      <c r="H1257" s="76">
        <v>6</v>
      </c>
      <c r="I1257" s="76">
        <v>6</v>
      </c>
      <c r="J1257" s="76">
        <v>6</v>
      </c>
      <c r="K1257" s="178">
        <v>6</v>
      </c>
      <c r="L1257" s="76">
        <v>6</v>
      </c>
      <c r="M1257" s="76">
        <v>6</v>
      </c>
      <c r="N1257" s="92">
        <f t="shared" si="779"/>
        <v>72</v>
      </c>
      <c r="O1257" s="91">
        <f t="shared" si="780"/>
        <v>6</v>
      </c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</row>
    <row r="1258" spans="1:26">
      <c r="A1258" s="40" t="s">
        <v>386</v>
      </c>
      <c r="B1258" s="76">
        <v>6</v>
      </c>
      <c r="C1258" s="76">
        <v>6</v>
      </c>
      <c r="D1258" s="76">
        <v>6</v>
      </c>
      <c r="E1258" s="76">
        <v>6</v>
      </c>
      <c r="F1258" s="76">
        <v>6</v>
      </c>
      <c r="G1258" s="76">
        <v>6</v>
      </c>
      <c r="H1258" s="76">
        <v>6</v>
      </c>
      <c r="I1258" s="76">
        <v>6</v>
      </c>
      <c r="J1258" s="76">
        <v>6</v>
      </c>
      <c r="K1258" s="178">
        <v>6</v>
      </c>
      <c r="L1258" s="76">
        <v>6</v>
      </c>
      <c r="M1258" s="76">
        <v>14</v>
      </c>
      <c r="N1258" s="92">
        <f t="shared" si="779"/>
        <v>80</v>
      </c>
      <c r="O1258" s="91">
        <f t="shared" si="780"/>
        <v>6.666666666666667</v>
      </c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</row>
    <row r="1259" spans="1:26">
      <c r="A1259" s="40" t="s">
        <v>407</v>
      </c>
      <c r="B1259" s="76">
        <v>8</v>
      </c>
      <c r="C1259" s="76">
        <v>8</v>
      </c>
      <c r="D1259" s="76">
        <v>8</v>
      </c>
      <c r="E1259" s="76">
        <v>8</v>
      </c>
      <c r="F1259" s="76">
        <v>8</v>
      </c>
      <c r="G1259" s="184">
        <v>8</v>
      </c>
      <c r="H1259" s="76">
        <v>8</v>
      </c>
      <c r="I1259" s="76">
        <v>8</v>
      </c>
      <c r="J1259" s="76">
        <v>8</v>
      </c>
      <c r="K1259" s="178">
        <v>8</v>
      </c>
      <c r="L1259" s="76">
        <v>8</v>
      </c>
      <c r="M1259" s="76">
        <v>7</v>
      </c>
      <c r="N1259" s="92">
        <f t="shared" si="779"/>
        <v>95</v>
      </c>
      <c r="O1259" s="91">
        <f t="shared" si="780"/>
        <v>7.916666666666667</v>
      </c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</row>
    <row r="1260" spans="1:26">
      <c r="A1260" s="40" t="s">
        <v>408</v>
      </c>
      <c r="B1260" s="76">
        <v>7</v>
      </c>
      <c r="C1260" s="76">
        <v>7</v>
      </c>
      <c r="D1260" s="76">
        <v>7</v>
      </c>
      <c r="E1260" s="76">
        <v>7</v>
      </c>
      <c r="F1260" s="76">
        <v>7</v>
      </c>
      <c r="G1260" s="76">
        <v>7</v>
      </c>
      <c r="H1260" s="76">
        <v>7</v>
      </c>
      <c r="I1260" s="76">
        <v>7</v>
      </c>
      <c r="J1260" s="76">
        <v>7</v>
      </c>
      <c r="K1260" s="178">
        <v>8</v>
      </c>
      <c r="L1260" s="76">
        <v>7</v>
      </c>
      <c r="M1260" s="76">
        <v>7</v>
      </c>
      <c r="N1260" s="92">
        <f t="shared" si="779"/>
        <v>85</v>
      </c>
      <c r="O1260" s="91">
        <f t="shared" si="780"/>
        <v>7.083333333333333</v>
      </c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</row>
    <row r="1261" spans="1:26" ht="14.25" customHeight="1">
      <c r="A1261" s="40" t="s">
        <v>393</v>
      </c>
      <c r="B1261" s="76">
        <v>3</v>
      </c>
      <c r="C1261" s="76">
        <v>3</v>
      </c>
      <c r="D1261" s="76">
        <v>3</v>
      </c>
      <c r="E1261" s="76">
        <v>3</v>
      </c>
      <c r="F1261" s="76">
        <v>4</v>
      </c>
      <c r="G1261" s="76">
        <v>4</v>
      </c>
      <c r="H1261" s="76">
        <v>4</v>
      </c>
      <c r="I1261" s="76">
        <v>4</v>
      </c>
      <c r="J1261" s="76">
        <v>4</v>
      </c>
      <c r="K1261" s="178">
        <v>4</v>
      </c>
      <c r="L1261" s="76">
        <v>4</v>
      </c>
      <c r="M1261" s="76">
        <v>4</v>
      </c>
      <c r="N1261" s="92">
        <f t="shared" si="779"/>
        <v>44</v>
      </c>
      <c r="O1261" s="91">
        <f t="shared" si="780"/>
        <v>3.6666666666666665</v>
      </c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</row>
    <row r="1262" spans="1:26">
      <c r="A1262" s="40" t="s">
        <v>396</v>
      </c>
      <c r="B1262" s="76">
        <v>2</v>
      </c>
      <c r="C1262" s="76">
        <v>2</v>
      </c>
      <c r="D1262" s="76">
        <v>2</v>
      </c>
      <c r="E1262" s="76">
        <v>2</v>
      </c>
      <c r="F1262" s="76">
        <v>2</v>
      </c>
      <c r="G1262" s="76">
        <v>2</v>
      </c>
      <c r="H1262" s="76">
        <v>2</v>
      </c>
      <c r="I1262" s="76">
        <v>2</v>
      </c>
      <c r="J1262" s="76">
        <v>2</v>
      </c>
      <c r="K1262" s="178">
        <v>2</v>
      </c>
      <c r="L1262" s="76">
        <v>2</v>
      </c>
      <c r="M1262" s="76">
        <v>2</v>
      </c>
      <c r="N1262" s="92">
        <f t="shared" si="779"/>
        <v>24</v>
      </c>
      <c r="O1262" s="91">
        <f t="shared" si="780"/>
        <v>2</v>
      </c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</row>
    <row r="1263" spans="1:26">
      <c r="A1263" s="40" t="s">
        <v>401</v>
      </c>
      <c r="B1263" s="76">
        <v>18</v>
      </c>
      <c r="C1263" s="76">
        <v>18</v>
      </c>
      <c r="D1263" s="76">
        <v>18</v>
      </c>
      <c r="E1263" s="76">
        <v>19</v>
      </c>
      <c r="F1263" s="76">
        <v>19</v>
      </c>
      <c r="G1263" s="76">
        <v>19</v>
      </c>
      <c r="H1263" s="76">
        <v>20</v>
      </c>
      <c r="I1263" s="76">
        <v>20</v>
      </c>
      <c r="J1263" s="76">
        <v>20</v>
      </c>
      <c r="K1263" s="178">
        <v>20</v>
      </c>
      <c r="L1263" s="76">
        <v>21</v>
      </c>
      <c r="M1263" s="76">
        <v>19</v>
      </c>
      <c r="N1263" s="92">
        <f t="shared" si="779"/>
        <v>231</v>
      </c>
      <c r="O1263" s="91">
        <f t="shared" si="780"/>
        <v>19.25</v>
      </c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</row>
    <row r="1264" spans="1:26" s="195" customFormat="1">
      <c r="A1264" s="40" t="s">
        <v>324</v>
      </c>
      <c r="B1264" s="76">
        <v>0</v>
      </c>
      <c r="C1264" s="76">
        <v>0</v>
      </c>
      <c r="D1264" s="76">
        <v>0</v>
      </c>
      <c r="E1264" s="76">
        <v>0</v>
      </c>
      <c r="F1264" s="76">
        <v>0</v>
      </c>
      <c r="G1264" s="76">
        <v>0</v>
      </c>
      <c r="H1264" s="76">
        <v>0</v>
      </c>
      <c r="I1264" s="76">
        <v>0</v>
      </c>
      <c r="J1264" s="76">
        <v>15</v>
      </c>
      <c r="K1264" s="178">
        <v>15</v>
      </c>
      <c r="L1264" s="76">
        <v>13</v>
      </c>
      <c r="M1264" s="76">
        <v>14</v>
      </c>
      <c r="N1264" s="92">
        <f t="shared" si="779"/>
        <v>57</v>
      </c>
      <c r="O1264" s="91">
        <f t="shared" si="780"/>
        <v>4.75</v>
      </c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</row>
    <row r="1265" spans="1:26">
      <c r="A1265" s="137" t="s">
        <v>453</v>
      </c>
      <c r="B1265" s="124">
        <f t="shared" ref="B1265:J1265" si="781">SUM(B1251:B1264)</f>
        <v>289</v>
      </c>
      <c r="C1265" s="124">
        <f t="shared" si="781"/>
        <v>290</v>
      </c>
      <c r="D1265" s="124">
        <f t="shared" si="781"/>
        <v>288</v>
      </c>
      <c r="E1265" s="124">
        <f t="shared" si="781"/>
        <v>300</v>
      </c>
      <c r="F1265" s="124">
        <f t="shared" si="781"/>
        <v>301</v>
      </c>
      <c r="G1265" s="124">
        <f t="shared" si="781"/>
        <v>300</v>
      </c>
      <c r="H1265" s="124">
        <f t="shared" si="781"/>
        <v>303</v>
      </c>
      <c r="I1265" s="124">
        <f t="shared" si="781"/>
        <v>302</v>
      </c>
      <c r="J1265" s="124">
        <f t="shared" si="781"/>
        <v>316</v>
      </c>
      <c r="K1265" s="124">
        <f>SUM(K1251:K1264)</f>
        <v>319</v>
      </c>
      <c r="L1265" s="124">
        <f t="shared" ref="L1265" si="782">SUM(L1251:L1263)</f>
        <v>304</v>
      </c>
      <c r="M1265" s="124">
        <f>SUM(M1251:M1264)</f>
        <v>319</v>
      </c>
      <c r="N1265" s="124">
        <f>SUM(N1251:N1264)</f>
        <v>3644</v>
      </c>
      <c r="O1265" s="126">
        <f>SUM(O1251:O1264)</f>
        <v>303.66666666666669</v>
      </c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</row>
    <row r="1266" spans="1:26" ht="14.25">
      <c r="A1266" s="10"/>
      <c r="B1266" s="10"/>
      <c r="C1266" s="10"/>
      <c r="D1266" s="10"/>
      <c r="E1266" s="11"/>
      <c r="F1266" s="11"/>
      <c r="G1266" s="11"/>
      <c r="H1266" s="11"/>
      <c r="I1266" s="11"/>
      <c r="J1266" s="11"/>
      <c r="K1266" s="11"/>
      <c r="L1266" s="11"/>
      <c r="M1266" s="11"/>
      <c r="N1266" s="11"/>
      <c r="O1266" s="7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</row>
    <row r="1267" spans="1:26">
      <c r="A1267" s="40" t="s">
        <v>454</v>
      </c>
      <c r="B1267" s="76">
        <v>42</v>
      </c>
      <c r="C1267" s="76">
        <v>42</v>
      </c>
      <c r="D1267" s="76">
        <v>42</v>
      </c>
      <c r="E1267" s="76">
        <v>42</v>
      </c>
      <c r="F1267" s="76">
        <v>42</v>
      </c>
      <c r="G1267" s="76">
        <v>42</v>
      </c>
      <c r="H1267" s="76">
        <v>42</v>
      </c>
      <c r="I1267" s="76">
        <v>42</v>
      </c>
      <c r="J1267" s="76">
        <v>27</v>
      </c>
      <c r="K1267" s="76">
        <v>27</v>
      </c>
      <c r="L1267" s="76">
        <v>18</v>
      </c>
      <c r="M1267" s="76">
        <v>16</v>
      </c>
      <c r="N1267" s="92">
        <f t="shared" ref="N1267:N1268" si="783">SUM(B1267:M1267)</f>
        <v>424</v>
      </c>
      <c r="O1267" s="91">
        <f t="shared" ref="O1267:O1268" si="784">IF(N1267=0,0,AVERAGE(B1267:M1267))</f>
        <v>35.333333333333336</v>
      </c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</row>
    <row r="1268" spans="1:26">
      <c r="A1268" s="129" t="s">
        <v>455</v>
      </c>
      <c r="B1268" s="130">
        <f t="shared" ref="B1268:M1268" si="785">IF(B1267=0,"",B1267)</f>
        <v>42</v>
      </c>
      <c r="C1268" s="130">
        <f t="shared" si="785"/>
        <v>42</v>
      </c>
      <c r="D1268" s="130">
        <f t="shared" si="785"/>
        <v>42</v>
      </c>
      <c r="E1268" s="130">
        <f t="shared" si="785"/>
        <v>42</v>
      </c>
      <c r="F1268" s="130">
        <f t="shared" ref="F1268" si="786">IF(F1267=0,"",F1267)</f>
        <v>42</v>
      </c>
      <c r="G1268" s="130">
        <f t="shared" si="785"/>
        <v>42</v>
      </c>
      <c r="H1268" s="130">
        <f t="shared" si="785"/>
        <v>42</v>
      </c>
      <c r="I1268" s="130">
        <f t="shared" si="785"/>
        <v>42</v>
      </c>
      <c r="J1268" s="130">
        <f t="shared" si="785"/>
        <v>27</v>
      </c>
      <c r="K1268" s="130">
        <f t="shared" ref="K1268" si="787">IF(K1267=0,"",K1267)</f>
        <v>27</v>
      </c>
      <c r="L1268" s="130">
        <f t="shared" si="785"/>
        <v>18</v>
      </c>
      <c r="M1268" s="130">
        <f t="shared" si="785"/>
        <v>16</v>
      </c>
      <c r="N1268" s="124">
        <f t="shared" si="783"/>
        <v>424</v>
      </c>
      <c r="O1268" s="126">
        <f t="shared" si="784"/>
        <v>35.333333333333336</v>
      </c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</row>
    <row r="1269" spans="1:26">
      <c r="A1269" s="129" t="s">
        <v>456</v>
      </c>
      <c r="B1269" s="124">
        <f t="shared" ref="B1269:O1269" si="788">SUM(B1265,B1268)</f>
        <v>331</v>
      </c>
      <c r="C1269" s="124">
        <f t="shared" si="788"/>
        <v>332</v>
      </c>
      <c r="D1269" s="124">
        <f>SUM(D1265,D1268)</f>
        <v>330</v>
      </c>
      <c r="E1269" s="124">
        <f t="shared" si="788"/>
        <v>342</v>
      </c>
      <c r="F1269" s="124">
        <f t="shared" si="788"/>
        <v>343</v>
      </c>
      <c r="G1269" s="124">
        <f t="shared" si="788"/>
        <v>342</v>
      </c>
      <c r="H1269" s="124">
        <f t="shared" si="788"/>
        <v>345</v>
      </c>
      <c r="I1269" s="124">
        <f t="shared" si="788"/>
        <v>344</v>
      </c>
      <c r="J1269" s="124">
        <f t="shared" si="788"/>
        <v>343</v>
      </c>
      <c r="K1269" s="124">
        <f t="shared" ref="K1269" si="789">SUM(K1265,K1268)</f>
        <v>346</v>
      </c>
      <c r="L1269" s="124">
        <f t="shared" si="788"/>
        <v>322</v>
      </c>
      <c r="M1269" s="124">
        <f>SUM(M1265,M1268)</f>
        <v>335</v>
      </c>
      <c r="N1269" s="124">
        <f t="shared" si="788"/>
        <v>4068</v>
      </c>
      <c r="O1269" s="126">
        <f t="shared" si="788"/>
        <v>339</v>
      </c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</row>
    <row r="1270" spans="1:26" ht="14.25">
      <c r="A1270" s="61"/>
      <c r="B1270" s="61"/>
      <c r="C1270" s="61"/>
      <c r="D1270" s="61"/>
      <c r="E1270" s="62"/>
      <c r="F1270" s="62"/>
      <c r="G1270" s="62"/>
      <c r="H1270" s="62"/>
      <c r="I1270" s="62"/>
      <c r="J1270" s="62"/>
      <c r="K1270" s="62"/>
      <c r="L1270" s="62"/>
      <c r="M1270" s="62"/>
      <c r="N1270" s="62"/>
      <c r="O1270" s="7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</row>
    <row r="1271" spans="1:26">
      <c r="A1271" s="214" t="s">
        <v>457</v>
      </c>
      <c r="B1271" s="215"/>
      <c r="C1271" s="215"/>
      <c r="D1271" s="215"/>
      <c r="E1271" s="215"/>
      <c r="F1271" s="215"/>
      <c r="G1271" s="215"/>
      <c r="H1271" s="215"/>
      <c r="I1271" s="215"/>
      <c r="J1271" s="215"/>
      <c r="K1271" s="215"/>
      <c r="L1271" s="215"/>
      <c r="M1271" s="215"/>
      <c r="N1271" s="215"/>
      <c r="O1271" s="216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</row>
    <row r="1272" spans="1:26">
      <c r="A1272" s="40" t="s">
        <v>458</v>
      </c>
      <c r="B1272" s="76">
        <v>5</v>
      </c>
      <c r="C1272" s="76">
        <v>5</v>
      </c>
      <c r="D1272" s="76">
        <v>4</v>
      </c>
      <c r="E1272" s="76">
        <v>5</v>
      </c>
      <c r="F1272" s="76">
        <v>5</v>
      </c>
      <c r="G1272" s="76">
        <v>5</v>
      </c>
      <c r="H1272" s="76">
        <v>6</v>
      </c>
      <c r="I1272" s="76">
        <v>6</v>
      </c>
      <c r="J1272" s="76">
        <v>13</v>
      </c>
      <c r="K1272" s="76">
        <v>13</v>
      </c>
      <c r="L1272" s="202">
        <v>10</v>
      </c>
      <c r="M1272" s="76">
        <v>10</v>
      </c>
      <c r="N1272" s="92">
        <f t="shared" ref="N1272:N1279" si="790">SUM(B1272:M1272)</f>
        <v>87</v>
      </c>
      <c r="O1272" s="91">
        <f t="shared" ref="O1272:O1279" si="791">IF(N1272=0,0,AVERAGE(B1272:M1272))</f>
        <v>7.25</v>
      </c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</row>
    <row r="1273" spans="1:26" ht="14.25" customHeight="1">
      <c r="A1273" s="40" t="s">
        <v>459</v>
      </c>
      <c r="B1273" s="76">
        <v>57</v>
      </c>
      <c r="C1273" s="76">
        <v>57</v>
      </c>
      <c r="D1273" s="76">
        <v>57</v>
      </c>
      <c r="E1273" s="76">
        <v>58</v>
      </c>
      <c r="F1273" s="76">
        <v>58</v>
      </c>
      <c r="G1273" s="76">
        <v>58</v>
      </c>
      <c r="H1273" s="76">
        <v>58</v>
      </c>
      <c r="I1273" s="76">
        <v>58</v>
      </c>
      <c r="J1273" s="76">
        <v>61</v>
      </c>
      <c r="K1273" s="76">
        <v>62</v>
      </c>
      <c r="L1273" s="202">
        <v>65</v>
      </c>
      <c r="M1273" s="76">
        <v>66</v>
      </c>
      <c r="N1273" s="92">
        <f t="shared" si="790"/>
        <v>715</v>
      </c>
      <c r="O1273" s="91">
        <f t="shared" si="791"/>
        <v>59.583333333333336</v>
      </c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</row>
    <row r="1274" spans="1:26">
      <c r="A1274" s="40" t="s">
        <v>460</v>
      </c>
      <c r="B1274" s="76">
        <v>6</v>
      </c>
      <c r="C1274" s="76">
        <v>6</v>
      </c>
      <c r="D1274" s="76">
        <v>6</v>
      </c>
      <c r="E1274" s="76">
        <v>7</v>
      </c>
      <c r="F1274" s="76">
        <v>7</v>
      </c>
      <c r="G1274" s="76">
        <v>7</v>
      </c>
      <c r="H1274" s="76">
        <v>7</v>
      </c>
      <c r="I1274" s="76">
        <v>7</v>
      </c>
      <c r="J1274" s="76">
        <v>7</v>
      </c>
      <c r="K1274" s="76">
        <v>6</v>
      </c>
      <c r="L1274" s="202">
        <v>5</v>
      </c>
      <c r="M1274" s="76">
        <v>5</v>
      </c>
      <c r="N1274" s="92">
        <f t="shared" si="790"/>
        <v>76</v>
      </c>
      <c r="O1274" s="91">
        <f t="shared" si="791"/>
        <v>6.333333333333333</v>
      </c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</row>
    <row r="1275" spans="1:26">
      <c r="A1275" s="40" t="s">
        <v>461</v>
      </c>
      <c r="B1275" s="76">
        <v>194</v>
      </c>
      <c r="C1275" s="76">
        <v>196</v>
      </c>
      <c r="D1275" s="76">
        <v>194</v>
      </c>
      <c r="E1275" s="76">
        <v>203</v>
      </c>
      <c r="F1275" s="76">
        <v>204</v>
      </c>
      <c r="G1275" s="76">
        <v>204</v>
      </c>
      <c r="H1275" s="76">
        <v>206</v>
      </c>
      <c r="I1275" s="76">
        <v>205</v>
      </c>
      <c r="J1275" s="76">
        <v>211</v>
      </c>
      <c r="K1275" s="76">
        <v>215</v>
      </c>
      <c r="L1275" s="202">
        <v>210</v>
      </c>
      <c r="M1275" s="76">
        <v>211</v>
      </c>
      <c r="N1275" s="92">
        <f t="shared" si="790"/>
        <v>2453</v>
      </c>
      <c r="O1275" s="91">
        <f t="shared" si="791"/>
        <v>204.41666666666666</v>
      </c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</row>
    <row r="1276" spans="1:26">
      <c r="A1276" s="40" t="s">
        <v>462</v>
      </c>
      <c r="B1276" s="76">
        <v>3</v>
      </c>
      <c r="C1276" s="76">
        <v>3</v>
      </c>
      <c r="D1276" s="76">
        <v>3</v>
      </c>
      <c r="E1276" s="76">
        <v>3</v>
      </c>
      <c r="F1276" s="76">
        <v>3</v>
      </c>
      <c r="G1276" s="76">
        <v>3</v>
      </c>
      <c r="H1276" s="76">
        <v>3</v>
      </c>
      <c r="I1276" s="76">
        <v>3</v>
      </c>
      <c r="J1276" s="76">
        <v>3</v>
      </c>
      <c r="K1276" s="76">
        <v>3</v>
      </c>
      <c r="L1276" s="202">
        <v>5</v>
      </c>
      <c r="M1276" s="76">
        <v>5</v>
      </c>
      <c r="N1276" s="92">
        <f t="shared" si="790"/>
        <v>40</v>
      </c>
      <c r="O1276" s="91">
        <f t="shared" si="791"/>
        <v>3.3333333333333335</v>
      </c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</row>
    <row r="1277" spans="1:26" ht="14.25" customHeight="1">
      <c r="A1277" s="40" t="s">
        <v>463</v>
      </c>
      <c r="B1277" s="76">
        <v>21</v>
      </c>
      <c r="C1277" s="76">
        <v>21</v>
      </c>
      <c r="D1277" s="76">
        <v>21</v>
      </c>
      <c r="E1277" s="76">
        <v>21</v>
      </c>
      <c r="F1277" s="76">
        <v>21</v>
      </c>
      <c r="G1277" s="76">
        <v>20</v>
      </c>
      <c r="H1277" s="76">
        <v>20</v>
      </c>
      <c r="I1277" s="76">
        <v>20</v>
      </c>
      <c r="J1277" s="76">
        <v>18</v>
      </c>
      <c r="K1277" s="76">
        <v>17</v>
      </c>
      <c r="L1277" s="202">
        <v>17</v>
      </c>
      <c r="M1277" s="76">
        <v>17</v>
      </c>
      <c r="N1277" s="92">
        <f t="shared" si="790"/>
        <v>234</v>
      </c>
      <c r="O1277" s="91">
        <f t="shared" si="791"/>
        <v>19.5</v>
      </c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</row>
    <row r="1278" spans="1:26">
      <c r="A1278" s="40" t="s">
        <v>464</v>
      </c>
      <c r="B1278" s="76">
        <v>2</v>
      </c>
      <c r="C1278" s="76">
        <v>2</v>
      </c>
      <c r="D1278" s="76">
        <v>2</v>
      </c>
      <c r="E1278" s="76">
        <v>2</v>
      </c>
      <c r="F1278" s="76">
        <v>2</v>
      </c>
      <c r="G1278" s="76">
        <v>2</v>
      </c>
      <c r="H1278" s="76">
        <v>2</v>
      </c>
      <c r="I1278" s="76">
        <v>2</v>
      </c>
      <c r="J1278" s="76">
        <v>2</v>
      </c>
      <c r="K1278" s="76">
        <v>2</v>
      </c>
      <c r="L1278" s="202">
        <v>4</v>
      </c>
      <c r="M1278" s="76">
        <v>4</v>
      </c>
      <c r="N1278" s="92">
        <f t="shared" si="790"/>
        <v>28</v>
      </c>
      <c r="O1278" s="91">
        <f t="shared" si="791"/>
        <v>2.3333333333333335</v>
      </c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</row>
    <row r="1279" spans="1:26">
      <c r="A1279" s="40" t="s">
        <v>465</v>
      </c>
      <c r="B1279" s="76">
        <v>1</v>
      </c>
      <c r="C1279" s="76">
        <v>1</v>
      </c>
      <c r="D1279" s="76">
        <v>1</v>
      </c>
      <c r="E1279" s="76">
        <v>1</v>
      </c>
      <c r="F1279" s="76">
        <v>1</v>
      </c>
      <c r="G1279" s="76">
        <v>1</v>
      </c>
      <c r="H1279" s="76">
        <v>1</v>
      </c>
      <c r="I1279" s="76">
        <v>1</v>
      </c>
      <c r="J1279" s="76">
        <v>1</v>
      </c>
      <c r="K1279" s="76">
        <v>1</v>
      </c>
      <c r="L1279" s="202">
        <v>1</v>
      </c>
      <c r="M1279" s="76">
        <v>1</v>
      </c>
      <c r="N1279" s="92">
        <f t="shared" si="790"/>
        <v>12</v>
      </c>
      <c r="O1279" s="91">
        <f t="shared" si="791"/>
        <v>1</v>
      </c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</row>
    <row r="1280" spans="1:26">
      <c r="A1280" s="129" t="s">
        <v>22</v>
      </c>
      <c r="B1280" s="124">
        <f t="shared" ref="B1280:O1280" si="792">SUM(B1272:B1279)</f>
        <v>289</v>
      </c>
      <c r="C1280" s="124">
        <f t="shared" si="792"/>
        <v>291</v>
      </c>
      <c r="D1280" s="124">
        <f t="shared" si="792"/>
        <v>288</v>
      </c>
      <c r="E1280" s="124">
        <f t="shared" si="792"/>
        <v>300</v>
      </c>
      <c r="F1280" s="124">
        <f t="shared" si="792"/>
        <v>301</v>
      </c>
      <c r="G1280" s="124">
        <f t="shared" si="792"/>
        <v>300</v>
      </c>
      <c r="H1280" s="124">
        <f t="shared" si="792"/>
        <v>303</v>
      </c>
      <c r="I1280" s="124">
        <f t="shared" si="792"/>
        <v>302</v>
      </c>
      <c r="J1280" s="124">
        <f t="shared" si="792"/>
        <v>316</v>
      </c>
      <c r="K1280" s="124">
        <f t="shared" si="792"/>
        <v>319</v>
      </c>
      <c r="L1280" s="124">
        <f t="shared" si="792"/>
        <v>317</v>
      </c>
      <c r="M1280" s="124">
        <f t="shared" si="792"/>
        <v>319</v>
      </c>
      <c r="N1280" s="124">
        <f t="shared" si="792"/>
        <v>3645</v>
      </c>
      <c r="O1280" s="126">
        <f t="shared" si="792"/>
        <v>303.74999999999994</v>
      </c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</row>
    <row r="1281" spans="1:26" ht="14.25">
      <c r="A1281" s="10"/>
      <c r="B1281" s="10"/>
      <c r="C1281" s="10"/>
      <c r="D1281" s="10"/>
      <c r="E1281" s="11"/>
      <c r="F1281" s="11"/>
      <c r="G1281" s="11"/>
      <c r="H1281" s="11"/>
      <c r="I1281" s="11"/>
      <c r="J1281" s="11"/>
      <c r="K1281" s="11"/>
      <c r="L1281" s="11"/>
      <c r="M1281" s="11"/>
      <c r="N1281" s="11"/>
      <c r="O1281" s="7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</row>
    <row r="1282" spans="1:26">
      <c r="A1282" s="214" t="s">
        <v>466</v>
      </c>
      <c r="B1282" s="215"/>
      <c r="C1282" s="215"/>
      <c r="D1282" s="215"/>
      <c r="E1282" s="215"/>
      <c r="F1282" s="215"/>
      <c r="G1282" s="215"/>
      <c r="H1282" s="215"/>
      <c r="I1282" s="215"/>
      <c r="J1282" s="215"/>
      <c r="K1282" s="215"/>
      <c r="L1282" s="215"/>
      <c r="M1282" s="215"/>
      <c r="N1282" s="215"/>
      <c r="O1282" s="216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</row>
    <row r="1283" spans="1:26">
      <c r="A1283" s="40" t="s">
        <v>467</v>
      </c>
      <c r="B1283" s="76">
        <v>92</v>
      </c>
      <c r="C1283" s="76">
        <v>92</v>
      </c>
      <c r="D1283" s="76">
        <v>92</v>
      </c>
      <c r="E1283" s="76">
        <v>94</v>
      </c>
      <c r="F1283" s="76">
        <v>94</v>
      </c>
      <c r="G1283" s="76">
        <v>94</v>
      </c>
      <c r="H1283" s="76">
        <v>94</v>
      </c>
      <c r="I1283" s="76">
        <v>94</v>
      </c>
      <c r="J1283" s="76">
        <v>94</v>
      </c>
      <c r="K1283" s="76">
        <v>94</v>
      </c>
      <c r="L1283" s="93">
        <v>94</v>
      </c>
      <c r="M1283" s="76">
        <v>94</v>
      </c>
      <c r="N1283" s="92">
        <f t="shared" ref="N1283:N1284" si="793">SUM(B1283:M1283)</f>
        <v>1122</v>
      </c>
      <c r="O1283" s="91">
        <f t="shared" ref="O1283:O1284" si="794">IF(N1283=0,0,AVERAGE(B1283:M1283))</f>
        <v>93.5</v>
      </c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</row>
    <row r="1284" spans="1:26">
      <c r="A1284" s="53" t="s">
        <v>23</v>
      </c>
      <c r="B1284" s="76">
        <v>0</v>
      </c>
      <c r="C1284" s="76">
        <v>0</v>
      </c>
      <c r="D1284" s="76">
        <v>0</v>
      </c>
      <c r="E1284" s="76">
        <v>0</v>
      </c>
      <c r="F1284" s="76">
        <v>0</v>
      </c>
      <c r="G1284" s="76">
        <v>0</v>
      </c>
      <c r="H1284" s="76">
        <v>0</v>
      </c>
      <c r="I1284" s="76">
        <v>0</v>
      </c>
      <c r="J1284" s="76">
        <v>0</v>
      </c>
      <c r="K1284" s="76">
        <v>0</v>
      </c>
      <c r="L1284" s="76">
        <v>0</v>
      </c>
      <c r="M1284" s="76">
        <v>0</v>
      </c>
      <c r="N1284" s="92">
        <f t="shared" si="793"/>
        <v>0</v>
      </c>
      <c r="O1284" s="91">
        <f t="shared" si="794"/>
        <v>0</v>
      </c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</row>
    <row r="1285" spans="1:26" ht="14.25">
      <c r="A1285" s="10"/>
      <c r="B1285" s="10"/>
      <c r="C1285" s="10"/>
      <c r="D1285" s="10"/>
      <c r="E1285" s="11"/>
      <c r="F1285" s="11"/>
      <c r="G1285" s="11"/>
      <c r="H1285" s="11"/>
      <c r="I1285" s="11"/>
      <c r="J1285" s="11"/>
      <c r="K1285" s="11"/>
      <c r="L1285" s="11"/>
      <c r="M1285" s="11"/>
      <c r="N1285" s="11"/>
      <c r="O1285" s="7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</row>
    <row r="1286" spans="1:26">
      <c r="A1286" s="214" t="s">
        <v>468</v>
      </c>
      <c r="B1286" s="215"/>
      <c r="C1286" s="215"/>
      <c r="D1286" s="215"/>
      <c r="E1286" s="215"/>
      <c r="F1286" s="215"/>
      <c r="G1286" s="215"/>
      <c r="H1286" s="215"/>
      <c r="I1286" s="215"/>
      <c r="J1286" s="215"/>
      <c r="K1286" s="215"/>
      <c r="L1286" s="215"/>
      <c r="M1286" s="215"/>
      <c r="N1286" s="215"/>
      <c r="O1286" s="216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</row>
    <row r="1287" spans="1:26">
      <c r="A1287" s="53" t="s">
        <v>469</v>
      </c>
      <c r="B1287" s="76">
        <v>0</v>
      </c>
      <c r="C1287" s="94">
        <v>0</v>
      </c>
      <c r="D1287" s="76">
        <v>2</v>
      </c>
      <c r="E1287" s="94">
        <v>16</v>
      </c>
      <c r="F1287" s="76">
        <v>25</v>
      </c>
      <c r="G1287" s="94">
        <v>23</v>
      </c>
      <c r="H1287" s="76">
        <v>38</v>
      </c>
      <c r="I1287" s="94">
        <v>23</v>
      </c>
      <c r="J1287" s="94">
        <v>23</v>
      </c>
      <c r="K1287" s="94">
        <v>21</v>
      </c>
      <c r="L1287" s="94">
        <v>22</v>
      </c>
      <c r="M1287" s="94">
        <v>21</v>
      </c>
      <c r="N1287" s="92">
        <f>SUM(B1287:M1287)</f>
        <v>214</v>
      </c>
      <c r="O1287" s="91">
        <f t="shared" ref="O1287:O1304" si="795">IF(N1287=0,0,AVERAGE(B1287:M1287))</f>
        <v>17.833333333333332</v>
      </c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</row>
    <row r="1288" spans="1:26">
      <c r="A1288" s="53" t="s">
        <v>470</v>
      </c>
      <c r="B1288" s="76">
        <v>4</v>
      </c>
      <c r="C1288" s="94">
        <v>7</v>
      </c>
      <c r="D1288" s="76">
        <v>1</v>
      </c>
      <c r="E1288" s="94">
        <v>3</v>
      </c>
      <c r="F1288" s="76">
        <v>2</v>
      </c>
      <c r="G1288" s="185">
        <v>5</v>
      </c>
      <c r="H1288" s="76">
        <v>6</v>
      </c>
      <c r="I1288" s="94">
        <v>5</v>
      </c>
      <c r="J1288" s="94">
        <v>5</v>
      </c>
      <c r="K1288" s="94">
        <v>8</v>
      </c>
      <c r="L1288" s="94">
        <v>6</v>
      </c>
      <c r="M1288" s="94">
        <v>4</v>
      </c>
      <c r="N1288" s="92">
        <f t="shared" ref="N1288:N1304" si="796">SUM(B1288:M1288)</f>
        <v>56</v>
      </c>
      <c r="O1288" s="91">
        <f t="shared" si="795"/>
        <v>4.666666666666667</v>
      </c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</row>
    <row r="1289" spans="1:26">
      <c r="A1289" s="40" t="s">
        <v>471</v>
      </c>
      <c r="B1289" s="76">
        <v>2</v>
      </c>
      <c r="C1289" s="94">
        <v>4</v>
      </c>
      <c r="D1289" s="76">
        <v>2</v>
      </c>
      <c r="E1289" s="94">
        <v>14</v>
      </c>
      <c r="F1289" s="76">
        <v>3</v>
      </c>
      <c r="G1289" s="94">
        <v>5</v>
      </c>
      <c r="H1289" s="76">
        <v>5</v>
      </c>
      <c r="I1289" s="94">
        <v>4</v>
      </c>
      <c r="J1289" s="94">
        <v>24</v>
      </c>
      <c r="K1289" s="94">
        <v>11</v>
      </c>
      <c r="L1289" s="94">
        <v>10</v>
      </c>
      <c r="M1289" s="94">
        <v>12</v>
      </c>
      <c r="N1289" s="92">
        <f t="shared" si="796"/>
        <v>96</v>
      </c>
      <c r="O1289" s="91">
        <f t="shared" si="795"/>
        <v>8</v>
      </c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</row>
    <row r="1290" spans="1:26">
      <c r="A1290" s="40" t="s">
        <v>472</v>
      </c>
      <c r="B1290" s="76">
        <v>1</v>
      </c>
      <c r="C1290" s="94">
        <v>3</v>
      </c>
      <c r="D1290" s="76">
        <v>4</v>
      </c>
      <c r="E1290" s="94">
        <v>2</v>
      </c>
      <c r="F1290" s="76">
        <v>2</v>
      </c>
      <c r="G1290" s="94">
        <v>6</v>
      </c>
      <c r="H1290" s="76">
        <v>2</v>
      </c>
      <c r="I1290" s="94">
        <v>5</v>
      </c>
      <c r="J1290" s="94">
        <v>10</v>
      </c>
      <c r="K1290" s="94">
        <v>7</v>
      </c>
      <c r="L1290" s="94">
        <v>12</v>
      </c>
      <c r="M1290" s="94">
        <v>9</v>
      </c>
      <c r="N1290" s="92">
        <f t="shared" si="796"/>
        <v>63</v>
      </c>
      <c r="O1290" s="91">
        <f t="shared" si="795"/>
        <v>5.25</v>
      </c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</row>
    <row r="1291" spans="1:26">
      <c r="A1291" s="40" t="s">
        <v>473</v>
      </c>
      <c r="B1291" s="76">
        <v>8</v>
      </c>
      <c r="C1291" s="94">
        <v>3</v>
      </c>
      <c r="D1291" s="76">
        <v>5</v>
      </c>
      <c r="E1291" s="94">
        <v>5</v>
      </c>
      <c r="F1291" s="76">
        <v>4</v>
      </c>
      <c r="G1291" s="94">
        <v>4</v>
      </c>
      <c r="H1291" s="76">
        <v>5</v>
      </c>
      <c r="I1291" s="94">
        <v>5</v>
      </c>
      <c r="J1291" s="94">
        <v>5</v>
      </c>
      <c r="K1291" s="94">
        <v>5</v>
      </c>
      <c r="L1291" s="94">
        <v>5</v>
      </c>
      <c r="M1291" s="94">
        <v>4</v>
      </c>
      <c r="N1291" s="92">
        <f t="shared" si="796"/>
        <v>58</v>
      </c>
      <c r="O1291" s="91">
        <f t="shared" si="795"/>
        <v>4.833333333333333</v>
      </c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</row>
    <row r="1292" spans="1:26">
      <c r="A1292" s="63" t="s">
        <v>474</v>
      </c>
      <c r="B1292" s="76">
        <f t="shared" ref="B1292:H1292" si="797">IF(B1280=0,"",B1280)</f>
        <v>289</v>
      </c>
      <c r="C1292" s="76">
        <f t="shared" si="797"/>
        <v>291</v>
      </c>
      <c r="D1292" s="76">
        <f t="shared" si="797"/>
        <v>288</v>
      </c>
      <c r="E1292" s="76">
        <f t="shared" si="797"/>
        <v>300</v>
      </c>
      <c r="F1292" s="76">
        <f t="shared" si="797"/>
        <v>301</v>
      </c>
      <c r="G1292" s="76">
        <v>300</v>
      </c>
      <c r="H1292" s="76">
        <f t="shared" si="797"/>
        <v>303</v>
      </c>
      <c r="I1292" s="76">
        <v>302</v>
      </c>
      <c r="J1292" s="76">
        <v>316</v>
      </c>
      <c r="K1292" s="76">
        <v>319</v>
      </c>
      <c r="L1292" s="76">
        <v>317</v>
      </c>
      <c r="M1292" s="76">
        <v>319</v>
      </c>
      <c r="N1292" s="92">
        <f t="shared" si="796"/>
        <v>3645</v>
      </c>
      <c r="O1292" s="91">
        <f t="shared" si="795"/>
        <v>303.75</v>
      </c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</row>
    <row r="1293" spans="1:26">
      <c r="A1293" s="40" t="s">
        <v>475</v>
      </c>
      <c r="B1293" s="76">
        <v>20</v>
      </c>
      <c r="C1293" s="94">
        <v>20</v>
      </c>
      <c r="D1293" s="76">
        <v>25</v>
      </c>
      <c r="E1293" s="76">
        <v>14</v>
      </c>
      <c r="F1293" s="76">
        <v>19</v>
      </c>
      <c r="G1293" s="94">
        <v>19</v>
      </c>
      <c r="H1293" s="187">
        <v>34</v>
      </c>
      <c r="I1293" s="94">
        <v>19</v>
      </c>
      <c r="J1293" s="94">
        <v>34</v>
      </c>
      <c r="K1293" s="94">
        <v>27</v>
      </c>
      <c r="L1293" s="94">
        <v>25</v>
      </c>
      <c r="M1293" s="94">
        <v>27</v>
      </c>
      <c r="N1293" s="92">
        <f t="shared" si="796"/>
        <v>283</v>
      </c>
      <c r="O1293" s="91">
        <f t="shared" si="795"/>
        <v>23.583333333333332</v>
      </c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</row>
    <row r="1294" spans="1:26">
      <c r="A1294" s="40" t="s">
        <v>476</v>
      </c>
      <c r="B1294" s="121">
        <f t="shared" ref="B1294:M1294" si="798">IF(B1293=0,"",B1293/(B1292*B1320)*100)</f>
        <v>0.22323920080366111</v>
      </c>
      <c r="C1294" s="121">
        <f t="shared" si="798"/>
        <v>0.24545900834560627</v>
      </c>
      <c r="D1294" s="121">
        <f t="shared" si="798"/>
        <v>0.2800179211469534</v>
      </c>
      <c r="E1294" s="121">
        <f t="shared" si="798"/>
        <v>0.15555555555555556</v>
      </c>
      <c r="F1294" s="121">
        <f t="shared" si="798"/>
        <v>0.20362233415496733</v>
      </c>
      <c r="G1294" s="121">
        <f t="shared" si="798"/>
        <v>0.21111111111111108</v>
      </c>
      <c r="H1294" s="121">
        <f t="shared" si="798"/>
        <v>0.36197168103907168</v>
      </c>
      <c r="I1294" s="121">
        <f t="shared" si="798"/>
        <v>0.20294808801538133</v>
      </c>
      <c r="J1294" s="121">
        <f t="shared" si="798"/>
        <v>0.35864978902953587</v>
      </c>
      <c r="K1294" s="121">
        <f t="shared" si="798"/>
        <v>0.27303064010516737</v>
      </c>
      <c r="L1294" s="121">
        <f t="shared" si="798"/>
        <v>0.26288117770767616</v>
      </c>
      <c r="M1294" s="121">
        <f t="shared" si="798"/>
        <v>0.27303064010516737</v>
      </c>
      <c r="N1294" s="106">
        <f t="shared" si="796"/>
        <v>3.0515171471198546</v>
      </c>
      <c r="O1294" s="91">
        <f t="shared" si="795"/>
        <v>0.25429309559332119</v>
      </c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</row>
    <row r="1295" spans="1:26">
      <c r="A1295" s="40" t="s">
        <v>477</v>
      </c>
      <c r="B1295" s="121">
        <v>3236.98</v>
      </c>
      <c r="C1295" s="121">
        <v>1521.58</v>
      </c>
      <c r="D1295" s="121">
        <v>1625.27</v>
      </c>
      <c r="E1295" s="121">
        <v>1950</v>
      </c>
      <c r="F1295" s="121">
        <v>2433.6999999999998</v>
      </c>
      <c r="G1295" s="121">
        <v>1943.38</v>
      </c>
      <c r="H1295" s="121">
        <v>1645.87</v>
      </c>
      <c r="I1295" s="121">
        <v>867.48</v>
      </c>
      <c r="J1295" s="121">
        <v>2473.67</v>
      </c>
      <c r="K1295" s="121">
        <v>1652.02</v>
      </c>
      <c r="L1295" s="121">
        <v>2333.09</v>
      </c>
      <c r="M1295" s="121">
        <v>2029.08</v>
      </c>
      <c r="N1295" s="113">
        <f t="shared" si="796"/>
        <v>23712.120000000003</v>
      </c>
      <c r="O1295" s="91">
        <f t="shared" si="795"/>
        <v>1976.0100000000002</v>
      </c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</row>
    <row r="1296" spans="1:26">
      <c r="A1296" s="40" t="s">
        <v>478</v>
      </c>
      <c r="B1296" s="105">
        <v>601.99</v>
      </c>
      <c r="C1296" s="121">
        <v>765.81</v>
      </c>
      <c r="D1296" s="105">
        <v>879.46</v>
      </c>
      <c r="E1296" s="105">
        <v>764.1</v>
      </c>
      <c r="F1296" s="105">
        <v>657.41</v>
      </c>
      <c r="G1296" s="121">
        <v>711.05</v>
      </c>
      <c r="H1296" s="121">
        <v>695.57</v>
      </c>
      <c r="I1296" s="121">
        <v>610.4</v>
      </c>
      <c r="J1296" s="121">
        <v>706.87</v>
      </c>
      <c r="K1296" s="121">
        <v>670.24</v>
      </c>
      <c r="L1296" s="121">
        <v>1192.79</v>
      </c>
      <c r="M1296" s="121">
        <v>701.17</v>
      </c>
      <c r="N1296" s="113">
        <f t="shared" si="796"/>
        <v>8956.8599999999988</v>
      </c>
      <c r="O1296" s="91">
        <f t="shared" si="795"/>
        <v>746.40499999999986</v>
      </c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</row>
    <row r="1297" spans="1:26">
      <c r="A1297" s="53" t="s">
        <v>479</v>
      </c>
      <c r="B1297" s="121">
        <f t="shared" ref="B1297:M1297" si="799">IF(B12="","",B1292/B12)</f>
        <v>4.128571428571429</v>
      </c>
      <c r="C1297" s="121">
        <f t="shared" si="799"/>
        <v>4.1571428571428575</v>
      </c>
      <c r="D1297" s="121">
        <f t="shared" si="799"/>
        <v>4.1142857142857139</v>
      </c>
      <c r="E1297" s="121">
        <f t="shared" si="799"/>
        <v>4.2857142857142856</v>
      </c>
      <c r="F1297" s="121">
        <f t="shared" si="799"/>
        <v>4.3</v>
      </c>
      <c r="G1297" s="121">
        <f t="shared" si="799"/>
        <v>4.2857142857142856</v>
      </c>
      <c r="H1297" s="121">
        <f t="shared" si="799"/>
        <v>4.3285714285714283</v>
      </c>
      <c r="I1297" s="121">
        <f t="shared" si="799"/>
        <v>4.3142857142857141</v>
      </c>
      <c r="J1297" s="121">
        <f t="shared" si="799"/>
        <v>4.5142857142857142</v>
      </c>
      <c r="K1297" s="121">
        <f t="shared" si="799"/>
        <v>4.5571428571428569</v>
      </c>
      <c r="L1297" s="121">
        <f t="shared" si="799"/>
        <v>4.5285714285714285</v>
      </c>
      <c r="M1297" s="121">
        <f t="shared" si="799"/>
        <v>4.5571428571428569</v>
      </c>
      <c r="N1297" s="113">
        <f>SUM(B1297:M1297)</f>
        <v>52.071428571428577</v>
      </c>
      <c r="O1297" s="91">
        <f t="shared" si="795"/>
        <v>4.3392857142857144</v>
      </c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</row>
    <row r="1298" spans="1:26">
      <c r="A1298" s="40" t="s">
        <v>480</v>
      </c>
      <c r="B1298" s="121">
        <f t="shared" ref="B1298:M1298" si="800">IF(B51="","",B1292/B51)</f>
        <v>6.3584102200141945</v>
      </c>
      <c r="C1298" s="121">
        <f t="shared" si="800"/>
        <v>5.8618705035971219</v>
      </c>
      <c r="D1298" s="121">
        <f t="shared" si="800"/>
        <v>5.2486772486772484</v>
      </c>
      <c r="E1298" s="121">
        <f t="shared" si="800"/>
        <v>5.4545454545454541</v>
      </c>
      <c r="F1298" s="121">
        <f t="shared" si="800"/>
        <v>5.4249999999999998</v>
      </c>
      <c r="G1298" s="121">
        <f t="shared" si="800"/>
        <v>5.6355666875391366</v>
      </c>
      <c r="H1298" s="121">
        <f t="shared" si="800"/>
        <v>6.028883183568678</v>
      </c>
      <c r="I1298" s="121">
        <f t="shared" si="800"/>
        <v>5.38355376653249</v>
      </c>
      <c r="J1298" s="121">
        <f t="shared" si="800"/>
        <v>6.0847240051347882</v>
      </c>
      <c r="K1298" s="121">
        <f t="shared" si="800"/>
        <v>6.2</v>
      </c>
      <c r="L1298" s="121">
        <f t="shared" si="800"/>
        <v>6.4693877551020407</v>
      </c>
      <c r="M1298" s="121">
        <f t="shared" si="800"/>
        <v>6.3027405991077119</v>
      </c>
      <c r="N1298" s="113">
        <f t="shared" si="796"/>
        <v>70.453359423818867</v>
      </c>
      <c r="O1298" s="91">
        <f t="shared" si="795"/>
        <v>5.8711132853182386</v>
      </c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</row>
    <row r="1299" spans="1:26">
      <c r="A1299" s="40" t="s">
        <v>481</v>
      </c>
      <c r="B1299" s="121">
        <f t="shared" ref="B1299:M1299" si="801">IF(B1292="","",((B1289+B1290)/2)*(100)/B1292)</f>
        <v>0.51903114186851207</v>
      </c>
      <c r="C1299" s="121">
        <f t="shared" si="801"/>
        <v>1.2027491408934707</v>
      </c>
      <c r="D1299" s="121">
        <f t="shared" si="801"/>
        <v>1.0416666666666667</v>
      </c>
      <c r="E1299" s="121">
        <f t="shared" si="801"/>
        <v>2.6666666666666665</v>
      </c>
      <c r="F1299" s="121">
        <f t="shared" ref="F1299" si="802">IF(F1292="","",((F1289+F1290)/2)*(100)/F1292)</f>
        <v>0.83056478405315615</v>
      </c>
      <c r="G1299" s="121">
        <f t="shared" si="801"/>
        <v>1.8333333333333333</v>
      </c>
      <c r="H1299" s="121">
        <f t="shared" si="801"/>
        <v>1.1551155115511551</v>
      </c>
      <c r="I1299" s="121">
        <f t="shared" si="801"/>
        <v>1.490066225165563</v>
      </c>
      <c r="J1299" s="121">
        <f t="shared" ref="J1299" si="803">IF(J1292="","",((J1289+J1290)/2)*(100)/J1292)</f>
        <v>5.3797468354430382</v>
      </c>
      <c r="K1299" s="121">
        <f t="shared" si="801"/>
        <v>2.8213166144200628</v>
      </c>
      <c r="L1299" s="121">
        <f t="shared" si="801"/>
        <v>3.4700315457413251</v>
      </c>
      <c r="M1299" s="121">
        <f t="shared" si="801"/>
        <v>3.2915360501567399</v>
      </c>
      <c r="N1299" s="113">
        <f t="shared" si="796"/>
        <v>25.701824515959689</v>
      </c>
      <c r="O1299" s="91">
        <f t="shared" si="795"/>
        <v>2.1418187096633075</v>
      </c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</row>
    <row r="1300" spans="1:26">
      <c r="A1300" s="40" t="s">
        <v>482</v>
      </c>
      <c r="B1300" s="108">
        <f t="shared" ref="B1300:M1300" si="804">IF(B1265=0,"",(B1251/B1265))</f>
        <v>0.17301038062283736</v>
      </c>
      <c r="C1300" s="108">
        <f t="shared" si="804"/>
        <v>0.16896551724137931</v>
      </c>
      <c r="D1300" s="108">
        <f t="shared" si="804"/>
        <v>0.1701388888888889</v>
      </c>
      <c r="E1300" s="108">
        <f t="shared" si="804"/>
        <v>0.16666666666666666</v>
      </c>
      <c r="F1300" s="108">
        <f t="shared" ref="F1300" si="805">IF(F1265=0,"",(F1251/F1265))</f>
        <v>0.16611295681063123</v>
      </c>
      <c r="G1300" s="108">
        <f t="shared" si="804"/>
        <v>0.16666666666666666</v>
      </c>
      <c r="H1300" s="108">
        <f t="shared" si="804"/>
        <v>0.16501650165016502</v>
      </c>
      <c r="I1300" s="108">
        <f t="shared" si="804"/>
        <v>0.16556291390728478</v>
      </c>
      <c r="J1300" s="108">
        <f t="shared" ref="J1300" si="806">IF(J1265=0,"",(J1251/J1265))</f>
        <v>0.15822784810126583</v>
      </c>
      <c r="K1300" s="108">
        <f t="shared" si="804"/>
        <v>0.15360501567398119</v>
      </c>
      <c r="L1300" s="108">
        <f t="shared" si="804"/>
        <v>0.15460526315789475</v>
      </c>
      <c r="M1300" s="108">
        <f t="shared" si="804"/>
        <v>0.15047021943573669</v>
      </c>
      <c r="N1300" s="107">
        <f t="shared" si="796"/>
        <v>1.959048838823398</v>
      </c>
      <c r="O1300" s="107">
        <f t="shared" si="795"/>
        <v>0.16325406990194982</v>
      </c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</row>
    <row r="1301" spans="1:26">
      <c r="A1301" s="40" t="s">
        <v>483</v>
      </c>
      <c r="B1301" s="108">
        <f t="shared" ref="B1301:M1301" si="807">IF(B1265=0,"",SUM(B1253:B1254)/B1265)</f>
        <v>0.42214532871972316</v>
      </c>
      <c r="C1301" s="108">
        <f t="shared" si="807"/>
        <v>0.42758620689655175</v>
      </c>
      <c r="D1301" s="108">
        <f t="shared" si="807"/>
        <v>0.4236111111111111</v>
      </c>
      <c r="E1301" s="108">
        <f t="shared" si="807"/>
        <v>0.44</v>
      </c>
      <c r="F1301" s="108">
        <f t="shared" ref="F1301" si="808">IF(F1265=0,"",SUM(F1253:F1254)/F1265)</f>
        <v>0.43853820598006643</v>
      </c>
      <c r="G1301" s="108">
        <f t="shared" si="807"/>
        <v>0.44333333333333336</v>
      </c>
      <c r="H1301" s="108">
        <f t="shared" si="807"/>
        <v>0.43894389438943893</v>
      </c>
      <c r="I1301" s="108">
        <f t="shared" si="807"/>
        <v>0.44039735099337746</v>
      </c>
      <c r="J1301" s="108">
        <f t="shared" ref="J1301" si="809">IF(J1265=0,"",SUM(J1253:J1254)/J1265)</f>
        <v>0.42088607594936711</v>
      </c>
      <c r="K1301" s="108">
        <f t="shared" si="807"/>
        <v>0.42633228840125392</v>
      </c>
      <c r="L1301" s="108">
        <f t="shared" si="807"/>
        <v>0.44736842105263158</v>
      </c>
      <c r="M1301" s="108">
        <f t="shared" si="807"/>
        <v>0.41379310344827586</v>
      </c>
      <c r="N1301" s="107">
        <f t="shared" si="796"/>
        <v>5.1829353202751314</v>
      </c>
      <c r="O1301" s="107">
        <f t="shared" si="795"/>
        <v>0.43191127668959428</v>
      </c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</row>
    <row r="1302" spans="1:26">
      <c r="A1302" s="40" t="s">
        <v>484</v>
      </c>
      <c r="B1302" s="108">
        <f t="shared" ref="B1302:M1302" si="810">IF(B1265=0,"",SUM(B1255:B1263)/B1265)</f>
        <v>0.40138408304498269</v>
      </c>
      <c r="C1302" s="108">
        <f t="shared" si="810"/>
        <v>0.4</v>
      </c>
      <c r="D1302" s="108">
        <f t="shared" si="810"/>
        <v>0.40277777777777779</v>
      </c>
      <c r="E1302" s="108">
        <f t="shared" si="810"/>
        <v>0.39</v>
      </c>
      <c r="F1302" s="108">
        <f t="shared" ref="F1302" si="811">IF(F1265=0,"",SUM(F1255:F1263)/F1265)</f>
        <v>0.39202657807308972</v>
      </c>
      <c r="G1302" s="108">
        <f t="shared" si="810"/>
        <v>0.38333333333333336</v>
      </c>
      <c r="H1302" s="108">
        <f t="shared" si="810"/>
        <v>0.38943894389438943</v>
      </c>
      <c r="I1302" s="108">
        <f t="shared" si="810"/>
        <v>0.38741721854304634</v>
      </c>
      <c r="J1302" s="108">
        <f t="shared" ref="J1302" si="812">IF(J1265=0,"",SUM(J1255:J1263)/J1265)</f>
        <v>0.36708860759493672</v>
      </c>
      <c r="K1302" s="108">
        <f t="shared" si="810"/>
        <v>0.36677115987460818</v>
      </c>
      <c r="L1302" s="108">
        <f t="shared" si="810"/>
        <v>0.39144736842105265</v>
      </c>
      <c r="M1302" s="108">
        <f t="shared" si="810"/>
        <v>0.38557993730407525</v>
      </c>
      <c r="N1302" s="107">
        <f t="shared" si="796"/>
        <v>4.6572650078612927</v>
      </c>
      <c r="O1302" s="107">
        <f t="shared" si="795"/>
        <v>0.38810541732177439</v>
      </c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</row>
    <row r="1303" spans="1:26">
      <c r="A1303" s="53" t="s">
        <v>485</v>
      </c>
      <c r="B1303" s="76">
        <f t="shared" ref="B1303:M1303" si="813">IF(B1267=0,"",B1267)</f>
        <v>42</v>
      </c>
      <c r="C1303" s="76">
        <f t="shared" si="813"/>
        <v>42</v>
      </c>
      <c r="D1303" s="76">
        <f t="shared" si="813"/>
        <v>42</v>
      </c>
      <c r="E1303" s="76">
        <f t="shared" si="813"/>
        <v>42</v>
      </c>
      <c r="F1303" s="76">
        <f t="shared" ref="F1303:G1303" si="814">IF(F1267=0,"",F1267)</f>
        <v>42</v>
      </c>
      <c r="G1303" s="76">
        <f t="shared" si="814"/>
        <v>42</v>
      </c>
      <c r="H1303" s="76">
        <f t="shared" si="813"/>
        <v>42</v>
      </c>
      <c r="I1303" s="76">
        <f t="shared" si="813"/>
        <v>42</v>
      </c>
      <c r="J1303" s="76">
        <f t="shared" ref="J1303" si="815">IF(J1267=0,"",J1267)</f>
        <v>27</v>
      </c>
      <c r="K1303" s="76">
        <f t="shared" si="813"/>
        <v>27</v>
      </c>
      <c r="L1303" s="76">
        <f t="shared" si="813"/>
        <v>18</v>
      </c>
      <c r="M1303" s="76">
        <f t="shared" si="813"/>
        <v>16</v>
      </c>
      <c r="N1303" s="92">
        <f t="shared" si="796"/>
        <v>424</v>
      </c>
      <c r="O1303" s="91">
        <f t="shared" si="795"/>
        <v>35.333333333333336</v>
      </c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</row>
    <row r="1304" spans="1:26">
      <c r="A1304" s="40" t="s">
        <v>486</v>
      </c>
      <c r="B1304" s="76">
        <v>0</v>
      </c>
      <c r="C1304" s="94">
        <v>0</v>
      </c>
      <c r="D1304" s="76">
        <v>0</v>
      </c>
      <c r="E1304" s="76">
        <v>0</v>
      </c>
      <c r="F1304" s="76">
        <v>0</v>
      </c>
      <c r="G1304" s="76">
        <v>0</v>
      </c>
      <c r="H1304" s="76">
        <v>0</v>
      </c>
      <c r="I1304" s="76">
        <v>0</v>
      </c>
      <c r="J1304" s="76">
        <v>0</v>
      </c>
      <c r="K1304" s="76">
        <v>0</v>
      </c>
      <c r="L1304" s="94">
        <v>0</v>
      </c>
      <c r="M1304" s="94">
        <v>0</v>
      </c>
      <c r="N1304" s="92">
        <f t="shared" si="796"/>
        <v>0</v>
      </c>
      <c r="O1304" s="91">
        <f t="shared" si="795"/>
        <v>0</v>
      </c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</row>
    <row r="1305" spans="1:26" ht="14.25">
      <c r="A1305" s="10"/>
      <c r="B1305" s="10"/>
      <c r="C1305" s="10"/>
      <c r="D1305" s="10"/>
      <c r="E1305" s="11"/>
      <c r="F1305" s="11"/>
      <c r="G1305" s="11"/>
      <c r="H1305" s="11"/>
      <c r="I1305" s="11"/>
      <c r="J1305" s="11"/>
      <c r="K1305" s="11"/>
      <c r="L1305" s="11"/>
      <c r="M1305" s="11"/>
      <c r="N1305" s="11"/>
      <c r="O1305" s="7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</row>
    <row r="1306" spans="1:26">
      <c r="A1306" s="220" t="s">
        <v>487</v>
      </c>
      <c r="B1306" s="221"/>
      <c r="C1306" s="221"/>
      <c r="D1306" s="221"/>
      <c r="E1306" s="221"/>
      <c r="F1306" s="221"/>
      <c r="G1306" s="221"/>
      <c r="H1306" s="221"/>
      <c r="I1306" s="221"/>
      <c r="J1306" s="221"/>
      <c r="K1306" s="221"/>
      <c r="L1306" s="221"/>
      <c r="M1306" s="221"/>
      <c r="N1306" s="221"/>
      <c r="O1306" s="222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</row>
    <row r="1307" spans="1:26">
      <c r="A1307" s="36" t="s">
        <v>488</v>
      </c>
      <c r="B1307" s="111">
        <f t="shared" ref="B1307:M1307" si="816">B45</f>
        <v>1409</v>
      </c>
      <c r="C1307" s="111">
        <f t="shared" si="816"/>
        <v>1390</v>
      </c>
      <c r="D1307" s="111">
        <f t="shared" si="816"/>
        <v>1701</v>
      </c>
      <c r="E1307" s="111">
        <f t="shared" si="816"/>
        <v>1650</v>
      </c>
      <c r="F1307" s="111">
        <f t="shared" si="816"/>
        <v>1720</v>
      </c>
      <c r="G1307" s="111">
        <f t="shared" si="816"/>
        <v>1597</v>
      </c>
      <c r="H1307" s="111">
        <f t="shared" si="816"/>
        <v>1558</v>
      </c>
      <c r="I1307" s="111">
        <f t="shared" si="816"/>
        <v>1739</v>
      </c>
      <c r="J1307" s="111">
        <f t="shared" si="816"/>
        <v>1558</v>
      </c>
      <c r="K1307" s="111">
        <f t="shared" si="816"/>
        <v>1595</v>
      </c>
      <c r="L1307" s="111">
        <f t="shared" si="816"/>
        <v>1470</v>
      </c>
      <c r="M1307" s="111">
        <f t="shared" si="816"/>
        <v>1569</v>
      </c>
      <c r="N1307" s="92">
        <f t="shared" ref="N1307:N1318" si="817">SUM(B1307:M1307)</f>
        <v>18956</v>
      </c>
      <c r="O1307" s="91">
        <f t="shared" ref="O1307:O1318" si="818">IF(N1307=0,0,AVERAGE(B1307:M1307))</f>
        <v>1579.6666666666667</v>
      </c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</row>
    <row r="1308" spans="1:26">
      <c r="A1308" s="36" t="s">
        <v>99</v>
      </c>
      <c r="B1308" s="107">
        <f t="shared" ref="B1308:L1308" si="819">B313</f>
        <v>0.64930875576036862</v>
      </c>
      <c r="C1308" s="107">
        <f t="shared" si="819"/>
        <v>0.70918367346938771</v>
      </c>
      <c r="D1308" s="107">
        <f t="shared" si="819"/>
        <v>0.78387096774193543</v>
      </c>
      <c r="E1308" s="107">
        <f t="shared" si="819"/>
        <v>0.7857142857142857</v>
      </c>
      <c r="F1308" s="107">
        <f t="shared" si="819"/>
        <v>0.79262672811059909</v>
      </c>
      <c r="G1308" s="107">
        <f t="shared" si="819"/>
        <v>0.76047619047619053</v>
      </c>
      <c r="H1308" s="107">
        <f t="shared" si="819"/>
        <v>0.71797235023041472</v>
      </c>
      <c r="I1308" s="107">
        <f t="shared" si="819"/>
        <v>0.80138248847926263</v>
      </c>
      <c r="J1308" s="107">
        <f t="shared" si="819"/>
        <v>0.74190476190476196</v>
      </c>
      <c r="K1308" s="107">
        <f t="shared" si="819"/>
        <v>0.73502304147465436</v>
      </c>
      <c r="L1308" s="107">
        <f t="shared" si="819"/>
        <v>0.7</v>
      </c>
      <c r="M1308" s="107">
        <f t="shared" ref="M1308" si="820">M313</f>
        <v>0.72304147465437785</v>
      </c>
      <c r="N1308" s="107">
        <f t="shared" si="817"/>
        <v>8.9005047180162382</v>
      </c>
      <c r="O1308" s="107">
        <f t="shared" si="818"/>
        <v>0.74170872650135322</v>
      </c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</row>
    <row r="1309" spans="1:26">
      <c r="A1309" s="36" t="s">
        <v>489</v>
      </c>
      <c r="B1309" s="106">
        <f t="shared" ref="B1309:L1309" si="821">B51</f>
        <v>45.451612903225808</v>
      </c>
      <c r="C1309" s="106">
        <f t="shared" si="821"/>
        <v>49.642857142857146</v>
      </c>
      <c r="D1309" s="106">
        <f t="shared" si="821"/>
        <v>54.870967741935488</v>
      </c>
      <c r="E1309" s="106">
        <f t="shared" si="821"/>
        <v>55</v>
      </c>
      <c r="F1309" s="106">
        <f t="shared" si="821"/>
        <v>55.483870967741936</v>
      </c>
      <c r="G1309" s="106">
        <f t="shared" si="821"/>
        <v>53.233333333333327</v>
      </c>
      <c r="H1309" s="106">
        <f t="shared" si="821"/>
        <v>50.258064516129032</v>
      </c>
      <c r="I1309" s="106">
        <f t="shared" si="821"/>
        <v>56.096774193548384</v>
      </c>
      <c r="J1309" s="106">
        <f t="shared" si="821"/>
        <v>51.933333333333337</v>
      </c>
      <c r="K1309" s="106">
        <f t="shared" si="821"/>
        <v>51.451612903225808</v>
      </c>
      <c r="L1309" s="106">
        <f t="shared" si="821"/>
        <v>49</v>
      </c>
      <c r="M1309" s="106">
        <f t="shared" ref="M1309" si="822">M51</f>
        <v>50.612903225806448</v>
      </c>
      <c r="N1309" s="97">
        <f t="shared" si="817"/>
        <v>623.03533026113678</v>
      </c>
      <c r="O1309" s="91">
        <f t="shared" si="818"/>
        <v>51.919610855094732</v>
      </c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</row>
    <row r="1310" spans="1:26">
      <c r="A1310" s="36" t="s">
        <v>102</v>
      </c>
      <c r="B1310" s="106">
        <f t="shared" ref="B1310:L1310" si="823">B327</f>
        <v>2.1714285714285713</v>
      </c>
      <c r="C1310" s="106">
        <f t="shared" si="823"/>
        <v>2</v>
      </c>
      <c r="D1310" s="106">
        <f t="shared" si="823"/>
        <v>2.4428571428571431</v>
      </c>
      <c r="E1310" s="106">
        <f t="shared" si="823"/>
        <v>2.2428571428571429</v>
      </c>
      <c r="F1310" s="106">
        <f t="shared" si="823"/>
        <v>2.2142857142857144</v>
      </c>
      <c r="G1310" s="106">
        <f t="shared" si="823"/>
        <v>2.0857142857142859</v>
      </c>
      <c r="H1310" s="106">
        <f t="shared" si="823"/>
        <v>2.0428571428571427</v>
      </c>
      <c r="I1310" s="106">
        <f t="shared" si="823"/>
        <v>2.3142857142857145</v>
      </c>
      <c r="J1310" s="106">
        <f t="shared" si="823"/>
        <v>2.0571428571428569</v>
      </c>
      <c r="K1310" s="106">
        <f t="shared" si="823"/>
        <v>2.3571428571428572</v>
      </c>
      <c r="L1310" s="106">
        <f t="shared" si="823"/>
        <v>2.6</v>
      </c>
      <c r="M1310" s="106">
        <f t="shared" ref="M1310" si="824">M327</f>
        <v>2.9285714285714284</v>
      </c>
      <c r="N1310" s="97">
        <f t="shared" si="817"/>
        <v>27.457142857142859</v>
      </c>
      <c r="O1310" s="91">
        <f t="shared" si="818"/>
        <v>2.2880952380952384</v>
      </c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</row>
    <row r="1311" spans="1:26">
      <c r="A1311" s="36" t="s">
        <v>490</v>
      </c>
      <c r="B1311" s="107">
        <f t="shared" ref="B1311:L1311" si="825">B340</f>
        <v>0.11842105263157894</v>
      </c>
      <c r="C1311" s="107">
        <f t="shared" si="825"/>
        <v>0.1357142857142857</v>
      </c>
      <c r="D1311" s="107">
        <f t="shared" si="825"/>
        <v>0.10526315789473684</v>
      </c>
      <c r="E1311" s="107">
        <f t="shared" si="825"/>
        <v>0.12738853503184713</v>
      </c>
      <c r="F1311" s="107">
        <f t="shared" si="825"/>
        <v>0.13548387096774195</v>
      </c>
      <c r="G1311" s="107">
        <f t="shared" si="825"/>
        <v>0.13698630136986301</v>
      </c>
      <c r="H1311" s="107">
        <f t="shared" si="825"/>
        <v>0.11188811188811189</v>
      </c>
      <c r="I1311" s="107">
        <f t="shared" si="825"/>
        <v>9.8765432098765427E-2</v>
      </c>
      <c r="J1311" s="107">
        <f t="shared" si="825"/>
        <v>0.14583333333333334</v>
      </c>
      <c r="K1311" s="107">
        <f t="shared" si="825"/>
        <v>0.12121212121212122</v>
      </c>
      <c r="L1311" s="107">
        <f t="shared" si="825"/>
        <v>0.1043956043956044</v>
      </c>
      <c r="M1311" s="107">
        <f t="shared" ref="M1311" si="826">M340</f>
        <v>7.8048780487804878E-2</v>
      </c>
      <c r="N1311" s="107">
        <f t="shared" si="817"/>
        <v>1.4194005870257946</v>
      </c>
      <c r="O1311" s="107">
        <f t="shared" si="818"/>
        <v>0.11828338225214956</v>
      </c>
      <c r="P1311" s="65"/>
      <c r="Q1311" s="65"/>
      <c r="R1311" s="65"/>
      <c r="S1311" s="65"/>
      <c r="T1311" s="65"/>
      <c r="U1311" s="65"/>
      <c r="V1311" s="65"/>
      <c r="W1311" s="65"/>
      <c r="X1311" s="65"/>
      <c r="Y1311" s="65"/>
      <c r="Z1311" s="65"/>
    </row>
    <row r="1312" spans="1:26">
      <c r="A1312" s="39" t="s">
        <v>491</v>
      </c>
      <c r="B1312" s="107">
        <f t="shared" ref="B1312:L1312" si="827">B338</f>
        <v>0</v>
      </c>
      <c r="C1312" s="107">
        <f t="shared" si="827"/>
        <v>0</v>
      </c>
      <c r="D1312" s="107">
        <f t="shared" si="827"/>
        <v>0</v>
      </c>
      <c r="E1312" s="107">
        <f t="shared" si="827"/>
        <v>0</v>
      </c>
      <c r="F1312" s="107">
        <f t="shared" si="827"/>
        <v>0</v>
      </c>
      <c r="G1312" s="107">
        <f t="shared" si="827"/>
        <v>0</v>
      </c>
      <c r="H1312" s="107">
        <f t="shared" si="827"/>
        <v>0</v>
      </c>
      <c r="I1312" s="107">
        <f t="shared" si="827"/>
        <v>0</v>
      </c>
      <c r="J1312" s="107">
        <f t="shared" si="827"/>
        <v>0</v>
      </c>
      <c r="K1312" s="107">
        <f t="shared" si="827"/>
        <v>0</v>
      </c>
      <c r="L1312" s="107">
        <f t="shared" si="827"/>
        <v>0</v>
      </c>
      <c r="M1312" s="107">
        <f t="shared" ref="M1312" si="828">M338</f>
        <v>0</v>
      </c>
      <c r="N1312" s="107">
        <f t="shared" si="817"/>
        <v>0</v>
      </c>
      <c r="O1312" s="107">
        <f t="shared" si="818"/>
        <v>0</v>
      </c>
      <c r="P1312" s="67"/>
      <c r="Q1312" s="67"/>
      <c r="R1312" s="67"/>
      <c r="S1312" s="67"/>
      <c r="T1312" s="67"/>
      <c r="U1312" s="67"/>
      <c r="V1312" s="67"/>
      <c r="W1312" s="67"/>
      <c r="X1312" s="67"/>
      <c r="Y1312" s="67"/>
      <c r="Z1312" s="67"/>
    </row>
    <row r="1313" spans="1:26">
      <c r="A1313" s="36" t="s">
        <v>1</v>
      </c>
      <c r="B1313" s="107">
        <v>2.63E-2</v>
      </c>
      <c r="C1313" s="107">
        <v>0</v>
      </c>
      <c r="D1313" s="107">
        <v>1.7500000000000002E-2</v>
      </c>
      <c r="E1313" s="107">
        <v>2.5399999999999999E-2</v>
      </c>
      <c r="F1313" s="107">
        <v>1.26E-2</v>
      </c>
      <c r="G1313" s="107">
        <v>3.4500000000000003E-2</v>
      </c>
      <c r="H1313" s="107">
        <v>3.49E-2</v>
      </c>
      <c r="I1313" s="107">
        <v>3.7199999999999997E-2</v>
      </c>
      <c r="J1313" s="196">
        <v>0.1111</v>
      </c>
      <c r="K1313" s="107">
        <v>3.6299999999999999E-2</v>
      </c>
      <c r="L1313" s="122">
        <v>2.1899999999999999E-2</v>
      </c>
      <c r="M1313" s="122">
        <v>4.7999999999999996E-3</v>
      </c>
      <c r="N1313" s="107">
        <f>SUM(B1313:M1313)</f>
        <v>0.36249999999999999</v>
      </c>
      <c r="O1313" s="107">
        <f t="shared" si="818"/>
        <v>3.0208333333333334E-2</v>
      </c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</row>
    <row r="1314" spans="1:26">
      <c r="A1314" s="36" t="s">
        <v>492</v>
      </c>
      <c r="B1314" s="106">
        <f t="shared" ref="B1314:L1314" si="829">B352</f>
        <v>4.064516129032258</v>
      </c>
      <c r="C1314" s="106">
        <f t="shared" si="829"/>
        <v>4.3214285714285712</v>
      </c>
      <c r="D1314" s="106">
        <f t="shared" si="829"/>
        <v>5.161290322580645</v>
      </c>
      <c r="E1314" s="106">
        <f t="shared" si="829"/>
        <v>4.666666666666667</v>
      </c>
      <c r="F1314" s="106">
        <f t="shared" si="829"/>
        <v>4.032258064516129</v>
      </c>
      <c r="G1314" s="106">
        <f t="shared" si="829"/>
        <v>4.666666666666667</v>
      </c>
      <c r="H1314" s="106">
        <f t="shared" si="829"/>
        <v>4.290322580645161</v>
      </c>
      <c r="I1314" s="106">
        <f t="shared" si="829"/>
        <v>4.870967741935484</v>
      </c>
      <c r="J1314" s="106">
        <f t="shared" si="829"/>
        <v>4.4333333333333336</v>
      </c>
      <c r="K1314" s="106">
        <f t="shared" si="829"/>
        <v>4.67741935483871</v>
      </c>
      <c r="L1314" s="106">
        <f t="shared" si="829"/>
        <v>5.6333333333333337</v>
      </c>
      <c r="M1314" s="106">
        <f t="shared" ref="M1314" si="830">M352</f>
        <v>6.161290322580645</v>
      </c>
      <c r="N1314" s="97">
        <f t="shared" si="817"/>
        <v>56.979493087557607</v>
      </c>
      <c r="O1314" s="91">
        <f t="shared" si="818"/>
        <v>4.7482910906298006</v>
      </c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</row>
    <row r="1315" spans="1:26" ht="30">
      <c r="A1315" s="39" t="s">
        <v>493</v>
      </c>
      <c r="B1315" s="106">
        <f t="shared" ref="B1315:L1315" si="831">B469</f>
        <v>33.677419354838712</v>
      </c>
      <c r="C1315" s="106">
        <f t="shared" si="831"/>
        <v>68.035714285714292</v>
      </c>
      <c r="D1315" s="106">
        <f t="shared" si="831"/>
        <v>70.451612903225808</v>
      </c>
      <c r="E1315" s="106">
        <f t="shared" si="831"/>
        <v>62.9</v>
      </c>
      <c r="F1315" s="106">
        <f t="shared" si="831"/>
        <v>71.483870967741936</v>
      </c>
      <c r="G1315" s="106">
        <f t="shared" si="831"/>
        <v>66</v>
      </c>
      <c r="H1315" s="106">
        <f t="shared" si="831"/>
        <v>60.322580645161288</v>
      </c>
      <c r="I1315" s="106">
        <f t="shared" si="831"/>
        <v>70.41935483870968</v>
      </c>
      <c r="J1315" s="106">
        <f t="shared" si="831"/>
        <v>64.900000000000006</v>
      </c>
      <c r="K1315" s="106">
        <f t="shared" si="831"/>
        <v>67.870967741935488</v>
      </c>
      <c r="L1315" s="106">
        <f t="shared" si="831"/>
        <v>70.3</v>
      </c>
      <c r="M1315" s="106">
        <f t="shared" ref="M1315" si="832">M469</f>
        <v>64.838709677419359</v>
      </c>
      <c r="N1315" s="97">
        <f t="shared" si="817"/>
        <v>771.20023041474656</v>
      </c>
      <c r="O1315" s="91">
        <f t="shared" si="818"/>
        <v>64.266685867895546</v>
      </c>
      <c r="P1315" s="73"/>
      <c r="Q1315" s="73"/>
      <c r="R1315" s="73"/>
      <c r="S1315" s="73"/>
      <c r="T1315" s="73"/>
      <c r="U1315" s="73"/>
      <c r="V1315" s="73"/>
      <c r="W1315" s="73"/>
      <c r="X1315" s="73"/>
      <c r="Y1315" s="73"/>
      <c r="Z1315" s="73"/>
    </row>
    <row r="1316" spans="1:26" ht="16.5" customHeight="1">
      <c r="A1316" s="36" t="s">
        <v>494</v>
      </c>
      <c r="B1316" s="106">
        <f t="shared" ref="B1316:L1316" si="833">B1059</f>
        <v>205.7741935483871</v>
      </c>
      <c r="C1316" s="106">
        <f t="shared" si="833"/>
        <v>225.53571428571428</v>
      </c>
      <c r="D1316" s="106">
        <f t="shared" si="833"/>
        <v>410.74193548387098</v>
      </c>
      <c r="E1316" s="106">
        <f t="shared" si="833"/>
        <v>290.89999999999998</v>
      </c>
      <c r="F1316" s="106">
        <f t="shared" si="833"/>
        <v>305.64516129032256</v>
      </c>
      <c r="G1316" s="106">
        <f t="shared" si="833"/>
        <v>373.1</v>
      </c>
      <c r="H1316" s="106">
        <f t="shared" si="833"/>
        <v>363.12903225806451</v>
      </c>
      <c r="I1316" s="106">
        <f t="shared" si="833"/>
        <v>412.32258064516128</v>
      </c>
      <c r="J1316" s="106">
        <f t="shared" si="833"/>
        <v>379.86666666666667</v>
      </c>
      <c r="K1316" s="106">
        <f t="shared" si="833"/>
        <v>363.12903225806451</v>
      </c>
      <c r="L1316" s="106">
        <f t="shared" si="833"/>
        <v>318.89999999999998</v>
      </c>
      <c r="M1316" s="106">
        <f t="shared" ref="M1316" si="834">M1059</f>
        <v>367.41935483870969</v>
      </c>
      <c r="N1316" s="97">
        <f t="shared" si="817"/>
        <v>4016.4636712749616</v>
      </c>
      <c r="O1316" s="91">
        <f t="shared" si="818"/>
        <v>334.70530593958011</v>
      </c>
      <c r="P1316" s="73"/>
      <c r="Q1316" s="73"/>
      <c r="R1316" s="73"/>
      <c r="S1316" s="73"/>
      <c r="T1316" s="73"/>
      <c r="U1316" s="73"/>
      <c r="V1316" s="73"/>
      <c r="W1316" s="73"/>
      <c r="X1316" s="73"/>
      <c r="Y1316" s="73"/>
      <c r="Z1316" s="73"/>
    </row>
    <row r="1317" spans="1:26">
      <c r="A1317" s="36" t="s">
        <v>495</v>
      </c>
      <c r="B1317" s="106">
        <f t="shared" ref="B1317:J1317" si="835">B1100</f>
        <v>230.52580645161288</v>
      </c>
      <c r="C1317" s="106">
        <f t="shared" si="835"/>
        <v>297.22499999999997</v>
      </c>
      <c r="D1317" s="106">
        <f t="shared" si="835"/>
        <v>266.30806451612904</v>
      </c>
      <c r="E1317" s="106">
        <f t="shared" si="835"/>
        <v>284.97000000000003</v>
      </c>
      <c r="F1317" s="106">
        <f t="shared" si="835"/>
        <v>320.94838709677413</v>
      </c>
      <c r="G1317" s="106">
        <f t="shared" si="835"/>
        <v>282.03666666666669</v>
      </c>
      <c r="H1317" s="106">
        <f t="shared" si="835"/>
        <v>269.17741935483872</v>
      </c>
      <c r="I1317" s="106">
        <f t="shared" si="835"/>
        <v>281.41677419354846</v>
      </c>
      <c r="J1317" s="106">
        <f t="shared" si="835"/>
        <v>280.74866666666662</v>
      </c>
      <c r="K1317" s="106">
        <f t="shared" ref="K1317:L1317" si="836">K1100</f>
        <v>262.65193548387094</v>
      </c>
      <c r="L1317" s="106">
        <f t="shared" si="836"/>
        <v>267.46933333333328</v>
      </c>
      <c r="M1317" s="106">
        <f t="shared" ref="M1317" si="837">M1100</f>
        <v>272.57935483870972</v>
      </c>
      <c r="N1317" s="97">
        <f t="shared" si="817"/>
        <v>3316.0574086021502</v>
      </c>
      <c r="O1317" s="91">
        <f t="shared" si="818"/>
        <v>276.3381173835125</v>
      </c>
      <c r="P1317" s="78"/>
      <c r="Q1317" s="78"/>
      <c r="R1317" s="78"/>
      <c r="S1317" s="78"/>
      <c r="T1317" s="78"/>
      <c r="U1317" s="78"/>
      <c r="V1317" s="78"/>
      <c r="W1317" s="78"/>
      <c r="X1317" s="78"/>
      <c r="Y1317" s="78"/>
      <c r="Z1317" s="73"/>
    </row>
    <row r="1318" spans="1:26">
      <c r="A1318" s="36" t="s">
        <v>496</v>
      </c>
      <c r="B1318" s="106">
        <f t="shared" ref="B1318:J1318" si="838">B1102</f>
        <v>0</v>
      </c>
      <c r="C1318" s="106">
        <f t="shared" si="838"/>
        <v>0</v>
      </c>
      <c r="D1318" s="106">
        <f t="shared" si="838"/>
        <v>0</v>
      </c>
      <c r="E1318" s="106">
        <f t="shared" si="838"/>
        <v>0</v>
      </c>
      <c r="F1318" s="106">
        <f t="shared" si="838"/>
        <v>0</v>
      </c>
      <c r="G1318" s="106">
        <f t="shared" si="838"/>
        <v>0</v>
      </c>
      <c r="H1318" s="106">
        <f t="shared" si="838"/>
        <v>0</v>
      </c>
      <c r="I1318" s="106">
        <f t="shared" si="838"/>
        <v>0</v>
      </c>
      <c r="J1318" s="106">
        <f t="shared" si="838"/>
        <v>0</v>
      </c>
      <c r="K1318" s="106">
        <f t="shared" ref="K1318:L1318" si="839">K1102</f>
        <v>0</v>
      </c>
      <c r="L1318" s="106">
        <f t="shared" si="839"/>
        <v>0</v>
      </c>
      <c r="M1318" s="106">
        <f t="shared" ref="M1318" si="840">M1102</f>
        <v>0</v>
      </c>
      <c r="N1318" s="92">
        <f t="shared" si="817"/>
        <v>0</v>
      </c>
      <c r="O1318" s="91">
        <f t="shared" si="818"/>
        <v>0</v>
      </c>
      <c r="P1318" s="78"/>
      <c r="Q1318" s="78"/>
      <c r="R1318" s="78"/>
      <c r="S1318" s="78"/>
      <c r="T1318" s="78"/>
      <c r="U1318" s="78"/>
      <c r="V1318" s="78"/>
      <c r="W1318" s="78"/>
      <c r="X1318" s="78"/>
      <c r="Y1318" s="78"/>
      <c r="Z1318" s="3"/>
    </row>
    <row r="1319" spans="1:26">
      <c r="A1319" s="64"/>
      <c r="B1319" s="64"/>
      <c r="C1319" s="64"/>
      <c r="D1319" s="64"/>
      <c r="E1319" s="64"/>
      <c r="F1319" s="64"/>
      <c r="G1319" s="64"/>
      <c r="H1319" s="64"/>
      <c r="I1319" s="64"/>
      <c r="J1319" s="64"/>
      <c r="K1319" s="64"/>
      <c r="L1319" s="64"/>
      <c r="M1319" s="64"/>
      <c r="N1319" s="64"/>
      <c r="O1319" s="7"/>
      <c r="P1319" s="78"/>
      <c r="Q1319" s="78"/>
      <c r="R1319" s="78"/>
      <c r="S1319" s="78"/>
      <c r="T1319" s="78"/>
      <c r="U1319" s="78"/>
      <c r="V1319" s="78"/>
      <c r="W1319" s="78"/>
      <c r="X1319" s="78"/>
      <c r="Y1319" s="78"/>
      <c r="Z1319" s="3"/>
    </row>
    <row r="1320" spans="1:26" ht="14.25">
      <c r="A1320" s="194" t="s">
        <v>497</v>
      </c>
      <c r="B1320" s="193">
        <v>31</v>
      </c>
      <c r="C1320" s="193">
        <v>28</v>
      </c>
      <c r="D1320" s="193">
        <v>31</v>
      </c>
      <c r="E1320" s="193">
        <v>30</v>
      </c>
      <c r="F1320" s="193">
        <v>31</v>
      </c>
      <c r="G1320" s="193">
        <v>30</v>
      </c>
      <c r="H1320" s="193">
        <v>31</v>
      </c>
      <c r="I1320" s="193">
        <v>31</v>
      </c>
      <c r="J1320" s="193">
        <v>30</v>
      </c>
      <c r="K1320" s="193">
        <v>31</v>
      </c>
      <c r="L1320" s="193">
        <v>30</v>
      </c>
      <c r="M1320" s="193">
        <v>31</v>
      </c>
      <c r="N1320" s="209">
        <f>SUM(B1320:M1320)</f>
        <v>365</v>
      </c>
      <c r="O1320" s="66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</row>
    <row r="1321" spans="1:26">
      <c r="A1321" s="85" t="s">
        <v>633</v>
      </c>
      <c r="B1321" s="86"/>
      <c r="C1321" s="68"/>
      <c r="D1321" s="68"/>
      <c r="E1321" s="68"/>
      <c r="F1321" s="69"/>
      <c r="G1321" s="68"/>
      <c r="H1321" s="68"/>
      <c r="I1321" s="68"/>
      <c r="J1321" s="68"/>
      <c r="K1321" s="68"/>
      <c r="L1321" s="170"/>
      <c r="M1321" s="68"/>
      <c r="N1321" s="70"/>
      <c r="O1321" s="7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</row>
    <row r="1322" spans="1:26" ht="6" customHeight="1">
      <c r="C1322" s="68"/>
      <c r="D1322" s="68"/>
      <c r="E1322" s="68"/>
      <c r="F1322" s="69"/>
      <c r="G1322" s="68"/>
      <c r="H1322" s="68"/>
      <c r="I1322" s="68"/>
      <c r="J1322" s="68"/>
      <c r="K1322" s="68"/>
      <c r="L1322" s="170"/>
      <c r="M1322" s="68"/>
      <c r="N1322" s="70"/>
      <c r="O1322" s="7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</row>
    <row r="1323" spans="1:26" ht="105" customHeight="1">
      <c r="A1323" s="71" t="s">
        <v>498</v>
      </c>
      <c r="C1323" s="71"/>
      <c r="D1323" s="72"/>
      <c r="E1323" s="71"/>
      <c r="K1323" s="73"/>
      <c r="O1323" s="7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</row>
    <row r="1324" spans="1:26" ht="14.25">
      <c r="C1324" s="223" t="s">
        <v>499</v>
      </c>
      <c r="D1324" s="224"/>
      <c r="E1324" s="225"/>
      <c r="F1324" s="224"/>
      <c r="G1324" s="225"/>
      <c r="H1324" s="224"/>
      <c r="I1324" s="224"/>
      <c r="J1324" s="73"/>
      <c r="K1324" s="225"/>
      <c r="L1324" s="224"/>
      <c r="M1324" s="224"/>
      <c r="N1324" s="224"/>
      <c r="O1324" s="224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</row>
    <row r="1325" spans="1:26" ht="14.25">
      <c r="B1325" s="78"/>
      <c r="C1325" s="78"/>
      <c r="D1325" s="78"/>
      <c r="E1325" s="78"/>
      <c r="F1325" s="78"/>
      <c r="G1325" s="78"/>
      <c r="H1325" s="78"/>
      <c r="I1325" s="78"/>
      <c r="J1325" s="78"/>
      <c r="K1325" s="78"/>
      <c r="L1325" s="78"/>
      <c r="M1325" s="78"/>
      <c r="N1325" s="78"/>
      <c r="O1325" s="78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</row>
    <row r="1326" spans="1:26" ht="14.25">
      <c r="A1326" s="74"/>
      <c r="B1326" s="78"/>
      <c r="C1326" s="78"/>
      <c r="D1326" s="78"/>
      <c r="E1326" s="78"/>
      <c r="F1326" s="78"/>
      <c r="G1326" s="78"/>
      <c r="H1326" s="78"/>
      <c r="I1326" s="78"/>
      <c r="J1326" s="78"/>
      <c r="K1326" s="78"/>
      <c r="L1326" s="78"/>
      <c r="M1326" s="78"/>
      <c r="N1326" s="78"/>
      <c r="O1326" s="78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</row>
    <row r="1327" spans="1:26" ht="14.25">
      <c r="A1327" s="77"/>
      <c r="B1327" s="78"/>
      <c r="C1327" s="78"/>
      <c r="D1327" s="78"/>
      <c r="E1327" s="78"/>
      <c r="F1327" s="78"/>
      <c r="G1327" s="78"/>
      <c r="H1327" s="78"/>
      <c r="I1327" s="78"/>
      <c r="J1327" s="78"/>
      <c r="K1327" s="78"/>
      <c r="L1327" s="78"/>
      <c r="M1327" s="78"/>
      <c r="N1327" s="78"/>
      <c r="O1327" s="78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</row>
    <row r="1328" spans="1:26">
      <c r="A1328" s="77"/>
      <c r="B1328" s="78"/>
      <c r="C1328" s="79"/>
      <c r="D1328" s="78"/>
      <c r="E1328" s="79"/>
      <c r="F1328" s="80"/>
      <c r="G1328" s="79"/>
      <c r="H1328" s="78"/>
      <c r="I1328" s="79"/>
      <c r="J1328" s="78"/>
      <c r="K1328" s="79"/>
      <c r="L1328" s="81"/>
      <c r="M1328" s="79"/>
      <c r="N1328" s="82"/>
      <c r="O1328" s="8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</row>
    <row r="1329" spans="1:26">
      <c r="A1329" s="77"/>
      <c r="B1329" s="78"/>
      <c r="C1329" s="79"/>
      <c r="D1329" s="78"/>
      <c r="E1329" s="79"/>
      <c r="F1329" s="80"/>
      <c r="G1329" s="79"/>
      <c r="H1329" s="78"/>
      <c r="I1329" s="79"/>
      <c r="J1329" s="78"/>
      <c r="K1329" s="79"/>
      <c r="L1329" s="81"/>
      <c r="M1329" s="79"/>
      <c r="N1329" s="82"/>
      <c r="O1329" s="8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</row>
    <row r="1330" spans="1:26">
      <c r="A1330" s="77"/>
      <c r="B1330" s="78"/>
      <c r="C1330" s="79"/>
      <c r="D1330" s="78"/>
      <c r="E1330" s="79"/>
      <c r="F1330" s="80"/>
      <c r="G1330" s="79"/>
      <c r="H1330" s="78"/>
      <c r="I1330" s="79"/>
      <c r="J1330" s="78"/>
      <c r="K1330" s="79"/>
      <c r="L1330" s="81"/>
      <c r="M1330" s="79"/>
      <c r="N1330" s="82"/>
      <c r="O1330" s="8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</row>
    <row r="1331" spans="1:26">
      <c r="A1331" s="77"/>
      <c r="B1331" s="78"/>
      <c r="C1331" s="79"/>
      <c r="D1331" s="78"/>
      <c r="E1331" s="79"/>
      <c r="F1331" s="80"/>
      <c r="G1331" s="79"/>
      <c r="H1331" s="78"/>
      <c r="I1331" s="79"/>
      <c r="J1331" s="78"/>
      <c r="K1331" s="79"/>
      <c r="L1331" s="81"/>
      <c r="M1331" s="79"/>
      <c r="N1331" s="82"/>
      <c r="O1331" s="8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</row>
    <row r="1332" spans="1:26">
      <c r="A1332" s="77"/>
      <c r="B1332" s="78"/>
      <c r="C1332" s="79"/>
      <c r="D1332" s="78"/>
      <c r="E1332" s="79"/>
      <c r="F1332" s="80"/>
      <c r="G1332" s="79"/>
      <c r="H1332" s="78"/>
      <c r="I1332" s="79"/>
      <c r="J1332" s="78"/>
      <c r="K1332" s="79"/>
      <c r="L1332" s="81"/>
      <c r="M1332" s="79"/>
      <c r="N1332" s="82"/>
      <c r="O1332" s="8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</row>
    <row r="1333" spans="1:26">
      <c r="A1333" s="77"/>
      <c r="B1333" s="78"/>
      <c r="C1333" s="79"/>
      <c r="D1333" s="78"/>
      <c r="E1333" s="79"/>
      <c r="F1333" s="80"/>
      <c r="G1333" s="79"/>
      <c r="H1333" s="78"/>
      <c r="I1333" s="79"/>
      <c r="J1333" s="78"/>
      <c r="K1333" s="79"/>
      <c r="L1333" s="81"/>
      <c r="M1333" s="79"/>
      <c r="N1333" s="82"/>
      <c r="O1333" s="8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</row>
    <row r="1334" spans="1:26">
      <c r="A1334" s="77"/>
      <c r="B1334" s="78"/>
      <c r="C1334" s="79"/>
      <c r="D1334" s="78"/>
      <c r="E1334" s="79"/>
      <c r="F1334" s="80"/>
      <c r="G1334" s="79"/>
      <c r="H1334" s="78"/>
      <c r="I1334" s="79"/>
      <c r="J1334" s="78"/>
      <c r="K1334" s="79"/>
      <c r="L1334" s="81"/>
      <c r="M1334" s="79"/>
      <c r="N1334" s="82"/>
      <c r="O1334" s="8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</row>
    <row r="1335" spans="1:26">
      <c r="A1335" s="77"/>
      <c r="B1335" s="78"/>
      <c r="C1335" s="79"/>
      <c r="D1335" s="78"/>
      <c r="E1335" s="79"/>
      <c r="F1335" s="80"/>
      <c r="G1335" s="79"/>
      <c r="H1335" s="78"/>
      <c r="I1335" s="79"/>
      <c r="J1335" s="78"/>
      <c r="K1335" s="79"/>
      <c r="L1335" s="81"/>
      <c r="M1335" s="79"/>
      <c r="N1335" s="82"/>
      <c r="O1335" s="8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</row>
    <row r="1336" spans="1:26">
      <c r="A1336" s="77"/>
      <c r="B1336" s="78"/>
      <c r="C1336" s="79"/>
      <c r="D1336" s="78"/>
      <c r="E1336" s="79"/>
      <c r="F1336" s="80"/>
      <c r="G1336" s="79"/>
      <c r="H1336" s="78"/>
      <c r="I1336" s="79"/>
      <c r="J1336" s="78"/>
      <c r="K1336" s="79"/>
      <c r="L1336" s="81"/>
      <c r="M1336" s="79"/>
      <c r="N1336" s="82"/>
      <c r="O1336" s="8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</row>
    <row r="1337" spans="1:26">
      <c r="A1337" s="77"/>
      <c r="B1337" s="78"/>
      <c r="C1337" s="79"/>
      <c r="D1337" s="78"/>
      <c r="E1337" s="79"/>
      <c r="F1337" s="80"/>
      <c r="G1337" s="79"/>
      <c r="H1337" s="78"/>
      <c r="I1337" s="79"/>
      <c r="J1337" s="78"/>
      <c r="K1337" s="79"/>
      <c r="L1337" s="81"/>
      <c r="M1337" s="79"/>
      <c r="N1337" s="82"/>
      <c r="O1337" s="8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</row>
    <row r="1338" spans="1:26">
      <c r="A1338" s="77"/>
      <c r="B1338" s="78"/>
      <c r="C1338" s="79"/>
      <c r="D1338" s="78"/>
      <c r="E1338" s="79"/>
      <c r="F1338" s="80"/>
      <c r="G1338" s="79"/>
      <c r="H1338" s="78"/>
      <c r="I1338" s="79"/>
      <c r="J1338" s="78"/>
      <c r="K1338" s="79"/>
      <c r="L1338" s="81"/>
      <c r="M1338" s="79"/>
      <c r="N1338" s="82"/>
      <c r="O1338" s="8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</row>
    <row r="1339" spans="1:26">
      <c r="A1339" s="77"/>
      <c r="B1339" s="78"/>
      <c r="C1339" s="79"/>
      <c r="D1339" s="78"/>
      <c r="E1339" s="79"/>
      <c r="F1339" s="80"/>
      <c r="G1339" s="79"/>
      <c r="H1339" s="78"/>
      <c r="I1339" s="79"/>
      <c r="J1339" s="78"/>
      <c r="K1339" s="79"/>
      <c r="L1339" s="81"/>
      <c r="M1339" s="79"/>
      <c r="N1339" s="82"/>
      <c r="O1339" s="8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</row>
    <row r="1340" spans="1:26">
      <c r="A1340" s="78"/>
      <c r="B1340" s="78"/>
      <c r="C1340" s="79"/>
      <c r="D1340" s="78"/>
      <c r="E1340" s="79"/>
      <c r="F1340" s="80"/>
      <c r="G1340" s="79"/>
      <c r="H1340" s="78"/>
      <c r="I1340" s="79"/>
      <c r="J1340" s="78"/>
      <c r="K1340" s="79"/>
      <c r="L1340" s="81"/>
      <c r="M1340" s="79"/>
      <c r="N1340" s="82"/>
      <c r="O1340" s="8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</row>
    <row r="1341" spans="1:26">
      <c r="A1341" s="77"/>
      <c r="B1341" s="78"/>
      <c r="C1341" s="79"/>
      <c r="D1341" s="78"/>
      <c r="E1341" s="79"/>
      <c r="F1341" s="80"/>
      <c r="G1341" s="79"/>
      <c r="H1341" s="78"/>
      <c r="I1341" s="79"/>
      <c r="J1341" s="78"/>
      <c r="K1341" s="79"/>
      <c r="L1341" s="81"/>
      <c r="M1341" s="79"/>
      <c r="N1341" s="82"/>
      <c r="O1341" s="8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</row>
    <row r="1342" spans="1:26">
      <c r="A1342" s="77"/>
      <c r="B1342" s="78"/>
      <c r="C1342" s="79"/>
      <c r="D1342" s="78"/>
      <c r="E1342" s="79"/>
      <c r="F1342" s="80"/>
      <c r="G1342" s="79"/>
      <c r="H1342" s="78"/>
      <c r="I1342" s="79"/>
      <c r="J1342" s="78"/>
      <c r="K1342" s="79"/>
      <c r="L1342" s="81"/>
      <c r="M1342" s="79"/>
      <c r="N1342" s="82"/>
      <c r="O1342" s="8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</row>
    <row r="1343" spans="1:26" ht="15" customHeight="1">
      <c r="N1343" s="82"/>
      <c r="O1343" s="83"/>
    </row>
    <row r="1344" spans="1:26" ht="15" customHeight="1">
      <c r="N1344" s="82"/>
      <c r="O1344" s="83"/>
    </row>
    <row r="1345" spans="14:15" ht="15" customHeight="1">
      <c r="N1345" s="82"/>
      <c r="O1345" s="83"/>
    </row>
    <row r="1346" spans="14:15" ht="15" customHeight="1">
      <c r="N1346" s="82"/>
      <c r="O1346" s="83"/>
    </row>
    <row r="1347" spans="14:15" ht="15" customHeight="1">
      <c r="N1347" s="82"/>
      <c r="O1347" s="83"/>
    </row>
    <row r="1348" spans="14:15" ht="15" customHeight="1">
      <c r="N1348" s="82"/>
      <c r="O1348" s="83"/>
    </row>
    <row r="1349" spans="14:15" ht="15" customHeight="1">
      <c r="N1349" s="82"/>
      <c r="O1349" s="83"/>
    </row>
    <row r="1350" spans="14:15" ht="15" customHeight="1">
      <c r="N1350" s="82"/>
      <c r="O1350" s="83"/>
    </row>
    <row r="1351" spans="14:15" ht="15" customHeight="1">
      <c r="N1351" s="84"/>
      <c r="O1351" s="84"/>
    </row>
    <row r="1352" spans="14:15" ht="15" customHeight="1">
      <c r="N1352" s="84"/>
      <c r="O1352" s="84"/>
    </row>
  </sheetData>
  <mergeCells count="144">
    <mergeCell ref="A41:O41"/>
    <mergeCell ref="A47:O47"/>
    <mergeCell ref="A53:O53"/>
    <mergeCell ref="A73:O73"/>
    <mergeCell ref="A79:O79"/>
    <mergeCell ref="A182:O182"/>
    <mergeCell ref="A1:O2"/>
    <mergeCell ref="A3:O4"/>
    <mergeCell ref="A6:O6"/>
    <mergeCell ref="A8:O8"/>
    <mergeCell ref="A14:O14"/>
    <mergeCell ref="A20:O20"/>
    <mergeCell ref="A264:O264"/>
    <mergeCell ref="A274:O274"/>
    <mergeCell ref="A280:O280"/>
    <mergeCell ref="A286:O286"/>
    <mergeCell ref="A301:O301"/>
    <mergeCell ref="A307:O307"/>
    <mergeCell ref="A193:O193"/>
    <mergeCell ref="A207:O207"/>
    <mergeCell ref="A213:O213"/>
    <mergeCell ref="A228:O228"/>
    <mergeCell ref="A234:O234"/>
    <mergeCell ref="A249:O249"/>
    <mergeCell ref="A345:O345"/>
    <mergeCell ref="A359:O359"/>
    <mergeCell ref="A364:O364"/>
    <mergeCell ref="A379:O379"/>
    <mergeCell ref="A380:O380"/>
    <mergeCell ref="A392:O392"/>
    <mergeCell ref="A315:O315"/>
    <mergeCell ref="A323:O323"/>
    <mergeCell ref="A329:O329"/>
    <mergeCell ref="A335:O335"/>
    <mergeCell ref="A342:O342"/>
    <mergeCell ref="A344:O344"/>
    <mergeCell ref="A431:O431"/>
    <mergeCell ref="A437:O437"/>
    <mergeCell ref="A442:N442"/>
    <mergeCell ref="A443:O443"/>
    <mergeCell ref="A444:O444"/>
    <mergeCell ref="A453:O453"/>
    <mergeCell ref="A399:O399"/>
    <mergeCell ref="A400:O400"/>
    <mergeCell ref="A406:O406"/>
    <mergeCell ref="A413:O413"/>
    <mergeCell ref="A419:O419"/>
    <mergeCell ref="A425:O425"/>
    <mergeCell ref="A515:O515"/>
    <mergeCell ref="A523:O523"/>
    <mergeCell ref="A524:O524"/>
    <mergeCell ref="A532:O532"/>
    <mergeCell ref="A533:O533"/>
    <mergeCell ref="A541:O541"/>
    <mergeCell ref="A462:O462"/>
    <mergeCell ref="A463:O463"/>
    <mergeCell ref="A471:O471"/>
    <mergeCell ref="A494:O494"/>
    <mergeCell ref="A499:O499"/>
    <mergeCell ref="A514:O514"/>
    <mergeCell ref="A588:O588"/>
    <mergeCell ref="A589:O589"/>
    <mergeCell ref="A599:N599"/>
    <mergeCell ref="A600:O600"/>
    <mergeCell ref="A601:O601"/>
    <mergeCell ref="A612:O612"/>
    <mergeCell ref="A552:O552"/>
    <mergeCell ref="A554:O554"/>
    <mergeCell ref="A573:O573"/>
    <mergeCell ref="A580:O580"/>
    <mergeCell ref="A585:O585"/>
    <mergeCell ref="A555:O555"/>
    <mergeCell ref="A689:O689"/>
    <mergeCell ref="A702:O702"/>
    <mergeCell ref="A703:O703"/>
    <mergeCell ref="A710:O710"/>
    <mergeCell ref="A719:O719"/>
    <mergeCell ref="A720:O720"/>
    <mergeCell ref="A613:O613"/>
    <mergeCell ref="A631:O631"/>
    <mergeCell ref="A649:O649"/>
    <mergeCell ref="A657:O657"/>
    <mergeCell ref="A675:O675"/>
    <mergeCell ref="A680:O680"/>
    <mergeCell ref="A807:O807"/>
    <mergeCell ref="A808:O808"/>
    <mergeCell ref="A828:O828"/>
    <mergeCell ref="A849:O849"/>
    <mergeCell ref="A856:O856"/>
    <mergeCell ref="A882:O882"/>
    <mergeCell ref="A735:O735"/>
    <mergeCell ref="A744:O744"/>
    <mergeCell ref="A745:O745"/>
    <mergeCell ref="A762:O762"/>
    <mergeCell ref="A779:O779"/>
    <mergeCell ref="A786:O786"/>
    <mergeCell ref="A930:O930"/>
    <mergeCell ref="A940:O940"/>
    <mergeCell ref="A950:O950"/>
    <mergeCell ref="A957:O957"/>
    <mergeCell ref="A974:O974"/>
    <mergeCell ref="A975:O975"/>
    <mergeCell ref="A883:O883"/>
    <mergeCell ref="A895:O895"/>
    <mergeCell ref="A907:O907"/>
    <mergeCell ref="A914:O914"/>
    <mergeCell ref="A928:N928"/>
    <mergeCell ref="A929:O929"/>
    <mergeCell ref="A1046:O1046"/>
    <mergeCell ref="A1047:O1047"/>
    <mergeCell ref="A1061:O1061"/>
    <mergeCell ref="A1071:O1071"/>
    <mergeCell ref="A1072:O1072"/>
    <mergeCell ref="A1084:O1084"/>
    <mergeCell ref="A982:O982"/>
    <mergeCell ref="A990:O990"/>
    <mergeCell ref="A1016:O1016"/>
    <mergeCell ref="A1017:O1017"/>
    <mergeCell ref="A1041:N1041"/>
    <mergeCell ref="A1044:O1044"/>
    <mergeCell ref="A727:O727"/>
    <mergeCell ref="A728:O728"/>
    <mergeCell ref="A991:O991"/>
    <mergeCell ref="A1250:O1250"/>
    <mergeCell ref="A1271:O1271"/>
    <mergeCell ref="A1282:O1282"/>
    <mergeCell ref="A1286:O1286"/>
    <mergeCell ref="A1306:O1306"/>
    <mergeCell ref="C1324:D1324"/>
    <mergeCell ref="E1324:F1324"/>
    <mergeCell ref="G1324:I1324"/>
    <mergeCell ref="K1324:O1324"/>
    <mergeCell ref="A1171:O1171"/>
    <mergeCell ref="A1178:O1178"/>
    <mergeCell ref="A1197:O1197"/>
    <mergeCell ref="A1214:O1214"/>
    <mergeCell ref="A1248:O1248"/>
    <mergeCell ref="A1249:O1249"/>
    <mergeCell ref="A1098:O1098"/>
    <mergeCell ref="A1104:O1104"/>
    <mergeCell ref="A1111:O1111"/>
    <mergeCell ref="A1112:O1112"/>
    <mergeCell ref="A1129:O1129"/>
    <mergeCell ref="A1170:O1170"/>
  </mergeCells>
  <pageMargins left="0.511811024" right="0.511811024" top="0.78740157499999996" bottom="0.78740157499999996" header="0.31496062000000002" footer="0.31496062000000002"/>
  <pageSetup paperSize="9" scale="64" fitToHeight="0" orientation="landscape" r:id="rId1"/>
  <rowBreaks count="25" manualBreakCount="25">
    <brk id="50" max="14" man="1"/>
    <brk id="101" max="14" man="1"/>
    <brk id="152" max="14" man="1"/>
    <brk id="203" max="14" man="1"/>
    <brk id="254" max="14" man="1"/>
    <brk id="305" max="14" man="1"/>
    <brk id="356" max="14" man="1"/>
    <brk id="407" max="14" man="1"/>
    <brk id="457" max="14" man="1"/>
    <brk id="520" max="14" man="1"/>
    <brk id="573" max="14" man="1"/>
    <brk id="624" max="14" man="1"/>
    <brk id="675" max="14" man="1"/>
    <brk id="726" max="14" man="1"/>
    <brk id="777" max="14" man="1"/>
    <brk id="828" max="14" man="1"/>
    <brk id="879" max="14" man="1"/>
    <brk id="930" max="14" man="1"/>
    <brk id="981" max="14" man="1"/>
    <brk id="1032" max="14" man="1"/>
    <brk id="1085" max="14" man="1"/>
    <brk id="1136" max="14" man="1"/>
    <brk id="1187" max="14" man="1"/>
    <brk id="1238" max="14" man="1"/>
    <brk id="1289" max="14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2"/>
  <dimension ref="A1:J1000"/>
  <sheetViews>
    <sheetView workbookViewId="0"/>
  </sheetViews>
  <sheetFormatPr defaultColWidth="15.125" defaultRowHeight="15" customHeight="1"/>
  <cols>
    <col min="1" max="1" width="19.75" customWidth="1"/>
    <col min="2" max="2" width="24.125" customWidth="1"/>
    <col min="3" max="3" width="14.625" customWidth="1"/>
    <col min="4" max="6" width="10.625" customWidth="1"/>
    <col min="7" max="7" width="25.125" customWidth="1"/>
    <col min="8" max="10" width="10.625" customWidth="1"/>
    <col min="11" max="26" width="8.625" customWidth="1"/>
  </cols>
  <sheetData>
    <row r="1" spans="1:10" ht="14.25" customHeight="1">
      <c r="A1" s="14"/>
      <c r="B1" s="15" t="s">
        <v>41</v>
      </c>
      <c r="C1" s="15" t="s">
        <v>42</v>
      </c>
      <c r="D1" s="15" t="s">
        <v>43</v>
      </c>
      <c r="E1" s="16" t="s">
        <v>44</v>
      </c>
      <c r="F1" s="17"/>
      <c r="G1" s="17" t="s">
        <v>45</v>
      </c>
      <c r="H1" s="17"/>
      <c r="I1" s="17"/>
      <c r="J1" s="17"/>
    </row>
    <row r="2" spans="1:10" ht="14.25" customHeight="1">
      <c r="A2" s="244" t="s">
        <v>46</v>
      </c>
      <c r="B2" s="18" t="s">
        <v>47</v>
      </c>
      <c r="C2" s="19"/>
      <c r="D2" s="20">
        <v>247</v>
      </c>
      <c r="E2" s="21">
        <v>343</v>
      </c>
      <c r="F2" s="17"/>
      <c r="G2" s="22" t="s">
        <v>41</v>
      </c>
      <c r="H2" s="22" t="s">
        <v>42</v>
      </c>
      <c r="I2" s="22" t="s">
        <v>43</v>
      </c>
      <c r="J2" s="23" t="s">
        <v>44</v>
      </c>
    </row>
    <row r="3" spans="1:10" ht="14.25" customHeight="1">
      <c r="A3" s="245"/>
      <c r="B3" s="18" t="s">
        <v>20</v>
      </c>
      <c r="C3" s="19"/>
      <c r="D3" s="20">
        <v>755</v>
      </c>
      <c r="E3" s="21">
        <v>641</v>
      </c>
      <c r="F3" s="17"/>
      <c r="G3" s="24" t="s">
        <v>47</v>
      </c>
      <c r="H3" s="25">
        <f t="shared" ref="H3:J3" si="0">((C2/C6)*100)</f>
        <v>0</v>
      </c>
      <c r="I3" s="26">
        <f t="shared" si="0"/>
        <v>39.838709677419352</v>
      </c>
      <c r="J3" s="27">
        <f t="shared" si="0"/>
        <v>57.166666666666664</v>
      </c>
    </row>
    <row r="4" spans="1:10" ht="14.25" customHeight="1">
      <c r="A4" s="246"/>
      <c r="B4" s="18" t="s">
        <v>49</v>
      </c>
      <c r="C4" s="19"/>
      <c r="D4" s="20">
        <v>93</v>
      </c>
      <c r="E4" s="21">
        <v>150</v>
      </c>
      <c r="F4" s="17"/>
      <c r="G4" s="18" t="s">
        <v>20</v>
      </c>
      <c r="H4" s="25">
        <f t="shared" ref="H4:J4" si="1">((C3/C7)*100)</f>
        <v>0</v>
      </c>
      <c r="I4" s="26">
        <f t="shared" si="1"/>
        <v>60.887096774193552</v>
      </c>
      <c r="J4" s="27">
        <f t="shared" si="1"/>
        <v>53.416666666666671</v>
      </c>
    </row>
    <row r="5" spans="1:10" ht="15.75" customHeight="1">
      <c r="A5" s="28" t="s">
        <v>22</v>
      </c>
      <c r="B5" s="29" t="s">
        <v>50</v>
      </c>
      <c r="C5" s="15">
        <f t="shared" ref="C5:E5" si="2">SUM(C2:C4)</f>
        <v>0</v>
      </c>
      <c r="D5" s="15">
        <f t="shared" si="2"/>
        <v>1095</v>
      </c>
      <c r="E5" s="16">
        <f t="shared" si="2"/>
        <v>1134</v>
      </c>
      <c r="F5" s="17"/>
      <c r="G5" s="18" t="s">
        <v>49</v>
      </c>
      <c r="H5" s="25">
        <f t="shared" ref="H5:J5" si="3">((C4/C8)*100)</f>
        <v>0</v>
      </c>
      <c r="I5" s="26">
        <f t="shared" si="3"/>
        <v>42.857142857142854</v>
      </c>
      <c r="J5" s="27">
        <f t="shared" si="3"/>
        <v>71.428571428571431</v>
      </c>
    </row>
    <row r="6" spans="1:10" ht="14.25" customHeight="1">
      <c r="A6" s="244" t="s">
        <v>52</v>
      </c>
      <c r="B6" s="18" t="s">
        <v>47</v>
      </c>
      <c r="C6" s="20">
        <v>600</v>
      </c>
      <c r="D6" s="20">
        <v>620</v>
      </c>
      <c r="E6" s="21">
        <v>600</v>
      </c>
      <c r="F6" s="17"/>
      <c r="G6" s="30" t="s">
        <v>53</v>
      </c>
      <c r="H6" s="31">
        <f>((C5/C9)*100)</f>
        <v>0</v>
      </c>
      <c r="I6" s="32">
        <f>(D5/D9)*100</f>
        <v>52.720269619643709</v>
      </c>
      <c r="J6" s="33">
        <f>((E5/E9)*100)</f>
        <v>56.417910447761201</v>
      </c>
    </row>
    <row r="7" spans="1:10" ht="14.25" customHeight="1">
      <c r="A7" s="245"/>
      <c r="B7" s="18" t="s">
        <v>20</v>
      </c>
      <c r="C7" s="20">
        <v>1200</v>
      </c>
      <c r="D7" s="20">
        <v>1240</v>
      </c>
      <c r="E7" s="21">
        <v>1200</v>
      </c>
      <c r="F7" s="17"/>
      <c r="G7" s="17"/>
      <c r="H7" s="17"/>
      <c r="I7" s="17"/>
      <c r="J7" s="17"/>
    </row>
    <row r="8" spans="1:10" ht="14.25" customHeight="1">
      <c r="A8" s="246"/>
      <c r="B8" s="18" t="s">
        <v>49</v>
      </c>
      <c r="C8" s="20">
        <v>210</v>
      </c>
      <c r="D8" s="20">
        <v>217</v>
      </c>
      <c r="E8" s="21">
        <v>210</v>
      </c>
      <c r="F8" s="17"/>
      <c r="G8" s="17"/>
      <c r="H8" s="17"/>
      <c r="I8" s="17"/>
      <c r="J8" s="17"/>
    </row>
    <row r="9" spans="1:10" ht="14.25" customHeight="1">
      <c r="A9" s="28" t="s">
        <v>22</v>
      </c>
      <c r="B9" s="28" t="s">
        <v>50</v>
      </c>
      <c r="C9" s="15">
        <f t="shared" ref="C9:E9" si="4">SUM(C6:C8)</f>
        <v>2010</v>
      </c>
      <c r="D9" s="15">
        <f t="shared" si="4"/>
        <v>2077</v>
      </c>
      <c r="E9" s="16">
        <f t="shared" si="4"/>
        <v>2010</v>
      </c>
      <c r="F9" s="17"/>
      <c r="G9" s="17"/>
      <c r="H9" s="17"/>
      <c r="I9" s="17"/>
      <c r="J9" s="17"/>
    </row>
    <row r="10" spans="1:10" ht="14.2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</row>
    <row r="11" spans="1:10" ht="14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</row>
    <row r="12" spans="1:10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4.25" customHeight="1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</row>
    <row r="352" spans="1:10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</row>
    <row r="353" spans="1:10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</row>
    <row r="355" spans="1:10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</row>
    <row r="373" spans="1:10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</row>
    <row r="374" spans="1:10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</row>
    <row r="375" spans="1:10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</row>
    <row r="376" spans="1:10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</row>
    <row r="377" spans="1:10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</row>
    <row r="378" spans="1:10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</row>
    <row r="379" spans="1:10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</row>
    <row r="380" spans="1:10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</row>
    <row r="381" spans="1:10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</row>
    <row r="382" spans="1:10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</row>
    <row r="383" spans="1:10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</row>
    <row r="384" spans="1:10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</row>
    <row r="385" spans="1:10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</row>
    <row r="386" spans="1:10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</row>
    <row r="387" spans="1:10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</row>
    <row r="388" spans="1:10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</row>
    <row r="389" spans="1:10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</row>
    <row r="390" spans="1:10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</row>
    <row r="391" spans="1:10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</row>
    <row r="392" spans="1:10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</row>
    <row r="393" spans="1:10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</row>
    <row r="394" spans="1:10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</row>
    <row r="395" spans="1:10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</row>
    <row r="396" spans="1:10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</row>
    <row r="397" spans="1:10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</row>
    <row r="398" spans="1:10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</row>
    <row r="399" spans="1:10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</row>
    <row r="400" spans="1:10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</row>
    <row r="401" spans="1:10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</row>
    <row r="402" spans="1:10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</row>
    <row r="403" spans="1:10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</row>
    <row r="404" spans="1:10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</row>
    <row r="405" spans="1:10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</row>
    <row r="406" spans="1:10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</row>
    <row r="407" spans="1:10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</row>
    <row r="408" spans="1:10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</row>
    <row r="409" spans="1:10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</row>
    <row r="410" spans="1:10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</row>
    <row r="411" spans="1:10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</row>
    <row r="412" spans="1:10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</row>
    <row r="413" spans="1:10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</row>
    <row r="414" spans="1:10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</row>
    <row r="415" spans="1:10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</row>
    <row r="416" spans="1:10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</row>
    <row r="417" spans="1:10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</row>
    <row r="418" spans="1:10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</row>
    <row r="419" spans="1:10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</row>
    <row r="420" spans="1:10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</row>
    <row r="421" spans="1:10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</row>
    <row r="422" spans="1:10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</row>
    <row r="423" spans="1:10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</row>
    <row r="424" spans="1:10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</row>
    <row r="425" spans="1:10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</row>
    <row r="426" spans="1:10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</row>
    <row r="427" spans="1:10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</row>
    <row r="428" spans="1:10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</row>
    <row r="429" spans="1:10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</row>
    <row r="430" spans="1:10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</row>
    <row r="431" spans="1:10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</row>
    <row r="432" spans="1:10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</row>
    <row r="433" spans="1:10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</row>
    <row r="434" spans="1:10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</row>
    <row r="435" spans="1:10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</row>
    <row r="436" spans="1:10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</row>
    <row r="437" spans="1:10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</row>
    <row r="438" spans="1:10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</row>
    <row r="439" spans="1:10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</row>
    <row r="440" spans="1:10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</row>
    <row r="441" spans="1:10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</row>
    <row r="442" spans="1:10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</row>
    <row r="443" spans="1:10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</row>
    <row r="444" spans="1:10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</row>
    <row r="445" spans="1:10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</row>
    <row r="446" spans="1:10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</row>
    <row r="447" spans="1:10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</row>
    <row r="448" spans="1:10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</row>
    <row r="449" spans="1:10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</row>
    <row r="450" spans="1:10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</row>
    <row r="451" spans="1:10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</row>
    <row r="452" spans="1:10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</row>
    <row r="453" spans="1:10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</row>
    <row r="454" spans="1:10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</row>
    <row r="455" spans="1:10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</row>
    <row r="456" spans="1:10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</row>
    <row r="457" spans="1:10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</row>
    <row r="458" spans="1:10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</row>
    <row r="459" spans="1:10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</row>
    <row r="460" spans="1:10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</row>
    <row r="461" spans="1:10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</row>
    <row r="462" spans="1:10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</row>
    <row r="463" spans="1:10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</row>
    <row r="464" spans="1:10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</row>
    <row r="465" spans="1:10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</row>
    <row r="466" spans="1:10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</row>
    <row r="467" spans="1:10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</row>
    <row r="468" spans="1:10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</row>
    <row r="469" spans="1:10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</row>
    <row r="470" spans="1:10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</row>
    <row r="471" spans="1:10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</row>
    <row r="472" spans="1:10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</row>
    <row r="473" spans="1:10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</row>
    <row r="474" spans="1:10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</row>
    <row r="475" spans="1:10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</row>
    <row r="476" spans="1:10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</row>
    <row r="477" spans="1:10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</row>
    <row r="478" spans="1:10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</row>
    <row r="479" spans="1:10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</row>
    <row r="480" spans="1:10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</row>
    <row r="481" spans="1:10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</row>
    <row r="482" spans="1:10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</row>
    <row r="483" spans="1:10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</row>
    <row r="484" spans="1:10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</row>
    <row r="485" spans="1:10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</row>
    <row r="486" spans="1:10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</row>
    <row r="487" spans="1:10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</row>
    <row r="488" spans="1:10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</row>
    <row r="489" spans="1:10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</row>
    <row r="490" spans="1:10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</row>
    <row r="491" spans="1:10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</row>
    <row r="492" spans="1:10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</row>
    <row r="493" spans="1:10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</row>
    <row r="494" spans="1:10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</row>
    <row r="495" spans="1:10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</row>
    <row r="496" spans="1:10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</row>
    <row r="497" spans="1:10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</row>
    <row r="498" spans="1:10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</row>
    <row r="499" spans="1:10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</row>
    <row r="500" spans="1:10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</row>
    <row r="501" spans="1:10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</row>
    <row r="502" spans="1:10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</row>
    <row r="503" spans="1:10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</row>
    <row r="504" spans="1:10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</row>
    <row r="505" spans="1:10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</row>
    <row r="506" spans="1:10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</row>
    <row r="507" spans="1:10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</row>
    <row r="508" spans="1:10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</row>
    <row r="509" spans="1:10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</row>
    <row r="510" spans="1:10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</row>
    <row r="511" spans="1:10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</row>
    <row r="512" spans="1:10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</row>
    <row r="513" spans="1:10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</row>
    <row r="514" spans="1:10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</row>
    <row r="515" spans="1:10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</row>
    <row r="516" spans="1:10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</row>
    <row r="517" spans="1:10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</row>
    <row r="518" spans="1:10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</row>
    <row r="519" spans="1:10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</row>
    <row r="520" spans="1:10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</row>
    <row r="521" spans="1:10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</row>
    <row r="522" spans="1:10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</row>
    <row r="523" spans="1:10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</row>
    <row r="524" spans="1:10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</row>
    <row r="525" spans="1:10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</row>
    <row r="526" spans="1:10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</row>
    <row r="527" spans="1:10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</row>
    <row r="528" spans="1:10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</row>
    <row r="529" spans="1:10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</row>
    <row r="530" spans="1:10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</row>
    <row r="531" spans="1:10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</row>
    <row r="532" spans="1:10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</row>
    <row r="533" spans="1:10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</row>
    <row r="534" spans="1:10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</row>
    <row r="535" spans="1:10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</row>
    <row r="536" spans="1:10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</row>
    <row r="537" spans="1:10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</row>
    <row r="538" spans="1:10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</row>
    <row r="539" spans="1:10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</row>
    <row r="540" spans="1:10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</row>
    <row r="541" spans="1:10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</row>
    <row r="542" spans="1:10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</row>
    <row r="543" spans="1:10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</row>
    <row r="544" spans="1:10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</row>
    <row r="545" spans="1:10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</row>
    <row r="546" spans="1:10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</row>
    <row r="547" spans="1:10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</row>
    <row r="548" spans="1:10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</row>
    <row r="549" spans="1:10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</row>
    <row r="550" spans="1:10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</row>
    <row r="551" spans="1:10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</row>
    <row r="552" spans="1:10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</row>
    <row r="553" spans="1:10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</row>
    <row r="554" spans="1:10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</row>
    <row r="555" spans="1:10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</row>
    <row r="556" spans="1:10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</row>
    <row r="557" spans="1:10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</row>
    <row r="558" spans="1:10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</row>
    <row r="559" spans="1:10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</row>
    <row r="560" spans="1:10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</row>
    <row r="561" spans="1:10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</row>
    <row r="562" spans="1:10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</row>
    <row r="563" spans="1:10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</row>
    <row r="564" spans="1:10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</row>
    <row r="565" spans="1:10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</row>
    <row r="566" spans="1:10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</row>
    <row r="567" spans="1:10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</row>
    <row r="568" spans="1:10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</row>
    <row r="569" spans="1:10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</row>
    <row r="570" spans="1:10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</row>
    <row r="571" spans="1:10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</row>
    <row r="572" spans="1:10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</row>
    <row r="573" spans="1:10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</row>
    <row r="574" spans="1:10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</row>
    <row r="575" spans="1:10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</row>
    <row r="576" spans="1:10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</row>
    <row r="577" spans="1:10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</row>
    <row r="578" spans="1:10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</row>
    <row r="579" spans="1:10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</row>
    <row r="580" spans="1:10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</row>
    <row r="581" spans="1:10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</row>
    <row r="582" spans="1:10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</row>
    <row r="583" spans="1:10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</row>
    <row r="584" spans="1:10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</row>
    <row r="585" spans="1:10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</row>
    <row r="586" spans="1:10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</row>
    <row r="587" spans="1:10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</row>
    <row r="588" spans="1:10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</row>
    <row r="589" spans="1:10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</row>
    <row r="590" spans="1:10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</row>
    <row r="591" spans="1:10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</row>
    <row r="592" spans="1:10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</row>
    <row r="593" spans="1:10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</row>
    <row r="594" spans="1:10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</row>
    <row r="595" spans="1:10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</row>
    <row r="596" spans="1:10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</row>
    <row r="597" spans="1:10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</row>
    <row r="598" spans="1:10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</row>
    <row r="599" spans="1:10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</row>
    <row r="600" spans="1:10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</row>
    <row r="601" spans="1:10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</row>
    <row r="602" spans="1:10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</row>
    <row r="603" spans="1:10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</row>
    <row r="604" spans="1:10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</row>
    <row r="605" spans="1:10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</row>
    <row r="606" spans="1:10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</row>
    <row r="607" spans="1:10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</row>
    <row r="608" spans="1:10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</row>
    <row r="609" spans="1:10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</row>
    <row r="610" spans="1:10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</row>
    <row r="611" spans="1:10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</row>
    <row r="612" spans="1:10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</row>
    <row r="613" spans="1:10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</row>
    <row r="614" spans="1:10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</row>
    <row r="615" spans="1:10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10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10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10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10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10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10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10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10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10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</row>
    <row r="631" spans="1:10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</row>
    <row r="632" spans="1:10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</row>
    <row r="633" spans="1:10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</row>
    <row r="634" spans="1:10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</row>
    <row r="635" spans="1:10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</row>
    <row r="636" spans="1:10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</row>
    <row r="637" spans="1:10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</row>
    <row r="638" spans="1:10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</row>
    <row r="639" spans="1:10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</row>
    <row r="640" spans="1:10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</row>
    <row r="641" spans="1:10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</row>
    <row r="642" spans="1:10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</row>
    <row r="643" spans="1:10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</row>
    <row r="644" spans="1:10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</row>
    <row r="645" spans="1:10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</row>
    <row r="646" spans="1:10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</row>
    <row r="647" spans="1:10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</row>
    <row r="648" spans="1:10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</row>
    <row r="649" spans="1:10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</row>
    <row r="650" spans="1:10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</row>
    <row r="651" spans="1:10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</row>
    <row r="652" spans="1:10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</row>
    <row r="653" spans="1:10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</row>
    <row r="654" spans="1:10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</row>
    <row r="655" spans="1:10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</row>
    <row r="656" spans="1:10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</row>
    <row r="657" spans="1:10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</row>
    <row r="658" spans="1:10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</row>
    <row r="659" spans="1:10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</row>
    <row r="660" spans="1:10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</row>
    <row r="661" spans="1:10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</row>
    <row r="662" spans="1:10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</row>
    <row r="663" spans="1:10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</row>
    <row r="664" spans="1:10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</row>
    <row r="665" spans="1:10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</row>
    <row r="666" spans="1:10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</row>
    <row r="667" spans="1:10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</row>
    <row r="668" spans="1:10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</row>
    <row r="669" spans="1:10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</row>
    <row r="670" spans="1:10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</row>
    <row r="671" spans="1:10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</row>
    <row r="672" spans="1:10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</row>
    <row r="673" spans="1:10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0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</row>
    <row r="675" spans="1:10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</row>
    <row r="676" spans="1:10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</row>
    <row r="677" spans="1:10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</row>
    <row r="678" spans="1:10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</row>
    <row r="679" spans="1:10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0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</row>
    <row r="681" spans="1:10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</row>
    <row r="682" spans="1:10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</row>
    <row r="683" spans="1:10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</row>
    <row r="684" spans="1:10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</row>
    <row r="685" spans="1:10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</row>
    <row r="686" spans="1:10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</row>
    <row r="687" spans="1:10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</row>
    <row r="688" spans="1:10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</row>
    <row r="689" spans="1:10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</row>
    <row r="690" spans="1:10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</row>
    <row r="691" spans="1:10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</row>
    <row r="692" spans="1:10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</row>
    <row r="693" spans="1:10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</row>
    <row r="694" spans="1:10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</row>
    <row r="695" spans="1:10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</row>
    <row r="696" spans="1:10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</row>
    <row r="697" spans="1:10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</row>
    <row r="698" spans="1:10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0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</row>
    <row r="700" spans="1:10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</row>
    <row r="701" spans="1:10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</row>
    <row r="702" spans="1:10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</row>
    <row r="703" spans="1:10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</row>
    <row r="704" spans="1:10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</row>
    <row r="705" spans="1:10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</row>
    <row r="706" spans="1:10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</row>
    <row r="707" spans="1:10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</row>
    <row r="708" spans="1:10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</row>
    <row r="709" spans="1:10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</row>
    <row r="710" spans="1:10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</row>
    <row r="711" spans="1:10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</row>
    <row r="712" spans="1:10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</row>
    <row r="713" spans="1:10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</row>
    <row r="714" spans="1:10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</row>
    <row r="715" spans="1:10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</row>
    <row r="716" spans="1:10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</row>
    <row r="717" spans="1:10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</row>
    <row r="718" spans="1:10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</row>
    <row r="719" spans="1:10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</row>
    <row r="720" spans="1:10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</row>
    <row r="721" spans="1:10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</row>
    <row r="722" spans="1:10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</row>
    <row r="723" spans="1:10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</row>
    <row r="724" spans="1:10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</row>
    <row r="725" spans="1:10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</row>
    <row r="726" spans="1:10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</row>
    <row r="727" spans="1:10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</row>
    <row r="728" spans="1:10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</row>
    <row r="729" spans="1:10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</row>
    <row r="730" spans="1:10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</row>
    <row r="731" spans="1:10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</row>
    <row r="732" spans="1:10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</row>
    <row r="733" spans="1:10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</row>
    <row r="734" spans="1:10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</row>
    <row r="735" spans="1:10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</row>
    <row r="736" spans="1:10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</row>
    <row r="737" spans="1:10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</row>
    <row r="738" spans="1:10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</row>
    <row r="739" spans="1:10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</row>
    <row r="740" spans="1:10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</row>
    <row r="741" spans="1:10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</row>
    <row r="742" spans="1:10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</row>
    <row r="743" spans="1:10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</row>
    <row r="744" spans="1:10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</row>
    <row r="745" spans="1:10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</row>
    <row r="746" spans="1:10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</row>
    <row r="747" spans="1:10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</row>
    <row r="748" spans="1:10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</row>
    <row r="749" spans="1:10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</row>
    <row r="750" spans="1:10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</row>
    <row r="751" spans="1:10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</row>
    <row r="752" spans="1:10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</row>
    <row r="753" spans="1:10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</row>
    <row r="754" spans="1:10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</row>
    <row r="755" spans="1:10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</row>
    <row r="756" spans="1:10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</row>
    <row r="757" spans="1:10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</row>
    <row r="758" spans="1:10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</row>
    <row r="759" spans="1:10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</row>
    <row r="760" spans="1:10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</row>
    <row r="761" spans="1:10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</row>
    <row r="762" spans="1:10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</row>
    <row r="763" spans="1:10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</row>
    <row r="764" spans="1:10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</row>
    <row r="765" spans="1:10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</row>
    <row r="766" spans="1:10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</row>
    <row r="767" spans="1:10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</row>
    <row r="768" spans="1:10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</row>
    <row r="769" spans="1:10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</row>
    <row r="770" spans="1:10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</row>
    <row r="771" spans="1:10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</row>
    <row r="772" spans="1:10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</row>
    <row r="773" spans="1:10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</row>
    <row r="774" spans="1:10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</row>
    <row r="775" spans="1:10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</row>
    <row r="776" spans="1:10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</row>
    <row r="777" spans="1:10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</row>
    <row r="778" spans="1:10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</row>
    <row r="779" spans="1:10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</row>
    <row r="780" spans="1:10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</row>
    <row r="781" spans="1:10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</row>
    <row r="782" spans="1:10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</row>
    <row r="783" spans="1:10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</row>
    <row r="784" spans="1:10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</row>
    <row r="785" spans="1:10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</row>
    <row r="786" spans="1:10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</row>
    <row r="787" spans="1:10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</row>
    <row r="788" spans="1:10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</row>
    <row r="789" spans="1:10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</row>
    <row r="790" spans="1:10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</row>
    <row r="791" spans="1:10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</row>
    <row r="792" spans="1:10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</row>
    <row r="793" spans="1:10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</row>
    <row r="794" spans="1:10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</row>
    <row r="795" spans="1:10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</row>
    <row r="796" spans="1:10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</row>
    <row r="797" spans="1:10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</row>
    <row r="798" spans="1:10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</row>
    <row r="799" spans="1:10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</row>
    <row r="800" spans="1:10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</row>
    <row r="801" spans="1:10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</row>
    <row r="802" spans="1:10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</row>
    <row r="803" spans="1:10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</row>
    <row r="804" spans="1:10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</row>
    <row r="805" spans="1:10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</row>
    <row r="806" spans="1:10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</row>
    <row r="807" spans="1:10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</row>
    <row r="808" spans="1:10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</row>
    <row r="809" spans="1:10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</row>
    <row r="810" spans="1:10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</row>
    <row r="811" spans="1:10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</row>
    <row r="812" spans="1:10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</row>
    <row r="813" spans="1:10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</row>
    <row r="814" spans="1:10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</row>
    <row r="815" spans="1:10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</row>
    <row r="816" spans="1:10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</row>
    <row r="817" spans="1:10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</row>
    <row r="818" spans="1:10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</row>
    <row r="819" spans="1:10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</row>
    <row r="820" spans="1:10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</row>
    <row r="821" spans="1:10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</row>
    <row r="822" spans="1:10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</row>
    <row r="823" spans="1:10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</row>
    <row r="824" spans="1:10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</row>
    <row r="825" spans="1:10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</row>
    <row r="826" spans="1:10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</row>
    <row r="827" spans="1:10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</row>
    <row r="828" spans="1:10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</row>
    <row r="829" spans="1:10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</row>
    <row r="830" spans="1:10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</row>
    <row r="831" spans="1:10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</row>
    <row r="832" spans="1:10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</row>
    <row r="833" spans="1:10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</row>
    <row r="834" spans="1:10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</row>
    <row r="835" spans="1:10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</row>
    <row r="836" spans="1:10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</row>
    <row r="837" spans="1:10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</row>
    <row r="838" spans="1:10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</row>
    <row r="839" spans="1:10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</row>
    <row r="840" spans="1:10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</row>
    <row r="841" spans="1:10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</row>
    <row r="842" spans="1:10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</row>
    <row r="843" spans="1:10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</row>
    <row r="844" spans="1:10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</row>
    <row r="845" spans="1:10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</row>
    <row r="846" spans="1:10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</row>
    <row r="847" spans="1:10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</row>
    <row r="848" spans="1:10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</row>
    <row r="849" spans="1:10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</row>
    <row r="850" spans="1:10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</row>
    <row r="851" spans="1:10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</row>
    <row r="852" spans="1:10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</row>
    <row r="853" spans="1:10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</row>
    <row r="854" spans="1:10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</row>
    <row r="855" spans="1:10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</row>
    <row r="856" spans="1:10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</row>
    <row r="857" spans="1:10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</row>
    <row r="858" spans="1:10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</row>
    <row r="859" spans="1:10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</row>
    <row r="860" spans="1:10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</row>
    <row r="861" spans="1:10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</row>
    <row r="862" spans="1:10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</row>
    <row r="863" spans="1:10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</row>
    <row r="864" spans="1:10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</row>
    <row r="865" spans="1:10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</row>
    <row r="866" spans="1:10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</row>
    <row r="867" spans="1:10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</row>
    <row r="868" spans="1:10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</row>
    <row r="869" spans="1:10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</row>
    <row r="870" spans="1:10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</row>
    <row r="871" spans="1:10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</row>
    <row r="872" spans="1:10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</row>
    <row r="873" spans="1:10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</row>
    <row r="874" spans="1:10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</row>
    <row r="875" spans="1:10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</row>
    <row r="876" spans="1:10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</row>
    <row r="877" spans="1:10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</row>
    <row r="878" spans="1:10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</row>
    <row r="879" spans="1:10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</row>
    <row r="880" spans="1:10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</row>
    <row r="881" spans="1:10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</row>
    <row r="882" spans="1:10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</row>
    <row r="883" spans="1:10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</row>
    <row r="884" spans="1:10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</row>
    <row r="885" spans="1:10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</row>
    <row r="886" spans="1:10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</row>
    <row r="887" spans="1:10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</row>
    <row r="888" spans="1:10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</row>
    <row r="889" spans="1:10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</row>
    <row r="890" spans="1:10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</row>
    <row r="891" spans="1:10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</row>
    <row r="892" spans="1:10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</row>
    <row r="893" spans="1:10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</row>
    <row r="894" spans="1:10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</row>
    <row r="895" spans="1:10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</row>
    <row r="896" spans="1:10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</row>
    <row r="897" spans="1:10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</row>
    <row r="898" spans="1:10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</row>
    <row r="899" spans="1:10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</row>
    <row r="900" spans="1:10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</row>
    <row r="901" spans="1:10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</row>
    <row r="902" spans="1:10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</row>
    <row r="903" spans="1:10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</row>
    <row r="904" spans="1:10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</row>
    <row r="905" spans="1:10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</row>
    <row r="906" spans="1:10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</row>
    <row r="907" spans="1:10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</row>
    <row r="908" spans="1:10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</row>
    <row r="909" spans="1:10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</row>
    <row r="910" spans="1:10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</row>
    <row r="911" spans="1:10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</row>
    <row r="912" spans="1:10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</row>
    <row r="913" spans="1:10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</row>
    <row r="914" spans="1:10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</row>
    <row r="915" spans="1:10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</row>
    <row r="916" spans="1:10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</row>
    <row r="917" spans="1:10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</row>
    <row r="918" spans="1:10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</row>
    <row r="919" spans="1:10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</row>
    <row r="920" spans="1:10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</row>
    <row r="921" spans="1:10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</row>
    <row r="922" spans="1:10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</row>
    <row r="923" spans="1:10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</row>
    <row r="924" spans="1:10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</row>
    <row r="925" spans="1:10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</row>
    <row r="926" spans="1:10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</row>
    <row r="927" spans="1:10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</row>
    <row r="928" spans="1:10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</row>
    <row r="929" spans="1:10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</row>
    <row r="930" spans="1:10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</row>
    <row r="931" spans="1:10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</row>
    <row r="932" spans="1:10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</row>
    <row r="933" spans="1:10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</row>
    <row r="934" spans="1:10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</row>
    <row r="935" spans="1:10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</row>
    <row r="936" spans="1:10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</row>
    <row r="937" spans="1:10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</row>
    <row r="938" spans="1:10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</row>
    <row r="939" spans="1:10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</row>
    <row r="940" spans="1:10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</row>
    <row r="941" spans="1:10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</row>
    <row r="942" spans="1:10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</row>
    <row r="943" spans="1:10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</row>
    <row r="944" spans="1:10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</row>
    <row r="945" spans="1:10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</row>
    <row r="946" spans="1:10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</row>
    <row r="947" spans="1:10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</row>
    <row r="948" spans="1:10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</row>
    <row r="949" spans="1:10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</row>
    <row r="950" spans="1:10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</row>
    <row r="951" spans="1:10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</row>
    <row r="952" spans="1:10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</row>
    <row r="953" spans="1:10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</row>
    <row r="954" spans="1:10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</row>
    <row r="955" spans="1:10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</row>
    <row r="956" spans="1:10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</row>
    <row r="957" spans="1:10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</row>
    <row r="958" spans="1:10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</row>
    <row r="959" spans="1:10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</row>
    <row r="960" spans="1:10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</row>
    <row r="961" spans="1:10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</row>
    <row r="962" spans="1:10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</row>
    <row r="963" spans="1:10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</row>
    <row r="964" spans="1:10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</row>
    <row r="965" spans="1:10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</row>
    <row r="966" spans="1:10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</row>
    <row r="967" spans="1:10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</row>
    <row r="968" spans="1:10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</row>
    <row r="969" spans="1:10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</row>
    <row r="970" spans="1:10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</row>
    <row r="971" spans="1:10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</row>
    <row r="972" spans="1:10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</row>
    <row r="973" spans="1:10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</row>
    <row r="974" spans="1:10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</row>
    <row r="975" spans="1:10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</row>
    <row r="976" spans="1:10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</row>
    <row r="977" spans="1:10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</row>
    <row r="978" spans="1:10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</row>
    <row r="979" spans="1:10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</row>
    <row r="980" spans="1:10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</row>
    <row r="981" spans="1:10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</row>
    <row r="982" spans="1:10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</row>
    <row r="983" spans="1:10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</row>
    <row r="984" spans="1:10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</row>
    <row r="985" spans="1:10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</row>
    <row r="986" spans="1:10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</row>
    <row r="987" spans="1:10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</row>
    <row r="988" spans="1:10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</row>
    <row r="989" spans="1:10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</row>
    <row r="990" spans="1:10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</row>
    <row r="991" spans="1:10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</row>
    <row r="992" spans="1:10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</row>
    <row r="993" spans="1:10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</row>
    <row r="994" spans="1:10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</row>
    <row r="995" spans="1:10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</row>
    <row r="996" spans="1:10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</row>
    <row r="997" spans="1:10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</row>
    <row r="998" spans="1:10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</row>
    <row r="999" spans="1:10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</row>
    <row r="1000" spans="1:10" ht="1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</row>
  </sheetData>
  <mergeCells count="2">
    <mergeCell ref="A2:A4"/>
    <mergeCell ref="A6:A8"/>
  </mergeCells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F1E6AD-C357-4AF3-B893-6AA26A5D1B15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Plano_Estatístico_2017_HJB_</vt:lpstr>
      <vt:lpstr>Ocupação</vt:lpstr>
      <vt:lpstr>Plano_Estatístico_2017_HJB_!Area_de_impressao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Moraes</dc:creator>
  <cp:lastModifiedBy>Rodrigo da Silva Moraes</cp:lastModifiedBy>
  <cp:lastPrinted>2018-01-10T18:48:16Z</cp:lastPrinted>
  <dcterms:created xsi:type="dcterms:W3CDTF">2016-11-14T11:47:23Z</dcterms:created>
  <dcterms:modified xsi:type="dcterms:W3CDTF">2018-02-06T20:42:45Z</dcterms:modified>
</cp:coreProperties>
</file>