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R.moraes\Desktop\SESPA\SESPA 2018\12. DEZEMBRO\"/>
    </mc:Choice>
  </mc:AlternateContent>
  <bookViews>
    <workbookView xWindow="0" yWindow="0" windowWidth="15600" windowHeight="11310" tabRatio="782" firstSheet="1" activeTab="2"/>
  </bookViews>
  <sheets>
    <sheet name="Sumário" sheetId="7" state="hidden" r:id="rId1"/>
    <sheet name="Sumário Provisório" sheetId="10" r:id="rId2"/>
    <sheet name="Plano_Estatístico_2018_HJB" sheetId="5" r:id="rId3"/>
    <sheet name="% de Ocupação" sheetId="8" r:id="rId4"/>
    <sheet name="% de Ocupação Trimestral" sheetId="9" r:id="rId5"/>
    <sheet name="Média de Permanência" sheetId="11" r:id="rId6"/>
  </sheets>
  <definedNames>
    <definedName name="_xlnm._FilterDatabase" localSheetId="2" hidden="1">Plano_Estatístico_2018_HJB!$A$21:$A$38</definedName>
    <definedName name="_xlnm.Print_Area" localSheetId="3">'% de Ocupação'!$A$7:$M$48</definedName>
    <definedName name="_xlnm.Print_Area" localSheetId="4">'% de Ocupação Trimestral'!$A$10:$P$52</definedName>
    <definedName name="_xlnm.Print_Area" localSheetId="5">'Média de Permanência'!$A$7:$M$52</definedName>
    <definedName name="_xlnm.Print_Area" localSheetId="2">Plano_Estatístico_2018_HJB!$A$1:$O$1721</definedName>
    <definedName name="_xlnm.Print_Area" localSheetId="1">'Sumário Provisório'!$A$1:$K$44</definedName>
  </definedNames>
  <calcPr calcId="152511"/>
</workbook>
</file>

<file path=xl/calcChain.xml><?xml version="1.0" encoding="utf-8"?>
<calcChain xmlns="http://schemas.openxmlformats.org/spreadsheetml/2006/main">
  <c r="M1239" i="5" l="1"/>
  <c r="M1235" i="5"/>
  <c r="M1213" i="5"/>
  <c r="M1206" i="5"/>
  <c r="C7" i="9" l="1"/>
  <c r="D7" i="9"/>
  <c r="E7" i="9"/>
  <c r="C8" i="9"/>
  <c r="D8" i="9"/>
  <c r="E8" i="9"/>
  <c r="D6" i="9"/>
  <c r="E6" i="9"/>
  <c r="C6" i="9"/>
  <c r="C3" i="9"/>
  <c r="D3" i="9"/>
  <c r="E3" i="9"/>
  <c r="C4" i="9"/>
  <c r="D4" i="9"/>
  <c r="E4" i="9"/>
  <c r="D2" i="9"/>
  <c r="E2" i="9"/>
  <c r="C2" i="9"/>
  <c r="M1676" i="5" l="1"/>
  <c r="M1262" i="5" l="1"/>
  <c r="M1261" i="5"/>
  <c r="M1263" i="5" s="1"/>
  <c r="M1259" i="5"/>
  <c r="M1253" i="5"/>
  <c r="M1254" i="5" s="1"/>
  <c r="M1245" i="5"/>
  <c r="M1246" i="5" s="1"/>
  <c r="M1521" i="5" l="1"/>
  <c r="M1473" i="5"/>
  <c r="M1474" i="5" s="1"/>
  <c r="M1679" i="5" l="1"/>
  <c r="M1678" i="5"/>
  <c r="M1677" i="5"/>
  <c r="M1675" i="5"/>
  <c r="M1674" i="5"/>
  <c r="M1656" i="5"/>
  <c r="M1644" i="5"/>
  <c r="M1645" i="5" s="1"/>
  <c r="M1641" i="5"/>
  <c r="M1528" i="5"/>
  <c r="M1547" i="5"/>
  <c r="M1564" i="5"/>
  <c r="M1565" i="5"/>
  <c r="M1156" i="5" l="1"/>
  <c r="M1160" i="5" s="1"/>
  <c r="M1139" i="5"/>
  <c r="M1140" i="5" s="1"/>
  <c r="M1132" i="5"/>
  <c r="M1133" i="5" s="1"/>
  <c r="M1076" i="5"/>
  <c r="M1077" i="5" s="1"/>
  <c r="M662" i="5"/>
  <c r="M661" i="5"/>
  <c r="M665" i="5" s="1"/>
  <c r="M656" i="5"/>
  <c r="M664" i="5" s="1"/>
  <c r="M1093" i="5"/>
  <c r="M1094" i="5" s="1"/>
  <c r="M1279" i="5"/>
  <c r="M1276" i="5"/>
  <c r="M1275" i="5"/>
  <c r="M1270" i="5"/>
  <c r="M1278" i="5" s="1"/>
  <c r="M1280" i="5" s="1"/>
  <c r="M1300" i="5"/>
  <c r="M1301" i="5" s="1"/>
  <c r="M1157" i="5" l="1"/>
  <c r="M1159" i="5"/>
  <c r="M1161" i="5" s="1"/>
  <c r="M666" i="5"/>
  <c r="M573" i="5"/>
  <c r="M574" i="5" s="1"/>
  <c r="M571" i="5"/>
  <c r="M825" i="5"/>
  <c r="M822" i="5"/>
  <c r="M821" i="5"/>
  <c r="M816" i="5"/>
  <c r="M824" i="5" s="1"/>
  <c r="M826" i="5" s="1"/>
  <c r="M936" i="5"/>
  <c r="M935" i="5"/>
  <c r="M939" i="5" s="1"/>
  <c r="M930" i="5"/>
  <c r="M938" i="5" s="1"/>
  <c r="M913" i="5"/>
  <c r="M921" i="5"/>
  <c r="M918" i="5"/>
  <c r="M922" i="5" s="1"/>
  <c r="M1414" i="5"/>
  <c r="M923" i="5" l="1"/>
  <c r="M919" i="5"/>
  <c r="M940" i="5"/>
  <c r="M1415" i="5"/>
  <c r="M1416" i="5" s="1"/>
  <c r="M1406" i="5"/>
  <c r="M1407" i="5" s="1"/>
  <c r="M856" i="5" l="1"/>
  <c r="M862" i="5"/>
  <c r="M863" i="5" s="1"/>
  <c r="M867" i="5"/>
  <c r="M868" i="5"/>
  <c r="M871" i="5"/>
  <c r="M548" i="5"/>
  <c r="M549" i="5" s="1"/>
  <c r="M543" i="5"/>
  <c r="M544" i="5" s="1"/>
  <c r="M536" i="5"/>
  <c r="M537" i="5" s="1"/>
  <c r="M513" i="5"/>
  <c r="M508" i="5"/>
  <c r="M499" i="5"/>
  <c r="M489" i="5"/>
  <c r="M480" i="5"/>
  <c r="M481" i="5" s="1"/>
  <c r="M468" i="5"/>
  <c r="M462" i="5"/>
  <c r="M454" i="5"/>
  <c r="M452" i="5"/>
  <c r="M449" i="5"/>
  <c r="M442" i="5"/>
  <c r="M434" i="5"/>
  <c r="M435" i="5" s="1"/>
  <c r="M422" i="5"/>
  <c r="M409" i="5"/>
  <c r="M401" i="5"/>
  <c r="M396" i="5"/>
  <c r="M399" i="5" s="1"/>
  <c r="M577" i="5"/>
  <c r="M582" i="5" s="1"/>
  <c r="M583" i="5" s="1"/>
  <c r="M561" i="5"/>
  <c r="M567" i="5"/>
  <c r="M568" i="5" s="1"/>
  <c r="M870" i="5" l="1"/>
  <c r="M872" i="5" s="1"/>
  <c r="M512" i="5"/>
  <c r="M514" i="5" s="1"/>
  <c r="M515" i="5" s="1"/>
  <c r="M1288" i="5"/>
  <c r="M1289" i="5" s="1"/>
  <c r="M1291" i="5" l="1"/>
  <c r="M1292" i="5" s="1"/>
  <c r="M1096" i="5"/>
  <c r="M1097" i="5"/>
  <c r="M1098" i="5" s="1"/>
  <c r="M1088" i="5"/>
  <c r="M1071" i="5"/>
  <c r="M1072" i="5" s="1"/>
  <c r="M1080" i="5"/>
  <c r="M1063" i="5"/>
  <c r="M1062" i="5"/>
  <c r="M1064" i="5" s="1"/>
  <c r="M1058" i="5"/>
  <c r="M1059" i="5" s="1"/>
  <c r="M1050" i="5"/>
  <c r="M1051" i="5" s="1"/>
  <c r="M1041" i="5"/>
  <c r="M1042" i="5" s="1"/>
  <c r="M1040" i="5"/>
  <c r="M557" i="5"/>
  <c r="M558" i="5" s="1"/>
  <c r="M1079" i="5" l="1"/>
  <c r="M1081" i="5"/>
  <c r="M1060" i="5"/>
  <c r="M1683" i="5"/>
  <c r="M1684" i="5"/>
  <c r="M1685" i="5"/>
  <c r="M1686" i="5"/>
  <c r="M1687" i="5"/>
  <c r="M1688" i="5"/>
  <c r="M1690" i="5"/>
  <c r="M1691" i="5"/>
  <c r="M1692" i="5"/>
  <c r="M1693" i="5"/>
  <c r="M1694" i="5"/>
  <c r="M1036" i="5" l="1"/>
  <c r="M1037" i="5" s="1"/>
  <c r="M1018" i="5"/>
  <c r="M1019" i="5" s="1"/>
  <c r="M1010" i="5"/>
  <c r="M1011" i="5" s="1"/>
  <c r="M1668" i="5" l="1"/>
  <c r="M1456" i="5"/>
  <c r="M1447" i="5"/>
  <c r="M1446" i="5"/>
  <c r="M1443" i="5"/>
  <c r="M1442" i="5"/>
  <c r="M1448" i="5" s="1"/>
  <c r="M1449" i="5" s="1"/>
  <c r="M1428" i="5"/>
  <c r="M1429" i="5" s="1"/>
  <c r="M1375" i="5" l="1"/>
  <c r="M1233" i="5"/>
  <c r="M1234" i="5" s="1"/>
  <c r="M1211" i="5"/>
  <c r="M1212" i="5" s="1"/>
  <c r="M1204" i="5"/>
  <c r="M1205" i="5" s="1"/>
  <c r="M1182" i="5"/>
  <c r="M1181" i="5"/>
  <c r="M1180" i="5"/>
  <c r="M1179" i="5"/>
  <c r="M1178" i="5"/>
  <c r="M1177" i="5"/>
  <c r="M1176" i="5"/>
  <c r="M1175" i="5"/>
  <c r="M1174" i="5"/>
  <c r="M1173" i="5"/>
  <c r="M1172" i="5"/>
  <c r="M1171" i="5"/>
  <c r="M1170" i="5"/>
  <c r="M1169" i="5"/>
  <c r="M1168" i="5"/>
  <c r="M1167" i="5"/>
  <c r="M1166" i="5"/>
  <c r="M1165" i="5"/>
  <c r="M1313" i="5"/>
  <c r="M1317" i="5" s="1"/>
  <c r="M1308" i="5"/>
  <c r="M1316" i="5" s="1"/>
  <c r="M1318" i="5" s="1"/>
  <c r="M1389" i="5" s="1"/>
  <c r="M1388" i="5"/>
  <c r="M1387" i="5"/>
  <c r="M1386" i="5"/>
  <c r="M1385" i="5"/>
  <c r="M1384" i="5"/>
  <c r="M1373" i="5"/>
  <c r="M1372" i="5"/>
  <c r="M1371" i="5"/>
  <c r="M1370" i="5"/>
  <c r="M1369" i="5"/>
  <c r="M1368" i="5"/>
  <c r="M1367" i="5"/>
  <c r="M1366" i="5"/>
  <c r="M1365" i="5"/>
  <c r="M1364" i="5"/>
  <c r="M1363" i="5"/>
  <c r="M1362" i="5"/>
  <c r="M1361" i="5"/>
  <c r="M1360" i="5"/>
  <c r="M1359" i="5"/>
  <c r="M1358" i="5"/>
  <c r="M1357" i="5"/>
  <c r="M1356" i="5"/>
  <c r="M1355" i="5"/>
  <c r="M1353" i="5"/>
  <c r="M1352" i="5"/>
  <c r="M1351" i="5"/>
  <c r="M1346" i="5"/>
  <c r="M1345" i="5"/>
  <c r="M1344" i="5"/>
  <c r="M1343" i="5"/>
  <c r="M1342" i="5"/>
  <c r="M1341" i="5"/>
  <c r="M1340" i="5"/>
  <c r="M1339" i="5"/>
  <c r="M1338" i="5"/>
  <c r="M1337" i="5"/>
  <c r="M1336" i="5"/>
  <c r="M1335" i="5"/>
  <c r="M1334" i="5"/>
  <c r="M1333" i="5"/>
  <c r="M1332" i="5"/>
  <c r="M1331" i="5"/>
  <c r="M1330" i="5"/>
  <c r="M1328" i="5"/>
  <c r="M1327" i="5"/>
  <c r="M1326" i="5"/>
  <c r="M1324" i="5"/>
  <c r="M1323" i="5"/>
  <c r="M1322" i="5"/>
  <c r="M1114" i="5"/>
  <c r="M1113" i="5"/>
  <c r="M1112" i="5"/>
  <c r="M1111" i="5"/>
  <c r="M1110" i="5"/>
  <c r="M1109" i="5"/>
  <c r="M1108" i="5"/>
  <c r="M1107" i="5"/>
  <c r="M1106" i="5"/>
  <c r="M1105" i="5"/>
  <c r="M1104" i="5"/>
  <c r="M1103" i="5"/>
  <c r="M1102" i="5"/>
  <c r="M991" i="5"/>
  <c r="M990" i="5"/>
  <c r="M989" i="5"/>
  <c r="M988" i="5"/>
  <c r="M987" i="5"/>
  <c r="M986" i="5"/>
  <c r="M985" i="5"/>
  <c r="M984" i="5"/>
  <c r="M983" i="5"/>
  <c r="M982" i="5"/>
  <c r="M981" i="5"/>
  <c r="M980" i="5"/>
  <c r="M979" i="5"/>
  <c r="M978" i="5"/>
  <c r="M973" i="5"/>
  <c r="M972" i="5"/>
  <c r="M974" i="5" s="1"/>
  <c r="M970" i="5"/>
  <c r="M969" i="5"/>
  <c r="M964" i="5"/>
  <c r="M956" i="5"/>
  <c r="M955" i="5"/>
  <c r="M957" i="5" s="1"/>
  <c r="M953" i="5"/>
  <c r="M952" i="5"/>
  <c r="M947" i="5"/>
  <c r="M905" i="5"/>
  <c r="M904" i="5"/>
  <c r="M906" i="5" s="1"/>
  <c r="M902" i="5"/>
  <c r="M901" i="5"/>
  <c r="M896" i="5"/>
  <c r="M884" i="5"/>
  <c r="M888" i="5" s="1"/>
  <c r="M879" i="5"/>
  <c r="M887" i="5" s="1"/>
  <c r="M838" i="5"/>
  <c r="M842" i="5" s="1"/>
  <c r="M833" i="5"/>
  <c r="M841" i="5" s="1"/>
  <c r="M808" i="5"/>
  <c r="M807" i="5"/>
  <c r="M809" i="5" s="1"/>
  <c r="M804" i="5"/>
  <c r="M805" i="5" s="1"/>
  <c r="M799" i="5"/>
  <c r="M788" i="5"/>
  <c r="M791" i="5" s="1"/>
  <c r="M787" i="5"/>
  <c r="M790" i="5" s="1"/>
  <c r="M784" i="5"/>
  <c r="M785" i="5" s="1"/>
  <c r="M774" i="5"/>
  <c r="M775" i="5" s="1"/>
  <c r="M767" i="5"/>
  <c r="M768" i="5" s="1"/>
  <c r="M757" i="5"/>
  <c r="M758" i="5" s="1"/>
  <c r="M747" i="5"/>
  <c r="M746" i="5"/>
  <c r="M743" i="5"/>
  <c r="M744" i="5" s="1"/>
  <c r="M731" i="5"/>
  <c r="M732" i="5" s="1"/>
  <c r="M724" i="5"/>
  <c r="M725" i="5" s="1"/>
  <c r="M711" i="5"/>
  <c r="M710" i="5"/>
  <c r="M709" i="5"/>
  <c r="M708" i="5"/>
  <c r="M707" i="5"/>
  <c r="M706" i="5"/>
  <c r="M705" i="5"/>
  <c r="M704" i="5"/>
  <c r="M712" i="5" s="1"/>
  <c r="M713" i="5" s="1"/>
  <c r="M696" i="5"/>
  <c r="M695" i="5"/>
  <c r="M699" i="5" s="1"/>
  <c r="M690" i="5"/>
  <c r="M698" i="5" s="1"/>
  <c r="M1329" i="5" s="1"/>
  <c r="M673" i="5"/>
  <c r="M674" i="5" s="1"/>
  <c r="M678" i="5"/>
  <c r="M679" i="5" s="1"/>
  <c r="M681" i="5"/>
  <c r="M640" i="5"/>
  <c r="M644" i="5"/>
  <c r="M648" i="5" s="1"/>
  <c r="M639" i="5"/>
  <c r="M647" i="5" s="1"/>
  <c r="M614" i="5"/>
  <c r="M613" i="5"/>
  <c r="M615" i="5" s="1"/>
  <c r="M611" i="5"/>
  <c r="M610" i="5"/>
  <c r="M605" i="5"/>
  <c r="M606" i="5" s="1"/>
  <c r="M630" i="5"/>
  <c r="M627" i="5"/>
  <c r="M631" i="5" s="1"/>
  <c r="M622" i="5"/>
  <c r="M387" i="5"/>
  <c r="M384" i="5"/>
  <c r="M383" i="5"/>
  <c r="M380" i="5"/>
  <c r="M379" i="5"/>
  <c r="M378" i="5"/>
  <c r="M377" i="5"/>
  <c r="M345" i="5"/>
  <c r="M343" i="5"/>
  <c r="M341" i="5"/>
  <c r="M340" i="5"/>
  <c r="M339" i="5"/>
  <c r="M338" i="5"/>
  <c r="M337" i="5"/>
  <c r="M336" i="5"/>
  <c r="M335" i="5"/>
  <c r="M334" i="5"/>
  <c r="M333" i="5"/>
  <c r="M332" i="5"/>
  <c r="M331" i="5"/>
  <c r="M330" i="5"/>
  <c r="M329" i="5"/>
  <c r="M328" i="5"/>
  <c r="M346" i="5" s="1"/>
  <c r="M325" i="5"/>
  <c r="M319" i="5"/>
  <c r="M313" i="5"/>
  <c r="M257" i="5"/>
  <c r="M283" i="5"/>
  <c r="M303" i="5"/>
  <c r="M263" i="5"/>
  <c r="N130" i="5"/>
  <c r="O130" i="5" s="1"/>
  <c r="B51" i="5"/>
  <c r="C51" i="5"/>
  <c r="D51" i="5"/>
  <c r="E51" i="5"/>
  <c r="F51" i="5"/>
  <c r="G51" i="5"/>
  <c r="M12" i="5"/>
  <c r="M1115" i="5" l="1"/>
  <c r="M1116" i="5" s="1"/>
  <c r="M992" i="5"/>
  <c r="M993" i="5" s="1"/>
  <c r="M691" i="5"/>
  <c r="M1347" i="5"/>
  <c r="M1378" i="5" s="1"/>
  <c r="M1236" i="5"/>
  <c r="M1237" i="5"/>
  <c r="M1238" i="5" s="1"/>
  <c r="M1183" i="5"/>
  <c r="M1390" i="5"/>
  <c r="M1314" i="5"/>
  <c r="M889" i="5"/>
  <c r="M843" i="5"/>
  <c r="M834" i="5"/>
  <c r="M792" i="5"/>
  <c r="M700" i="5"/>
  <c r="M683" i="5"/>
  <c r="M682" i="5"/>
  <c r="M649" i="5"/>
  <c r="M632" i="5"/>
  <c r="M628" i="5"/>
  <c r="L1656" i="5"/>
  <c r="L1564" i="5"/>
  <c r="L1565" i="5" s="1"/>
  <c r="L1547" i="5"/>
  <c r="L1473" i="5"/>
  <c r="L1474" i="5" s="1"/>
  <c r="L1528" i="5"/>
  <c r="L1521" i="5"/>
  <c r="L1641" i="5" l="1"/>
  <c r="L1678" i="5" s="1"/>
  <c r="L1644" i="5"/>
  <c r="L1679" i="5"/>
  <c r="L1677" i="5"/>
  <c r="L1670" i="5"/>
  <c r="L1668" i="5"/>
  <c r="L1675" i="5" s="1"/>
  <c r="L1442" i="5"/>
  <c r="L1443" i="5" s="1"/>
  <c r="L1676" i="5" l="1"/>
  <c r="L1645" i="5"/>
  <c r="L1674" i="5"/>
  <c r="L1673" i="5"/>
  <c r="N344" i="5"/>
  <c r="O344" i="5" s="1"/>
  <c r="L1693" i="5"/>
  <c r="L1692" i="5"/>
  <c r="L1691" i="5"/>
  <c r="L1690" i="5"/>
  <c r="L1688" i="5"/>
  <c r="L1687" i="5"/>
  <c r="L1686" i="5"/>
  <c r="L1685" i="5"/>
  <c r="L1684" i="5"/>
  <c r="L1683" i="5"/>
  <c r="L1456" i="5"/>
  <c r="L1449" i="5"/>
  <c r="L1694" i="5" s="1"/>
  <c r="L1448" i="5"/>
  <c r="L1447" i="5"/>
  <c r="L1446" i="5"/>
  <c r="L1414" i="5" l="1"/>
  <c r="L1428" i="5" l="1"/>
  <c r="L1429" i="5" s="1"/>
  <c r="L1415" i="5"/>
  <c r="L1416" i="5" s="1"/>
  <c r="L1406" i="5"/>
  <c r="L1407" i="5" s="1"/>
  <c r="L1389" i="5"/>
  <c r="L1387" i="5"/>
  <c r="L1386" i="5"/>
  <c r="L1375" i="5"/>
  <c r="L1374" i="5"/>
  <c r="L1373" i="5"/>
  <c r="L1372" i="5"/>
  <c r="L1371" i="5"/>
  <c r="L1370" i="5"/>
  <c r="L1369" i="5"/>
  <c r="L1368" i="5"/>
  <c r="L1367" i="5"/>
  <c r="L1366" i="5"/>
  <c r="L1365" i="5"/>
  <c r="L1364" i="5"/>
  <c r="L1362" i="5"/>
  <c r="L1361" i="5"/>
  <c r="L1360" i="5"/>
  <c r="L1359" i="5"/>
  <c r="L1358" i="5"/>
  <c r="L1357" i="5"/>
  <c r="L1356" i="5"/>
  <c r="L1355" i="5"/>
  <c r="L1353" i="5"/>
  <c r="L1352" i="5"/>
  <c r="L1346" i="5"/>
  <c r="L1345" i="5"/>
  <c r="L1344" i="5"/>
  <c r="L1343" i="5"/>
  <c r="L1342" i="5"/>
  <c r="L1341" i="5"/>
  <c r="L1340" i="5"/>
  <c r="L1339" i="5"/>
  <c r="L1338" i="5"/>
  <c r="L1337" i="5"/>
  <c r="L1336" i="5"/>
  <c r="L1335" i="5"/>
  <c r="L1333" i="5"/>
  <c r="L1332" i="5"/>
  <c r="L1331" i="5"/>
  <c r="L1330" i="5"/>
  <c r="L1329" i="5"/>
  <c r="L1328" i="5"/>
  <c r="L1327" i="5"/>
  <c r="L1326" i="5"/>
  <c r="L1324" i="5"/>
  <c r="L1323" i="5"/>
  <c r="L1317" i="5"/>
  <c r="L1316" i="5"/>
  <c r="L1318" i="5" s="1"/>
  <c r="L1313" i="5"/>
  <c r="L1314" i="5" s="1"/>
  <c r="L1308" i="5"/>
  <c r="L1300" i="5"/>
  <c r="L1301" i="5" s="1"/>
  <c r="L1288" i="5"/>
  <c r="L1289" i="5" s="1"/>
  <c r="K1288" i="5"/>
  <c r="K1289" i="5" s="1"/>
  <c r="L1279" i="5"/>
  <c r="L1276" i="5"/>
  <c r="L1275" i="5"/>
  <c r="L1270" i="5"/>
  <c r="L1278" i="5" s="1"/>
  <c r="L1280" i="5" s="1"/>
  <c r="L1262" i="5"/>
  <c r="L1259" i="5"/>
  <c r="L1253" i="5"/>
  <c r="L1254" i="5" s="1"/>
  <c r="L1245" i="5"/>
  <c r="L1246" i="5" s="1"/>
  <c r="L1239" i="5"/>
  <c r="L1237" i="5"/>
  <c r="L1235" i="5"/>
  <c r="L1234" i="5"/>
  <c r="L1233" i="5"/>
  <c r="L1213" i="5"/>
  <c r="L1211" i="5"/>
  <c r="L1212" i="5" s="1"/>
  <c r="L1206" i="5"/>
  <c r="L1204" i="5"/>
  <c r="L1236" i="5" s="1"/>
  <c r="L1182" i="5"/>
  <c r="L1181" i="5"/>
  <c r="L1180" i="5"/>
  <c r="L1179" i="5"/>
  <c r="L1178" i="5"/>
  <c r="L1177" i="5"/>
  <c r="L1176" i="5"/>
  <c r="L1175" i="5"/>
  <c r="L1174" i="5"/>
  <c r="L1173" i="5"/>
  <c r="L1172" i="5"/>
  <c r="L1171" i="5"/>
  <c r="L1170" i="5"/>
  <c r="L1169" i="5"/>
  <c r="L1168" i="5"/>
  <c r="L1167" i="5"/>
  <c r="L1166" i="5"/>
  <c r="L1165" i="5"/>
  <c r="L1156" i="5"/>
  <c r="L1160" i="5" s="1"/>
  <c r="L1139" i="5"/>
  <c r="L1140" i="5" s="1"/>
  <c r="L1132" i="5"/>
  <c r="L1133" i="5" s="1"/>
  <c r="L1114" i="5"/>
  <c r="L1113" i="5"/>
  <c r="L1112" i="5"/>
  <c r="L1111" i="5"/>
  <c r="L1110" i="5"/>
  <c r="L1109" i="5"/>
  <c r="L1108" i="5"/>
  <c r="L1107" i="5"/>
  <c r="L1106" i="5"/>
  <c r="L1105" i="5"/>
  <c r="L1104" i="5"/>
  <c r="L1103" i="5"/>
  <c r="L1102" i="5"/>
  <c r="L1094" i="5"/>
  <c r="L1093" i="5"/>
  <c r="L1097" i="5" s="1"/>
  <c r="L1088" i="5"/>
  <c r="L1096" i="5" s="1"/>
  <c r="L1071" i="5"/>
  <c r="L1072" i="5"/>
  <c r="L1076" i="5"/>
  <c r="L1077" i="5"/>
  <c r="L1079" i="5"/>
  <c r="L1080" i="5"/>
  <c r="L1081" i="5" s="1"/>
  <c r="L1058" i="5"/>
  <c r="L1059" i="5" s="1"/>
  <c r="L1060" i="5"/>
  <c r="L1050" i="5"/>
  <c r="L1051" i="5"/>
  <c r="L1036" i="5"/>
  <c r="L1040" i="5" s="1"/>
  <c r="L1041" i="5" s="1"/>
  <c r="L1042" i="5" s="1"/>
  <c r="L1018" i="5"/>
  <c r="L1019" i="5" s="1"/>
  <c r="L1010" i="5"/>
  <c r="L1011" i="5" s="1"/>
  <c r="L991" i="5"/>
  <c r="L990" i="5"/>
  <c r="L989" i="5"/>
  <c r="L988" i="5"/>
  <c r="L987" i="5"/>
  <c r="L986" i="5"/>
  <c r="L985" i="5"/>
  <c r="L984" i="5"/>
  <c r="L983" i="5"/>
  <c r="L982" i="5"/>
  <c r="L981" i="5"/>
  <c r="L980" i="5"/>
  <c r="L979" i="5"/>
  <c r="L978" i="5"/>
  <c r="L969" i="5"/>
  <c r="L973" i="5" s="1"/>
  <c r="L964" i="5"/>
  <c r="L972" i="5" s="1"/>
  <c r="L974" i="5" s="1"/>
  <c r="L952" i="5"/>
  <c r="L956" i="5" s="1"/>
  <c r="L947" i="5"/>
  <c r="L955" i="5" s="1"/>
  <c r="L936" i="5"/>
  <c r="L935" i="5"/>
  <c r="L939" i="5" s="1"/>
  <c r="L930" i="5"/>
  <c r="L938" i="5" s="1"/>
  <c r="L919" i="5"/>
  <c r="L918" i="5"/>
  <c r="L922" i="5" s="1"/>
  <c r="L913" i="5"/>
  <c r="L921" i="5" s="1"/>
  <c r="L905" i="5"/>
  <c r="L904" i="5"/>
  <c r="L902" i="5"/>
  <c r="L901" i="5"/>
  <c r="L896" i="5"/>
  <c r="L884" i="5"/>
  <c r="L888" i="5" s="1"/>
  <c r="L879" i="5"/>
  <c r="L887" i="5" s="1"/>
  <c r="L867" i="5"/>
  <c r="L868" i="5" s="1"/>
  <c r="L862" i="5"/>
  <c r="L863" i="5" s="1"/>
  <c r="L856" i="5"/>
  <c r="L838" i="5"/>
  <c r="L842" i="5" s="1"/>
  <c r="L833" i="5"/>
  <c r="L841" i="5" s="1"/>
  <c r="L825" i="5"/>
  <c r="L821" i="5"/>
  <c r="L822" i="5" s="1"/>
  <c r="L816" i="5"/>
  <c r="L824" i="5" s="1"/>
  <c r="L799" i="5"/>
  <c r="L804" i="5"/>
  <c r="L805" i="5" s="1"/>
  <c r="L807" i="5"/>
  <c r="L808" i="5"/>
  <c r="L809" i="5" s="1"/>
  <c r="L784" i="5"/>
  <c r="L785" i="5"/>
  <c r="L787" i="5"/>
  <c r="L788" i="5"/>
  <c r="L790" i="5"/>
  <c r="L791" i="5"/>
  <c r="L792" i="5" s="1"/>
  <c r="L774" i="5"/>
  <c r="L775" i="5" s="1"/>
  <c r="L767" i="5"/>
  <c r="L768" i="5" s="1"/>
  <c r="L751" i="5"/>
  <c r="L752" i="5"/>
  <c r="L753" i="5"/>
  <c r="L754" i="5"/>
  <c r="L755" i="5"/>
  <c r="L756" i="5"/>
  <c r="L747" i="5"/>
  <c r="L746" i="5"/>
  <c r="L743" i="5"/>
  <c r="L744" i="5" s="1"/>
  <c r="L731" i="5"/>
  <c r="L732" i="5" s="1"/>
  <c r="L724" i="5"/>
  <c r="L725" i="5" s="1"/>
  <c r="L711" i="5"/>
  <c r="L710" i="5"/>
  <c r="L709" i="5"/>
  <c r="L708" i="5"/>
  <c r="L707" i="5"/>
  <c r="L706" i="5"/>
  <c r="L705" i="5"/>
  <c r="L704" i="5"/>
  <c r="L696" i="5"/>
  <c r="L695" i="5"/>
  <c r="L699" i="5" s="1"/>
  <c r="L690" i="5"/>
  <c r="L698" i="5" s="1"/>
  <c r="L678" i="5"/>
  <c r="L682" i="5" s="1"/>
  <c r="L674" i="5"/>
  <c r="L673" i="5"/>
  <c r="L681" i="5" s="1"/>
  <c r="L665" i="5"/>
  <c r="L664" i="5"/>
  <c r="L662" i="5"/>
  <c r="L661" i="5"/>
  <c r="L656" i="5"/>
  <c r="L639" i="5"/>
  <c r="L640" i="5"/>
  <c r="L644" i="5"/>
  <c r="L645" i="5"/>
  <c r="L647" i="5"/>
  <c r="L648" i="5"/>
  <c r="L649" i="5" s="1"/>
  <c r="L630" i="5"/>
  <c r="L627" i="5"/>
  <c r="L631" i="5" s="1"/>
  <c r="L622" i="5"/>
  <c r="L611" i="5"/>
  <c r="L610" i="5"/>
  <c r="L614" i="5" s="1"/>
  <c r="L1351" i="5" s="1"/>
  <c r="L605" i="5"/>
  <c r="L613" i="5" s="1"/>
  <c r="L1322" i="5" s="1"/>
  <c r="L577" i="5"/>
  <c r="L571" i="5"/>
  <c r="L561" i="5"/>
  <c r="L606" i="5" l="1"/>
  <c r="L1388" i="5"/>
  <c r="L1385" i="5"/>
  <c r="L1261" i="5"/>
  <c r="L1263" i="5" s="1"/>
  <c r="L1384" i="5"/>
  <c r="L871" i="5"/>
  <c r="L1363" i="5" s="1"/>
  <c r="L1376" i="5" s="1"/>
  <c r="L1379" i="5" s="1"/>
  <c r="L870" i="5"/>
  <c r="L872" i="5" s="1"/>
  <c r="L1291" i="5"/>
  <c r="L1292" i="5" s="1"/>
  <c r="K1291" i="5"/>
  <c r="K1292" i="5" s="1"/>
  <c r="L1238" i="5"/>
  <c r="L1183" i="5"/>
  <c r="L1205" i="5"/>
  <c r="L1157" i="5"/>
  <c r="L1115" i="5"/>
  <c r="L1116" i="5" s="1"/>
  <c r="L1159" i="5"/>
  <c r="L1161" i="5" s="1"/>
  <c r="L1098" i="5"/>
  <c r="L1037" i="5"/>
  <c r="L1063" i="5"/>
  <c r="L1062" i="5"/>
  <c r="L1064" i="5"/>
  <c r="L992" i="5"/>
  <c r="L993" i="5" s="1"/>
  <c r="L970" i="5"/>
  <c r="L953" i="5"/>
  <c r="L957" i="5"/>
  <c r="L940" i="5"/>
  <c r="L923" i="5"/>
  <c r="L906" i="5"/>
  <c r="L889" i="5"/>
  <c r="L843" i="5"/>
  <c r="L834" i="5"/>
  <c r="L826" i="5"/>
  <c r="L757" i="5"/>
  <c r="L758" i="5" s="1"/>
  <c r="L712" i="5"/>
  <c r="L713" i="5" s="1"/>
  <c r="L691" i="5"/>
  <c r="L700" i="5"/>
  <c r="L679" i="5"/>
  <c r="L683" i="5"/>
  <c r="L666" i="5"/>
  <c r="L632" i="5"/>
  <c r="L628" i="5"/>
  <c r="L615" i="5"/>
  <c r="L582" i="5"/>
  <c r="L583" i="5" s="1"/>
  <c r="L573" i="5"/>
  <c r="L574" i="5" s="1"/>
  <c r="L567" i="5"/>
  <c r="L568" i="5" s="1"/>
  <c r="L557" i="5"/>
  <c r="L558" i="5" s="1"/>
  <c r="L548" i="5"/>
  <c r="L549" i="5"/>
  <c r="L543" i="5"/>
  <c r="L544" i="5"/>
  <c r="L536" i="5"/>
  <c r="L537" i="5"/>
  <c r="L512" i="5"/>
  <c r="L513" i="5"/>
  <c r="L514" i="5" s="1"/>
  <c r="L515" i="5" s="1"/>
  <c r="L508" i="5"/>
  <c r="L499" i="5"/>
  <c r="L489" i="5"/>
  <c r="L480" i="5"/>
  <c r="L481" i="5" s="1"/>
  <c r="L468" i="5"/>
  <c r="L462" i="5"/>
  <c r="L454" i="5"/>
  <c r="L452" i="5"/>
  <c r="L442" i="5"/>
  <c r="L434" i="5"/>
  <c r="L435" i="5" s="1"/>
  <c r="L422" i="5"/>
  <c r="L409" i="5"/>
  <c r="L396" i="5"/>
  <c r="L399" i="5" s="1"/>
  <c r="L404" i="5" s="1"/>
  <c r="L345" i="5"/>
  <c r="L343" i="5"/>
  <c r="L341" i="5"/>
  <c r="L340" i="5"/>
  <c r="L339" i="5"/>
  <c r="L338" i="5"/>
  <c r="L337" i="5"/>
  <c r="L336" i="5"/>
  <c r="L335" i="5"/>
  <c r="L334" i="5"/>
  <c r="L333" i="5"/>
  <c r="L332" i="5"/>
  <c r="L331" i="5"/>
  <c r="L330" i="5"/>
  <c r="L329" i="5"/>
  <c r="L328" i="5"/>
  <c r="L346" i="5" s="1"/>
  <c r="L283" i="5"/>
  <c r="L303" i="5"/>
  <c r="L379" i="5"/>
  <c r="L378" i="5"/>
  <c r="L377" i="5"/>
  <c r="L366" i="5"/>
  <c r="L352" i="5"/>
  <c r="L380" i="5" s="1"/>
  <c r="L387" i="5" s="1"/>
  <c r="L325" i="5"/>
  <c r="L319" i="5"/>
  <c r="L313" i="5"/>
  <c r="L257" i="5"/>
  <c r="L263" i="5"/>
  <c r="L383" i="5" s="1"/>
  <c r="L237" i="5"/>
  <c r="L231" i="5"/>
  <c r="L209" i="5"/>
  <c r="L78" i="5"/>
  <c r="L72" i="5"/>
  <c r="L45" i="5"/>
  <c r="L1390" i="5" l="1"/>
  <c r="L1334" i="5"/>
  <c r="L1347" i="5" s="1"/>
  <c r="L1378" i="5" s="1"/>
  <c r="L1380" i="5" s="1"/>
  <c r="L401" i="5"/>
  <c r="L368" i="5"/>
  <c r="L384" i="5"/>
  <c r="L198" i="5"/>
  <c r="L48" i="5"/>
  <c r="L49" i="5"/>
  <c r="L50" i="5"/>
  <c r="L39" i="5"/>
  <c r="L17" i="5"/>
  <c r="L16" i="5"/>
  <c r="L15" i="5"/>
  <c r="L18" i="5" s="1"/>
  <c r="L12" i="5"/>
  <c r="L51" i="5" l="1"/>
  <c r="K1679" i="5"/>
  <c r="K1678" i="5"/>
  <c r="K1677" i="5"/>
  <c r="K1676" i="5"/>
  <c r="K1675" i="5"/>
  <c r="K1674" i="5"/>
  <c r="K1670" i="5"/>
  <c r="K1656" i="5"/>
  <c r="K1644" i="5"/>
  <c r="K1645" i="5"/>
  <c r="K1641" i="5"/>
  <c r="K561" i="5" l="1"/>
  <c r="B1353" i="5" l="1"/>
  <c r="N1323" i="5"/>
  <c r="O1323" i="5"/>
  <c r="N1352" i="5"/>
  <c r="O1352" i="5"/>
  <c r="C1323" i="5"/>
  <c r="D1323" i="5"/>
  <c r="E1323" i="5"/>
  <c r="F1323" i="5"/>
  <c r="G1323" i="5"/>
  <c r="H1323" i="5"/>
  <c r="I1323" i="5"/>
  <c r="J1323" i="5"/>
  <c r="K1323" i="5"/>
  <c r="C1352" i="5"/>
  <c r="D1352" i="5"/>
  <c r="E1352" i="5"/>
  <c r="F1352" i="5"/>
  <c r="G1352" i="5"/>
  <c r="H1352" i="5"/>
  <c r="I1352" i="5"/>
  <c r="J1352" i="5"/>
  <c r="K1352" i="5"/>
  <c r="B1352" i="5"/>
  <c r="B1323" i="5"/>
  <c r="K1279" i="5" l="1"/>
  <c r="J1279" i="5"/>
  <c r="I1279" i="5"/>
  <c r="H1279" i="5"/>
  <c r="G1279" i="5"/>
  <c r="F1279" i="5"/>
  <c r="E1279" i="5"/>
  <c r="D1279" i="5"/>
  <c r="C1279" i="5"/>
  <c r="B1279" i="5"/>
  <c r="J628" i="5"/>
  <c r="K631" i="5" l="1"/>
  <c r="G631" i="5"/>
  <c r="F631" i="5"/>
  <c r="C631" i="5"/>
  <c r="K630" i="5"/>
  <c r="J630" i="5"/>
  <c r="I630" i="5"/>
  <c r="H630" i="5"/>
  <c r="G630" i="5"/>
  <c r="F630" i="5"/>
  <c r="E630" i="5"/>
  <c r="D630" i="5"/>
  <c r="C630" i="5"/>
  <c r="B630" i="5"/>
  <c r="K627" i="5"/>
  <c r="K628" i="5" s="1"/>
  <c r="J627" i="5"/>
  <c r="J631" i="5" s="1"/>
  <c r="I627" i="5"/>
  <c r="H627" i="5"/>
  <c r="G627" i="5"/>
  <c r="F627" i="5"/>
  <c r="E627" i="5"/>
  <c r="D627" i="5"/>
  <c r="C627" i="5"/>
  <c r="B627" i="5"/>
  <c r="B644" i="5"/>
  <c r="C644" i="5"/>
  <c r="D644" i="5"/>
  <c r="E644" i="5"/>
  <c r="F644" i="5"/>
  <c r="G644" i="5"/>
  <c r="H644" i="5"/>
  <c r="I644" i="5"/>
  <c r="I645" i="5" s="1"/>
  <c r="J644" i="5"/>
  <c r="K644" i="5"/>
  <c r="F645" i="5"/>
  <c r="H645" i="5"/>
  <c r="K645" i="5"/>
  <c r="B647" i="5"/>
  <c r="C647" i="5"/>
  <c r="D647" i="5"/>
  <c r="E647" i="5"/>
  <c r="F647" i="5"/>
  <c r="G647" i="5"/>
  <c r="H647" i="5"/>
  <c r="I647" i="5"/>
  <c r="J647" i="5"/>
  <c r="K647" i="5"/>
  <c r="B648" i="5"/>
  <c r="C648" i="5"/>
  <c r="D648" i="5"/>
  <c r="E648" i="5"/>
  <c r="F648" i="5"/>
  <c r="G648" i="5"/>
  <c r="H648" i="5"/>
  <c r="I648" i="5"/>
  <c r="J648" i="5"/>
  <c r="K648" i="5"/>
  <c r="B649" i="5"/>
  <c r="C649" i="5"/>
  <c r="D649" i="5"/>
  <c r="E649" i="5"/>
  <c r="F649" i="5"/>
  <c r="G649" i="5"/>
  <c r="H649" i="5"/>
  <c r="I649" i="5"/>
  <c r="J649" i="5"/>
  <c r="K649" i="5"/>
  <c r="K622" i="5"/>
  <c r="J622" i="5"/>
  <c r="I622" i="5"/>
  <c r="H622" i="5"/>
  <c r="G622" i="5"/>
  <c r="F622" i="5"/>
  <c r="E622" i="5"/>
  <c r="D622" i="5"/>
  <c r="C622" i="5"/>
  <c r="B622" i="5"/>
  <c r="N636" i="5"/>
  <c r="O636" i="5" s="1"/>
  <c r="N637" i="5"/>
  <c r="O637" i="5" s="1"/>
  <c r="N626" i="5"/>
  <c r="O626" i="5" s="1"/>
  <c r="O627" i="5" s="1"/>
  <c r="N621" i="5"/>
  <c r="O621" i="5" s="1"/>
  <c r="N620" i="5"/>
  <c r="O620" i="5" s="1"/>
  <c r="N619" i="5"/>
  <c r="O619" i="5" s="1"/>
  <c r="I632" i="5" l="1"/>
  <c r="I631" i="5"/>
  <c r="H632" i="5"/>
  <c r="H631" i="5"/>
  <c r="G632" i="5"/>
  <c r="F632" i="5"/>
  <c r="E632" i="5"/>
  <c r="E631" i="5"/>
  <c r="D632" i="5"/>
  <c r="D631" i="5"/>
  <c r="C632" i="5"/>
  <c r="B632" i="5"/>
  <c r="B631" i="5"/>
  <c r="K632" i="5"/>
  <c r="J632" i="5"/>
  <c r="N630" i="5"/>
  <c r="O622" i="5"/>
  <c r="N622" i="5"/>
  <c r="N627" i="5"/>
  <c r="K1688" i="5"/>
  <c r="K571" i="5"/>
  <c r="K577" i="5"/>
  <c r="N628" i="5" l="1"/>
  <c r="O628" i="5" s="1"/>
  <c r="N631" i="5"/>
  <c r="O631" i="5" s="1"/>
  <c r="N623" i="5"/>
  <c r="O623" i="5" s="1"/>
  <c r="O630" i="5"/>
  <c r="O632" i="5" s="1"/>
  <c r="K582" i="5"/>
  <c r="K583" i="5" s="1"/>
  <c r="K573" i="5"/>
  <c r="K574" i="5" s="1"/>
  <c r="K567" i="5"/>
  <c r="K568" i="5" s="1"/>
  <c r="K557" i="5"/>
  <c r="K558" i="5" s="1"/>
  <c r="N632" i="5" l="1"/>
  <c r="K787" i="5"/>
  <c r="K788" i="5"/>
  <c r="K784" i="5"/>
  <c r="K785" i="5" s="1"/>
  <c r="K767" i="5"/>
  <c r="K768" i="5" s="1"/>
  <c r="K774" i="5"/>
  <c r="K775" i="5" s="1"/>
  <c r="K751" i="5"/>
  <c r="K752" i="5"/>
  <c r="K753" i="5"/>
  <c r="K754" i="5"/>
  <c r="K755" i="5"/>
  <c r="K756" i="5"/>
  <c r="K747" i="5"/>
  <c r="K791" i="5" s="1"/>
  <c r="K746" i="5"/>
  <c r="K743" i="5"/>
  <c r="K744" i="5" s="1"/>
  <c r="K731" i="5"/>
  <c r="K732" i="5" s="1"/>
  <c r="K724" i="5"/>
  <c r="K725" i="5" s="1"/>
  <c r="K639" i="5"/>
  <c r="K605" i="5"/>
  <c r="K606" i="5" s="1"/>
  <c r="K610" i="5"/>
  <c r="K611" i="5" s="1"/>
  <c r="K614" i="5"/>
  <c r="K704" i="5"/>
  <c r="K705" i="5"/>
  <c r="K706" i="5"/>
  <c r="K707" i="5"/>
  <c r="K708" i="5"/>
  <c r="K709" i="5"/>
  <c r="K710" i="5"/>
  <c r="K711" i="5"/>
  <c r="K640" i="5" l="1"/>
  <c r="K790" i="5"/>
  <c r="K792" i="5"/>
  <c r="K613" i="5"/>
  <c r="K757" i="5"/>
  <c r="K758" i="5" s="1"/>
  <c r="K712" i="5"/>
  <c r="K713" i="5" s="1"/>
  <c r="K615" i="5"/>
  <c r="K1076" i="5"/>
  <c r="K1080" i="5" s="1"/>
  <c r="K1071" i="5"/>
  <c r="K1079" i="5" s="1"/>
  <c r="K1206" i="5"/>
  <c r="K1213" i="5"/>
  <c r="K1239" i="5"/>
  <c r="K1235" i="5"/>
  <c r="K1233" i="5"/>
  <c r="K1234" i="5" s="1"/>
  <c r="K1237" i="5"/>
  <c r="K1211" i="5"/>
  <c r="K1212" i="5" s="1"/>
  <c r="K1204" i="5"/>
  <c r="K1236" i="5" s="1"/>
  <c r="K1238" i="5" s="1"/>
  <c r="K1165" i="5"/>
  <c r="K1166" i="5"/>
  <c r="K1167" i="5"/>
  <c r="K1168" i="5"/>
  <c r="K1169" i="5"/>
  <c r="K1170" i="5"/>
  <c r="K1171" i="5"/>
  <c r="K1172" i="5"/>
  <c r="K1173" i="5"/>
  <c r="K1174" i="5"/>
  <c r="K1175" i="5"/>
  <c r="K1176" i="5"/>
  <c r="K1177" i="5"/>
  <c r="K1178" i="5"/>
  <c r="K1179" i="5"/>
  <c r="K1180" i="5"/>
  <c r="K1181" i="5"/>
  <c r="K1182" i="5"/>
  <c r="K1156" i="5"/>
  <c r="K1157" i="5" s="1"/>
  <c r="K1139" i="5"/>
  <c r="K1140" i="5" s="1"/>
  <c r="K1132" i="5"/>
  <c r="K1133" i="5" s="1"/>
  <c r="K1102" i="5"/>
  <c r="K1103" i="5"/>
  <c r="K1104" i="5"/>
  <c r="K1105" i="5"/>
  <c r="K1106" i="5"/>
  <c r="K1107" i="5"/>
  <c r="K1108" i="5"/>
  <c r="K1109" i="5"/>
  <c r="K1110" i="5"/>
  <c r="K1111" i="5"/>
  <c r="K1112" i="5"/>
  <c r="K1113" i="5"/>
  <c r="K1114" i="5"/>
  <c r="K1300" i="5"/>
  <c r="K1301" i="5" s="1"/>
  <c r="K1115" i="5" l="1"/>
  <c r="K1116" i="5" s="1"/>
  <c r="K1159" i="5"/>
  <c r="K1077" i="5"/>
  <c r="K1072" i="5"/>
  <c r="K1081" i="5"/>
  <c r="K1183" i="5"/>
  <c r="K1205" i="5"/>
  <c r="K1160" i="5"/>
  <c r="K1161" i="5" s="1"/>
  <c r="K661" i="5"/>
  <c r="K665" i="5"/>
  <c r="K662" i="5"/>
  <c r="K656" i="5"/>
  <c r="K664" i="5" s="1"/>
  <c r="K666" i="5" s="1"/>
  <c r="K1093" i="5"/>
  <c r="K1094" i="5" s="1"/>
  <c r="K1088" i="5"/>
  <c r="K1096" i="5" s="1"/>
  <c r="K808" i="5"/>
  <c r="K804" i="5"/>
  <c r="K805" i="5" s="1"/>
  <c r="K799" i="5"/>
  <c r="K807" i="5" s="1"/>
  <c r="K809" i="5" s="1"/>
  <c r="K918" i="5"/>
  <c r="K922" i="5" s="1"/>
  <c r="K913" i="5"/>
  <c r="K921" i="5" s="1"/>
  <c r="K935" i="5"/>
  <c r="K930" i="5"/>
  <c r="K938" i="5" s="1"/>
  <c r="K1058" i="5"/>
  <c r="K1050" i="5"/>
  <c r="K1051" i="5" s="1"/>
  <c r="K1040" i="5"/>
  <c r="K1041" i="5" s="1"/>
  <c r="K1042" i="5" s="1"/>
  <c r="K1036" i="5"/>
  <c r="K1037" i="5" s="1"/>
  <c r="K1097" i="5" l="1"/>
  <c r="K1098" i="5" s="1"/>
  <c r="K1060" i="5"/>
  <c r="K936" i="5"/>
  <c r="K939" i="5"/>
  <c r="K940" i="5" s="1"/>
  <c r="K923" i="5"/>
  <c r="K919" i="5"/>
  <c r="K1059" i="5"/>
  <c r="K1018" i="5"/>
  <c r="K1019" i="5" s="1"/>
  <c r="K1010" i="5"/>
  <c r="K1011" i="5" s="1"/>
  <c r="K978" i="5"/>
  <c r="K979" i="5"/>
  <c r="K980" i="5"/>
  <c r="K981" i="5"/>
  <c r="K982" i="5"/>
  <c r="K983" i="5"/>
  <c r="K984" i="5"/>
  <c r="K985" i="5"/>
  <c r="K986" i="5"/>
  <c r="K987" i="5"/>
  <c r="K988" i="5"/>
  <c r="K989" i="5"/>
  <c r="K990" i="5"/>
  <c r="K991" i="5"/>
  <c r="K1063" i="5"/>
  <c r="K1598" i="5"/>
  <c r="K1599" i="5" s="1"/>
  <c r="K1564" i="5"/>
  <c r="K1565" i="5" s="1"/>
  <c r="K1547" i="5"/>
  <c r="K1528" i="5"/>
  <c r="K1521" i="5"/>
  <c r="K1473" i="5"/>
  <c r="K1474" i="5" s="1"/>
  <c r="K1456" i="5"/>
  <c r="K1442" i="5"/>
  <c r="K1443" i="5" s="1"/>
  <c r="K1414" i="5"/>
  <c r="K1415" i="5"/>
  <c r="K1416" i="5" s="1"/>
  <c r="K1406" i="5"/>
  <c r="K1407" i="5" s="1"/>
  <c r="K1692" i="5" s="1"/>
  <c r="K1428" i="5"/>
  <c r="K1429" i="5" s="1"/>
  <c r="K1446" i="5" l="1"/>
  <c r="K1448" i="5"/>
  <c r="K1447" i="5"/>
  <c r="K1693" i="5" s="1"/>
  <c r="K992" i="5"/>
  <c r="K993" i="5" s="1"/>
  <c r="K1062" i="5"/>
  <c r="K1064" i="5" s="1"/>
  <c r="K1449" i="5"/>
  <c r="K1694" i="5" s="1"/>
  <c r="K1388" i="5"/>
  <c r="K1387" i="5"/>
  <c r="K1322" i="5"/>
  <c r="K1324" i="5"/>
  <c r="K1326" i="5"/>
  <c r="K1327" i="5"/>
  <c r="K1330" i="5"/>
  <c r="K1331" i="5"/>
  <c r="K1337" i="5"/>
  <c r="K1338" i="5"/>
  <c r="K1342" i="5"/>
  <c r="K1343" i="5"/>
  <c r="K1344" i="5"/>
  <c r="K1345" i="5"/>
  <c r="K1346" i="5"/>
  <c r="K1351" i="5"/>
  <c r="K1353" i="5"/>
  <c r="K1354" i="5"/>
  <c r="K1355" i="5"/>
  <c r="K1356" i="5"/>
  <c r="K1359" i="5"/>
  <c r="K1360" i="5"/>
  <c r="K1366" i="5"/>
  <c r="K1367" i="5"/>
  <c r="K1370" i="5"/>
  <c r="K1371" i="5"/>
  <c r="K1372" i="5"/>
  <c r="K1373" i="5"/>
  <c r="K1374" i="5"/>
  <c r="K1375" i="5"/>
  <c r="K1313" i="5"/>
  <c r="K1317" i="5" s="1"/>
  <c r="K1308" i="5"/>
  <c r="K1316" i="5" s="1"/>
  <c r="K1275" i="5"/>
  <c r="K1276" i="5" s="1"/>
  <c r="K1270" i="5"/>
  <c r="K1278" i="5" s="1"/>
  <c r="K1262" i="5"/>
  <c r="K1259" i="5"/>
  <c r="K1253" i="5"/>
  <c r="K1254" i="5" s="1"/>
  <c r="K1245" i="5"/>
  <c r="K1261" i="5" s="1"/>
  <c r="K1263" i="5" s="1"/>
  <c r="K969" i="5"/>
  <c r="K973" i="5" s="1"/>
  <c r="K1369" i="5" s="1"/>
  <c r="K964" i="5"/>
  <c r="K972" i="5" s="1"/>
  <c r="K1340" i="5" s="1"/>
  <c r="K952" i="5"/>
  <c r="K956" i="5" s="1"/>
  <c r="K947" i="5"/>
  <c r="K955" i="5" s="1"/>
  <c r="K1339" i="5" s="1"/>
  <c r="K901" i="5"/>
  <c r="K902" i="5" s="1"/>
  <c r="K896" i="5"/>
  <c r="K904" i="5" s="1"/>
  <c r="K884" i="5"/>
  <c r="K888" i="5" s="1"/>
  <c r="K1364" i="5" s="1"/>
  <c r="K879" i="5"/>
  <c r="K887" i="5" s="1"/>
  <c r="K1335" i="5" s="1"/>
  <c r="K856" i="5"/>
  <c r="K862" i="5"/>
  <c r="K863" i="5" s="1"/>
  <c r="K867" i="5"/>
  <c r="K868" i="5" s="1"/>
  <c r="K838" i="5"/>
  <c r="K842" i="5" s="1"/>
  <c r="K1362" i="5" s="1"/>
  <c r="K833" i="5"/>
  <c r="K841" i="5" s="1"/>
  <c r="K825" i="5"/>
  <c r="K821" i="5"/>
  <c r="K822" i="5" s="1"/>
  <c r="K816" i="5"/>
  <c r="K824" i="5" s="1"/>
  <c r="K1332" i="5" s="1"/>
  <c r="K690" i="5"/>
  <c r="K691" i="5" s="1"/>
  <c r="K698" i="5"/>
  <c r="K695" i="5"/>
  <c r="K696" i="5" s="1"/>
  <c r="K678" i="5"/>
  <c r="K682" i="5" s="1"/>
  <c r="K1357" i="5" s="1"/>
  <c r="K673" i="5"/>
  <c r="K674" i="5" s="1"/>
  <c r="K681" i="5" l="1"/>
  <c r="K843" i="5"/>
  <c r="K953" i="5"/>
  <c r="K1386" i="5"/>
  <c r="K1336" i="5"/>
  <c r="K1368" i="5"/>
  <c r="K957" i="5"/>
  <c r="K683" i="5"/>
  <c r="K699" i="5"/>
  <c r="K1358" i="5" s="1"/>
  <c r="K826" i="5"/>
  <c r="K905" i="5"/>
  <c r="K1365" i="5" s="1"/>
  <c r="K1280" i="5"/>
  <c r="K1361" i="5"/>
  <c r="K1384" i="5"/>
  <c r="K679" i="5"/>
  <c r="K1246" i="5"/>
  <c r="K1333" i="5"/>
  <c r="K1328" i="5"/>
  <c r="K1385" i="5"/>
  <c r="K1329" i="5"/>
  <c r="K1341" i="5"/>
  <c r="K1314" i="5"/>
  <c r="K1318" i="5"/>
  <c r="K1389" i="5" s="1"/>
  <c r="K974" i="5"/>
  <c r="K970" i="5"/>
  <c r="K889" i="5"/>
  <c r="K870" i="5"/>
  <c r="K1334" i="5" s="1"/>
  <c r="K871" i="5"/>
  <c r="K1363" i="5" s="1"/>
  <c r="K834" i="5"/>
  <c r="K1376" i="5" l="1"/>
  <c r="K1379" i="5" s="1"/>
  <c r="K700" i="5"/>
  <c r="K1390" i="5"/>
  <c r="K906" i="5"/>
  <c r="K1347" i="5"/>
  <c r="K1378" i="5" s="1"/>
  <c r="K1380" i="5" s="1"/>
  <c r="K872" i="5"/>
  <c r="K548" i="5" l="1"/>
  <c r="K549" i="5" s="1"/>
  <c r="K543" i="5"/>
  <c r="K544" i="5" s="1"/>
  <c r="K536" i="5"/>
  <c r="K537" i="5" s="1"/>
  <c r="K508" i="5"/>
  <c r="K499" i="5"/>
  <c r="K489" i="5"/>
  <c r="K480" i="5"/>
  <c r="K481" i="5" s="1"/>
  <c r="K462" i="5"/>
  <c r="K468" i="5"/>
  <c r="K454" i="5"/>
  <c r="K452" i="5"/>
  <c r="K442" i="5"/>
  <c r="K434" i="5"/>
  <c r="K435" i="5" s="1"/>
  <c r="K422" i="5"/>
  <c r="K409" i="5"/>
  <c r="K401" i="5"/>
  <c r="K396" i="5"/>
  <c r="K399" i="5" s="1"/>
  <c r="K377" i="5"/>
  <c r="K378" i="5"/>
  <c r="K379" i="5"/>
  <c r="J329" i="5"/>
  <c r="J330" i="5"/>
  <c r="J331" i="5"/>
  <c r="J332" i="5"/>
  <c r="J333" i="5"/>
  <c r="J334" i="5"/>
  <c r="J335" i="5"/>
  <c r="J336" i="5"/>
  <c r="J337" i="5"/>
  <c r="J338" i="5"/>
  <c r="J339" i="5"/>
  <c r="J340" i="5"/>
  <c r="J341" i="5"/>
  <c r="J343" i="5"/>
  <c r="J345" i="5"/>
  <c r="K325" i="5"/>
  <c r="K319" i="5"/>
  <c r="K313" i="5"/>
  <c r="K303" i="5"/>
  <c r="K241" i="5"/>
  <c r="K329" i="5" s="1"/>
  <c r="K242" i="5"/>
  <c r="K330" i="5" s="1"/>
  <c r="K243" i="5"/>
  <c r="K331" i="5" s="1"/>
  <c r="K244" i="5"/>
  <c r="K332" i="5" s="1"/>
  <c r="K245" i="5"/>
  <c r="K333" i="5" s="1"/>
  <c r="K246" i="5"/>
  <c r="K334" i="5" s="1"/>
  <c r="K247" i="5"/>
  <c r="K335" i="5" s="1"/>
  <c r="K248" i="5"/>
  <c r="K336" i="5" s="1"/>
  <c r="K249" i="5"/>
  <c r="K337" i="5" s="1"/>
  <c r="K250" i="5"/>
  <c r="K338" i="5" s="1"/>
  <c r="K251" i="5"/>
  <c r="K339" i="5" s="1"/>
  <c r="K252" i="5"/>
  <c r="K340" i="5" s="1"/>
  <c r="K253" i="5"/>
  <c r="K341" i="5" s="1"/>
  <c r="K254" i="5"/>
  <c r="K255" i="5"/>
  <c r="K343" i="5" s="1"/>
  <c r="K256" i="5"/>
  <c r="K345" i="5" s="1"/>
  <c r="K240" i="5"/>
  <c r="K328" i="5" s="1"/>
  <c r="K283" i="5"/>
  <c r="K263" i="5"/>
  <c r="K383" i="5" s="1"/>
  <c r="N229" i="5"/>
  <c r="O229" i="5" s="1"/>
  <c r="N84" i="5"/>
  <c r="O84" i="5" s="1"/>
  <c r="K50" i="5"/>
  <c r="K49" i="5"/>
  <c r="K48" i="5"/>
  <c r="K17" i="5"/>
  <c r="K16" i="5"/>
  <c r="K15" i="5"/>
  <c r="K12" i="5"/>
  <c r="K51" i="5" l="1"/>
  <c r="K1685" i="5" s="1"/>
  <c r="K384" i="5"/>
  <c r="K1690" i="5"/>
  <c r="K404" i="5"/>
  <c r="K18" i="5"/>
  <c r="K346" i="5"/>
  <c r="K513" i="5"/>
  <c r="K512" i="5"/>
  <c r="K257" i="5"/>
  <c r="J571" i="5"/>
  <c r="J1414" i="5"/>
  <c r="J1415" i="5" s="1"/>
  <c r="J1416" i="5" s="1"/>
  <c r="J1406" i="5"/>
  <c r="J1407" i="5" s="1"/>
  <c r="K514" i="5" l="1"/>
  <c r="K515" i="5" s="1"/>
  <c r="K1691" i="5" s="1"/>
  <c r="J1692" i="5"/>
  <c r="J1688" i="5"/>
  <c r="J1598" i="5"/>
  <c r="J1599" i="5" s="1"/>
  <c r="J1564" i="5"/>
  <c r="J1565" i="5" s="1"/>
  <c r="J1547" i="5"/>
  <c r="J1528" i="5"/>
  <c r="J1521" i="5"/>
  <c r="J1473" i="5"/>
  <c r="J1474" i="5" s="1"/>
  <c r="J1456" i="5"/>
  <c r="J573" i="5"/>
  <c r="J574" i="5" s="1"/>
  <c r="J557" i="5"/>
  <c r="J558" i="5" s="1"/>
  <c r="J561" i="5" l="1"/>
  <c r="J567" i="5" s="1"/>
  <c r="J568" i="5" s="1"/>
  <c r="K355" i="5" l="1"/>
  <c r="L355" i="5"/>
  <c r="K356" i="5"/>
  <c r="L356" i="5"/>
  <c r="K357" i="5"/>
  <c r="L357" i="5"/>
  <c r="J1679" i="5"/>
  <c r="J1656" i="5"/>
  <c r="J1668" i="5" s="1"/>
  <c r="J1644" i="5"/>
  <c r="J1641" i="5"/>
  <c r="J1677" i="5" s="1"/>
  <c r="J508" i="5"/>
  <c r="J499" i="5"/>
  <c r="J489" i="5"/>
  <c r="J480" i="5"/>
  <c r="J481" i="5" s="1"/>
  <c r="J468" i="5"/>
  <c r="J462" i="5"/>
  <c r="J454" i="5"/>
  <c r="J452" i="5"/>
  <c r="J442" i="5"/>
  <c r="J434" i="5"/>
  <c r="J435" i="5" s="1"/>
  <c r="J422" i="5"/>
  <c r="J409" i="5"/>
  <c r="J396" i="5"/>
  <c r="J399" i="5" s="1"/>
  <c r="J1690" i="5" s="1"/>
  <c r="D1058" i="5"/>
  <c r="E1058" i="5"/>
  <c r="F1058" i="5"/>
  <c r="G1058" i="5"/>
  <c r="H1058" i="5"/>
  <c r="I1058" i="5"/>
  <c r="J1058" i="5"/>
  <c r="J1059" i="5" s="1"/>
  <c r="C1058" i="5"/>
  <c r="J1050" i="5"/>
  <c r="J1051" i="5" s="1"/>
  <c r="J401" i="5" l="1"/>
  <c r="J1675" i="5"/>
  <c r="J1670" i="5"/>
  <c r="J1060" i="5"/>
  <c r="J1676" i="5"/>
  <c r="J1678" i="5"/>
  <c r="J1645" i="5"/>
  <c r="J1018" i="5"/>
  <c r="J1019" i="5" s="1"/>
  <c r="J1010" i="5"/>
  <c r="J1011" i="5" s="1"/>
  <c r="J1308" i="5"/>
  <c r="J1313" i="5"/>
  <c r="J1314" i="5" s="1"/>
  <c r="J1316" i="5"/>
  <c r="J1317" i="5"/>
  <c r="J1359" i="5"/>
  <c r="J1355" i="5"/>
  <c r="J1354" i="5"/>
  <c r="J1330" i="5"/>
  <c r="J1326" i="5"/>
  <c r="J1204" i="5"/>
  <c r="J1205" i="5" s="1"/>
  <c r="J1211" i="5"/>
  <c r="J1212" i="5" s="1"/>
  <c r="J1233" i="5"/>
  <c r="J1234" i="5" s="1"/>
  <c r="J1239" i="5"/>
  <c r="J1374" i="5" s="1"/>
  <c r="J1235" i="5"/>
  <c r="J1375" i="5" s="1"/>
  <c r="J1213" i="5"/>
  <c r="J1345" i="5" s="1"/>
  <c r="J1206" i="5"/>
  <c r="J1346" i="5" s="1"/>
  <c r="J1353" i="5"/>
  <c r="J639" i="5"/>
  <c r="J611" i="5"/>
  <c r="J610" i="5"/>
  <c r="J614" i="5" s="1"/>
  <c r="J1351" i="5" s="1"/>
  <c r="J605" i="5"/>
  <c r="J606" i="5" s="1"/>
  <c r="J1275" i="5"/>
  <c r="J1270" i="5"/>
  <c r="J1386" i="5" s="1"/>
  <c r="J1262" i="5"/>
  <c r="J1259" i="5"/>
  <c r="J1253" i="5"/>
  <c r="J1254" i="5" s="1"/>
  <c r="J1245" i="5"/>
  <c r="J1246" i="5" s="1"/>
  <c r="J1261" i="5" l="1"/>
  <c r="J1263" i="5" s="1"/>
  <c r="J1278" i="5"/>
  <c r="J1280" i="5" s="1"/>
  <c r="J1385" i="5"/>
  <c r="J1062" i="5"/>
  <c r="J613" i="5"/>
  <c r="J1384" i="5"/>
  <c r="J1341" i="5"/>
  <c r="J1318" i="5"/>
  <c r="J1389" i="5" s="1"/>
  <c r="J1236" i="5"/>
  <c r="J1237" i="5"/>
  <c r="J1276" i="5"/>
  <c r="J1182" i="5"/>
  <c r="J1181" i="5"/>
  <c r="J1180" i="5"/>
  <c r="J1179" i="5"/>
  <c r="J1178" i="5"/>
  <c r="J1177" i="5"/>
  <c r="J1176" i="5"/>
  <c r="J1175" i="5"/>
  <c r="J1174" i="5"/>
  <c r="J1173" i="5"/>
  <c r="J1172" i="5"/>
  <c r="J1171" i="5"/>
  <c r="J1170" i="5"/>
  <c r="J1169" i="5"/>
  <c r="J1168" i="5"/>
  <c r="J1167" i="5"/>
  <c r="J1166" i="5"/>
  <c r="J1165" i="5"/>
  <c r="J1139" i="5"/>
  <c r="J1140" i="5" s="1"/>
  <c r="J1132" i="5"/>
  <c r="J1133" i="5" s="1"/>
  <c r="J1324" i="5" l="1"/>
  <c r="J615" i="5"/>
  <c r="J1322" i="5"/>
  <c r="J1238" i="5"/>
  <c r="J1183" i="5"/>
  <c r="J1159" i="5"/>
  <c r="J1344" i="5" s="1"/>
  <c r="J1156" i="5"/>
  <c r="J1157" i="5" s="1"/>
  <c r="J1114" i="5"/>
  <c r="J1113" i="5"/>
  <c r="J1112" i="5"/>
  <c r="J1111" i="5"/>
  <c r="J1110" i="5"/>
  <c r="J1109" i="5"/>
  <c r="J1108" i="5"/>
  <c r="J1107" i="5"/>
  <c r="J1106" i="5"/>
  <c r="J1105" i="5"/>
  <c r="J1104" i="5"/>
  <c r="J1103" i="5"/>
  <c r="J1102" i="5"/>
  <c r="J661" i="5"/>
  <c r="J662" i="5" s="1"/>
  <c r="J656" i="5"/>
  <c r="J664" i="5" s="1"/>
  <c r="J1076" i="5"/>
  <c r="J1077" i="5" s="1"/>
  <c r="J1071" i="5"/>
  <c r="J1072" i="5" s="1"/>
  <c r="J1088" i="5"/>
  <c r="J1096" i="5" s="1"/>
  <c r="J1093" i="5"/>
  <c r="J1097" i="5" s="1"/>
  <c r="J1372" i="5" s="1"/>
  <c r="J1036" i="5"/>
  <c r="J1040" i="5" s="1"/>
  <c r="J1041" i="5" s="1"/>
  <c r="J1042" i="5" s="1"/>
  <c r="J991" i="5"/>
  <c r="J990" i="5"/>
  <c r="J989" i="5"/>
  <c r="J988" i="5"/>
  <c r="J987" i="5"/>
  <c r="J986" i="5"/>
  <c r="J985" i="5"/>
  <c r="J984" i="5"/>
  <c r="J983" i="5"/>
  <c r="J982" i="5"/>
  <c r="J981" i="5"/>
  <c r="J980" i="5"/>
  <c r="J979" i="5"/>
  <c r="J978" i="5"/>
  <c r="J838" i="5"/>
  <c r="J842" i="5" s="1"/>
  <c r="J1362" i="5" s="1"/>
  <c r="J833" i="5"/>
  <c r="J841" i="5" s="1"/>
  <c r="J1333" i="5" s="1"/>
  <c r="J808" i="5"/>
  <c r="J1360" i="5" s="1"/>
  <c r="I808" i="5"/>
  <c r="J804" i="5"/>
  <c r="J805" i="5" s="1"/>
  <c r="J901" i="5"/>
  <c r="J902" i="5" s="1"/>
  <c r="J896" i="5"/>
  <c r="J904" i="5" s="1"/>
  <c r="J884" i="5"/>
  <c r="J888" i="5" s="1"/>
  <c r="J1364" i="5" s="1"/>
  <c r="J879" i="5"/>
  <c r="J887" i="5" s="1"/>
  <c r="J799" i="5"/>
  <c r="J807" i="5" s="1"/>
  <c r="J788" i="5"/>
  <c r="J787" i="5"/>
  <c r="J784" i="5"/>
  <c r="J785" i="5" s="1"/>
  <c r="J774" i="5"/>
  <c r="J775" i="5" s="1"/>
  <c r="J767" i="5"/>
  <c r="J768" i="5" s="1"/>
  <c r="J756" i="5"/>
  <c r="J755" i="5"/>
  <c r="J754" i="5"/>
  <c r="J753" i="5"/>
  <c r="J752" i="5"/>
  <c r="J751" i="5"/>
  <c r="J747" i="5"/>
  <c r="J746" i="5"/>
  <c r="J743" i="5"/>
  <c r="J744" i="5" s="1"/>
  <c r="J731" i="5"/>
  <c r="J732" i="5" s="1"/>
  <c r="J724" i="5"/>
  <c r="J725" i="5" s="1"/>
  <c r="J935" i="5"/>
  <c r="J936" i="5" s="1"/>
  <c r="J930" i="5"/>
  <c r="J938" i="5" s="1"/>
  <c r="J918" i="5"/>
  <c r="J919" i="5" s="1"/>
  <c r="J913" i="5"/>
  <c r="J921" i="5" s="1"/>
  <c r="J1337" i="5" s="1"/>
  <c r="J577" i="5"/>
  <c r="J582" i="5" s="1"/>
  <c r="J583" i="5" s="1"/>
  <c r="J947" i="5"/>
  <c r="J955" i="5" s="1"/>
  <c r="J952" i="5"/>
  <c r="J953" i="5" s="1"/>
  <c r="J678" i="5"/>
  <c r="J682" i="5" s="1"/>
  <c r="J1357" i="5" s="1"/>
  <c r="J673" i="5"/>
  <c r="J674" i="5" s="1"/>
  <c r="J825" i="5"/>
  <c r="J1361" i="5" s="1"/>
  <c r="J821" i="5"/>
  <c r="J822" i="5" s="1"/>
  <c r="J816" i="5"/>
  <c r="J824" i="5" s="1"/>
  <c r="J969" i="5"/>
  <c r="J970" i="5" s="1"/>
  <c r="J964" i="5"/>
  <c r="J972" i="5" s="1"/>
  <c r="J1300" i="5"/>
  <c r="J757" i="5" l="1"/>
  <c r="J758" i="5" s="1"/>
  <c r="J681" i="5"/>
  <c r="J683" i="5" s="1"/>
  <c r="J1080" i="5"/>
  <c r="J1371" i="5" s="1"/>
  <c r="J1094" i="5"/>
  <c r="J889" i="5"/>
  <c r="J1335" i="5"/>
  <c r="J1336" i="5"/>
  <c r="J1340" i="5"/>
  <c r="J826" i="5"/>
  <c r="J1332" i="5"/>
  <c r="J1338" i="5"/>
  <c r="J809" i="5"/>
  <c r="J1331" i="5"/>
  <c r="J1327" i="5"/>
  <c r="J1301" i="5"/>
  <c r="J1388" i="5"/>
  <c r="J973" i="5"/>
  <c r="J1369" i="5" s="1"/>
  <c r="J1328" i="5"/>
  <c r="J1339" i="5"/>
  <c r="J939" i="5"/>
  <c r="J1367" i="5" s="1"/>
  <c r="J790" i="5"/>
  <c r="J905" i="5"/>
  <c r="J1365" i="5" s="1"/>
  <c r="J665" i="5"/>
  <c r="J1356" i="5" s="1"/>
  <c r="J679" i="5"/>
  <c r="J956" i="5"/>
  <c r="J1368" i="5" s="1"/>
  <c r="J791" i="5"/>
  <c r="J792" i="5" s="1"/>
  <c r="J1098" i="5"/>
  <c r="J1343" i="5"/>
  <c r="J1079" i="5"/>
  <c r="J1037" i="5"/>
  <c r="J1063" i="5"/>
  <c r="J992" i="5"/>
  <c r="J993" i="5" s="1"/>
  <c r="J1115" i="5"/>
  <c r="J1116" i="5" s="1"/>
  <c r="J1160" i="5"/>
  <c r="J843" i="5"/>
  <c r="J834" i="5"/>
  <c r="J922" i="5"/>
  <c r="J1366" i="5" s="1"/>
  <c r="J548" i="5"/>
  <c r="J549" i="5" s="1"/>
  <c r="J543" i="5"/>
  <c r="J544" i="5" s="1"/>
  <c r="J536" i="5"/>
  <c r="J537" i="5" s="1"/>
  <c r="J695" i="5"/>
  <c r="J696" i="5" s="1"/>
  <c r="J690" i="5"/>
  <c r="J691" i="5" s="1"/>
  <c r="J1288" i="5"/>
  <c r="J1289" i="5" s="1"/>
  <c r="J1442" i="5"/>
  <c r="J1443" i="5" s="1"/>
  <c r="J867" i="5"/>
  <c r="J868" i="5" s="1"/>
  <c r="J871" i="5"/>
  <c r="J1363" i="5" s="1"/>
  <c r="J862" i="5"/>
  <c r="J863" i="5" s="1"/>
  <c r="J856" i="5"/>
  <c r="J1428" i="5"/>
  <c r="J1429" i="5" s="1"/>
  <c r="J940" i="5" l="1"/>
  <c r="J1447" i="5"/>
  <c r="J1693" i="5" s="1"/>
  <c r="J698" i="5"/>
  <c r="J1329" i="5" s="1"/>
  <c r="J1081" i="5"/>
  <c r="J1342" i="5"/>
  <c r="J666" i="5"/>
  <c r="J974" i="5"/>
  <c r="J1446" i="5"/>
  <c r="J1448" i="5"/>
  <c r="J1291" i="5"/>
  <c r="J923" i="5"/>
  <c r="J1161" i="5"/>
  <c r="J1373" i="5"/>
  <c r="J957" i="5"/>
  <c r="J906" i="5"/>
  <c r="J1370" i="5"/>
  <c r="J1064" i="5"/>
  <c r="J699" i="5"/>
  <c r="J513" i="5"/>
  <c r="J512" i="5"/>
  <c r="J870" i="5"/>
  <c r="J1449" i="5" l="1"/>
  <c r="J1694" i="5" s="1"/>
  <c r="J700" i="5"/>
  <c r="J1358" i="5"/>
  <c r="J1376" i="5"/>
  <c r="J1379" i="5" s="1"/>
  <c r="J1292" i="5"/>
  <c r="J1387" i="5"/>
  <c r="J1390" i="5" s="1"/>
  <c r="J872" i="5"/>
  <c r="J1334" i="5"/>
  <c r="J1347" i="5" s="1"/>
  <c r="J1378" i="5" s="1"/>
  <c r="J514" i="5"/>
  <c r="J515" i="5" s="1"/>
  <c r="J1691" i="5" s="1"/>
  <c r="J351" i="5"/>
  <c r="J350" i="5"/>
  <c r="J349" i="5"/>
  <c r="J257" i="5"/>
  <c r="I331" i="5"/>
  <c r="J352" i="5" l="1"/>
  <c r="J1380" i="5"/>
  <c r="J711" i="5"/>
  <c r="J710" i="5"/>
  <c r="J709" i="5"/>
  <c r="J708" i="5"/>
  <c r="J707" i="5"/>
  <c r="J706" i="5"/>
  <c r="J705" i="5"/>
  <c r="J704" i="5"/>
  <c r="J712" i="5" l="1"/>
  <c r="J713" i="5" s="1"/>
  <c r="J328" i="5"/>
  <c r="J346" i="5" s="1"/>
  <c r="I328" i="5"/>
  <c r="I329" i="5"/>
  <c r="I330" i="5"/>
  <c r="I332" i="5"/>
  <c r="I333" i="5"/>
  <c r="I334" i="5"/>
  <c r="I335" i="5"/>
  <c r="I336" i="5"/>
  <c r="I337" i="5"/>
  <c r="I338" i="5"/>
  <c r="I339" i="5"/>
  <c r="I340" i="5"/>
  <c r="I341" i="5"/>
  <c r="I342" i="5"/>
  <c r="I343" i="5"/>
  <c r="I345" i="5"/>
  <c r="J377" i="5"/>
  <c r="J379" i="5"/>
  <c r="J378" i="5"/>
  <c r="J303" i="5"/>
  <c r="J325" i="5"/>
  <c r="J319" i="5"/>
  <c r="J313" i="5"/>
  <c r="J283" i="5"/>
  <c r="J384" i="5" s="1"/>
  <c r="J263" i="5"/>
  <c r="N226" i="5"/>
  <c r="O226" i="5" s="1"/>
  <c r="J45" i="5"/>
  <c r="J1683" i="5" s="1"/>
  <c r="I346" i="5" l="1"/>
  <c r="J383" i="5"/>
  <c r="J380" i="5"/>
  <c r="J387" i="5" s="1"/>
  <c r="J1687" i="5" s="1"/>
  <c r="J17" i="5"/>
  <c r="J357" i="5" s="1"/>
  <c r="J16" i="5"/>
  <c r="J356" i="5" s="1"/>
  <c r="J15" i="5"/>
  <c r="J355" i="5" s="1"/>
  <c r="J18" i="5" l="1"/>
  <c r="I78" i="5"/>
  <c r="J358" i="5" l="1"/>
  <c r="J360" i="5"/>
  <c r="J1684" i="5" s="1"/>
  <c r="I351" i="5"/>
  <c r="I350" i="5"/>
  <c r="I349" i="5"/>
  <c r="I209" i="5" l="1"/>
  <c r="I1326" i="5"/>
  <c r="I1330" i="5"/>
  <c r="I1688" i="5"/>
  <c r="I1679" i="5"/>
  <c r="I1677" i="5"/>
  <c r="I1656" i="5"/>
  <c r="I1644" i="5"/>
  <c r="I1645" i="5" s="1"/>
  <c r="I1641" i="5"/>
  <c r="I1678" i="5" s="1"/>
  <c r="I1598" i="5"/>
  <c r="I1599" i="5" s="1"/>
  <c r="I1564" i="5"/>
  <c r="I1565" i="5" s="1"/>
  <c r="I1547" i="5"/>
  <c r="I1528" i="5"/>
  <c r="I1521" i="5"/>
  <c r="I1676" i="5" l="1"/>
  <c r="I1428" i="5"/>
  <c r="I1429" i="5" s="1"/>
  <c r="I1442" i="5"/>
  <c r="I1443" i="5" s="1"/>
  <c r="I1456" i="5"/>
  <c r="I1446" i="5" l="1"/>
  <c r="I1447" i="5"/>
  <c r="I1693" i="5" s="1"/>
  <c r="I1448" i="5"/>
  <c r="I1449" i="5" l="1"/>
  <c r="I1694" i="5" s="1"/>
  <c r="I1473" i="5"/>
  <c r="I1474" i="5" s="1"/>
  <c r="I1414" i="5" l="1"/>
  <c r="I1415" i="5"/>
  <c r="I1416" i="5" s="1"/>
  <c r="I1406" i="5"/>
  <c r="I1407" i="5" s="1"/>
  <c r="I1692" i="5" s="1"/>
  <c r="I571" i="5"/>
  <c r="I1313" i="5"/>
  <c r="I1308" i="5"/>
  <c r="I1316" i="5" s="1"/>
  <c r="I1300" i="5"/>
  <c r="I1291" i="5"/>
  <c r="I1288" i="5"/>
  <c r="I1289" i="5" s="1"/>
  <c r="I1275" i="5"/>
  <c r="I1276" i="5" s="1"/>
  <c r="I1270" i="5"/>
  <c r="I1262" i="5"/>
  <c r="I1259" i="5"/>
  <c r="I1253" i="5"/>
  <c r="I1245" i="5"/>
  <c r="I1139" i="5"/>
  <c r="I1140" i="5" s="1"/>
  <c r="I1132" i="5"/>
  <c r="I1133" i="5" s="1"/>
  <c r="I1071" i="5"/>
  <c r="I1072" i="5" s="1"/>
  <c r="I1156" i="5"/>
  <c r="I1157" i="5" s="1"/>
  <c r="I1114" i="5"/>
  <c r="I1113" i="5"/>
  <c r="I1112" i="5"/>
  <c r="I1111" i="5"/>
  <c r="I1110" i="5"/>
  <c r="I1109" i="5"/>
  <c r="I1108" i="5"/>
  <c r="I1107" i="5"/>
  <c r="I1106" i="5"/>
  <c r="I1105" i="5"/>
  <c r="I1104" i="5"/>
  <c r="I1103" i="5"/>
  <c r="I1102" i="5"/>
  <c r="I1093" i="5"/>
  <c r="I1094" i="5" s="1"/>
  <c r="I1088" i="5"/>
  <c r="I1096" i="5" s="1"/>
  <c r="I1076" i="5"/>
  <c r="I1077" i="5" s="1"/>
  <c r="I1354" i="5"/>
  <c r="I1355" i="5"/>
  <c r="I1359" i="5"/>
  <c r="I1360" i="5"/>
  <c r="I1375" i="5"/>
  <c r="I656" i="5"/>
  <c r="I1233" i="5"/>
  <c r="I1234" i="5" s="1"/>
  <c r="I1235" i="5"/>
  <c r="I1211" i="5"/>
  <c r="I1212" i="5" s="1"/>
  <c r="I1204" i="5"/>
  <c r="I1205" i="5" s="1"/>
  <c r="I1213" i="5"/>
  <c r="I1345" i="5" s="1"/>
  <c r="I1206" i="5"/>
  <c r="I1346" i="5" s="1"/>
  <c r="I1182" i="5"/>
  <c r="I1181" i="5"/>
  <c r="I1180" i="5"/>
  <c r="I1179" i="5"/>
  <c r="I1178" i="5"/>
  <c r="I1177" i="5"/>
  <c r="I1176" i="5"/>
  <c r="I1175" i="5"/>
  <c r="I1174" i="5"/>
  <c r="I1173" i="5"/>
  <c r="I1172" i="5"/>
  <c r="I1171" i="5"/>
  <c r="I1170" i="5"/>
  <c r="I1169" i="5"/>
  <c r="I1168" i="5"/>
  <c r="I1167" i="5"/>
  <c r="I1166" i="5"/>
  <c r="I1165" i="5"/>
  <c r="I1080" i="5"/>
  <c r="I1371" i="5" s="1"/>
  <c r="I1059" i="5"/>
  <c r="I1050" i="5"/>
  <c r="I1060" i="5" s="1"/>
  <c r="H1050" i="5"/>
  <c r="I1051" i="5"/>
  <c r="I1036" i="5"/>
  <c r="I1037" i="5" s="1"/>
  <c r="I1079" i="5" l="1"/>
  <c r="I1342" i="5" s="1"/>
  <c r="I1343" i="5"/>
  <c r="I1097" i="5"/>
  <c r="I1372" i="5" s="1"/>
  <c r="I1246" i="5"/>
  <c r="I1384" i="5"/>
  <c r="I1292" i="5"/>
  <c r="I1387" i="5"/>
  <c r="I1254" i="5"/>
  <c r="I1385" i="5"/>
  <c r="I1261" i="5"/>
  <c r="I1263" i="5" s="1"/>
  <c r="I1278" i="5"/>
  <c r="I1386" i="5"/>
  <c r="I1301" i="5"/>
  <c r="I1388" i="5"/>
  <c r="I1314" i="5"/>
  <c r="I1317" i="5"/>
  <c r="I1318" i="5" s="1"/>
  <c r="I1389" i="5" s="1"/>
  <c r="I1040" i="5"/>
  <c r="I1041" i="5" s="1"/>
  <c r="I1042" i="5" s="1"/>
  <c r="I1063" i="5"/>
  <c r="I1370" i="5" s="1"/>
  <c r="I1159" i="5"/>
  <c r="I1344" i="5" s="1"/>
  <c r="I1115" i="5"/>
  <c r="I1116" i="5" s="1"/>
  <c r="I1160" i="5"/>
  <c r="I1373" i="5" s="1"/>
  <c r="I1081" i="5"/>
  <c r="I1236" i="5"/>
  <c r="I1237" i="5"/>
  <c r="I1183" i="5"/>
  <c r="I1018" i="5"/>
  <c r="I1062" i="5" s="1"/>
  <c r="I1341" i="5" s="1"/>
  <c r="I1010" i="5"/>
  <c r="I1011" i="5" s="1"/>
  <c r="I978" i="5"/>
  <c r="I979" i="5"/>
  <c r="I980" i="5"/>
  <c r="I981" i="5"/>
  <c r="I982" i="5"/>
  <c r="I983" i="5"/>
  <c r="I984" i="5"/>
  <c r="I985" i="5"/>
  <c r="I986" i="5"/>
  <c r="I987" i="5"/>
  <c r="I988" i="5"/>
  <c r="I989" i="5"/>
  <c r="I990" i="5"/>
  <c r="I991" i="5"/>
  <c r="I969" i="5"/>
  <c r="I973" i="5" s="1"/>
  <c r="I1369" i="5" s="1"/>
  <c r="I964" i="5"/>
  <c r="I972" i="5" s="1"/>
  <c r="I952" i="5"/>
  <c r="I956" i="5" s="1"/>
  <c r="I1368" i="5" s="1"/>
  <c r="I947" i="5"/>
  <c r="I955" i="5" s="1"/>
  <c r="I935" i="5"/>
  <c r="I936" i="5" s="1"/>
  <c r="I930" i="5"/>
  <c r="I938" i="5" s="1"/>
  <c r="I918" i="5"/>
  <c r="I919" i="5" s="1"/>
  <c r="I913" i="5"/>
  <c r="I921" i="5" s="1"/>
  <c r="I901" i="5"/>
  <c r="I902" i="5" s="1"/>
  <c r="I896" i="5"/>
  <c r="I904" i="5" s="1"/>
  <c r="I879" i="5"/>
  <c r="I884" i="5"/>
  <c r="I887" i="5"/>
  <c r="I1335" i="5" s="1"/>
  <c r="I888" i="5"/>
  <c r="I867" i="5"/>
  <c r="I868" i="5" s="1"/>
  <c r="I862" i="5"/>
  <c r="I870" i="5" s="1"/>
  <c r="I1334" i="5" s="1"/>
  <c r="I856" i="5"/>
  <c r="I833" i="5"/>
  <c r="I834" i="5" s="1"/>
  <c r="I838" i="5"/>
  <c r="I842" i="5"/>
  <c r="I1362" i="5" s="1"/>
  <c r="I825" i="5"/>
  <c r="I821" i="5"/>
  <c r="I822" i="5" s="1"/>
  <c r="I816" i="5"/>
  <c r="I824" i="5" s="1"/>
  <c r="I1332" i="5" s="1"/>
  <c r="I804" i="5"/>
  <c r="I805" i="5" s="1"/>
  <c r="I799" i="5"/>
  <c r="I807" i="5" s="1"/>
  <c r="I1331" i="5" s="1"/>
  <c r="I724" i="5"/>
  <c r="I725" i="5" s="1"/>
  <c r="I731" i="5"/>
  <c r="I732" i="5" s="1"/>
  <c r="I788" i="5"/>
  <c r="I787" i="5"/>
  <c r="I784" i="5"/>
  <c r="I785" i="5" s="1"/>
  <c r="I774" i="5"/>
  <c r="I775" i="5" s="1"/>
  <c r="I767" i="5"/>
  <c r="I768" i="5" s="1"/>
  <c r="I756" i="5"/>
  <c r="I755" i="5"/>
  <c r="I754" i="5"/>
  <c r="I753" i="5"/>
  <c r="I752" i="5"/>
  <c r="I751" i="5"/>
  <c r="I747" i="5"/>
  <c r="I746" i="5"/>
  <c r="I743" i="5"/>
  <c r="I744" i="5" s="1"/>
  <c r="I711" i="5"/>
  <c r="I710" i="5"/>
  <c r="I709" i="5"/>
  <c r="I708" i="5"/>
  <c r="I707" i="5"/>
  <c r="I706" i="5"/>
  <c r="I705" i="5"/>
  <c r="I704" i="5"/>
  <c r="I695" i="5"/>
  <c r="I696" i="5" s="1"/>
  <c r="I690" i="5"/>
  <c r="I691" i="5" s="1"/>
  <c r="I673" i="5"/>
  <c r="I674" i="5" s="1"/>
  <c r="I678" i="5"/>
  <c r="I682" i="5" s="1"/>
  <c r="I1357" i="5" s="1"/>
  <c r="I664" i="5"/>
  <c r="I1327" i="5" s="1"/>
  <c r="I661" i="5"/>
  <c r="I665" i="5" s="1"/>
  <c r="I1356" i="5" s="1"/>
  <c r="I639" i="5"/>
  <c r="I640" i="5" l="1"/>
  <c r="I699" i="5"/>
  <c r="I1358" i="5" s="1"/>
  <c r="I791" i="5"/>
  <c r="I841" i="5"/>
  <c r="I970" i="5"/>
  <c r="I1238" i="5"/>
  <c r="I974" i="5"/>
  <c r="I1340" i="5"/>
  <c r="I1336" i="5"/>
  <c r="I1337" i="5"/>
  <c r="I1338" i="5"/>
  <c r="I826" i="5"/>
  <c r="I1361" i="5"/>
  <c r="I905" i="5"/>
  <c r="I1365" i="5" s="1"/>
  <c r="I922" i="5"/>
  <c r="I1366" i="5" s="1"/>
  <c r="I939" i="5"/>
  <c r="I1367" i="5" s="1"/>
  <c r="I957" i="5"/>
  <c r="I1339" i="5"/>
  <c r="I1353" i="5"/>
  <c r="I712" i="5"/>
  <c r="I713" i="5" s="1"/>
  <c r="I809" i="5"/>
  <c r="I863" i="5"/>
  <c r="I889" i="5"/>
  <c r="I1364" i="5"/>
  <c r="I953" i="5"/>
  <c r="I1019" i="5"/>
  <c r="I1280" i="5"/>
  <c r="I1390" i="5"/>
  <c r="I1098" i="5"/>
  <c r="I1064" i="5"/>
  <c r="I1161" i="5"/>
  <c r="I698" i="5"/>
  <c r="I666" i="5"/>
  <c r="I662" i="5"/>
  <c r="I992" i="5"/>
  <c r="I993" i="5" s="1"/>
  <c r="I871" i="5"/>
  <c r="I790" i="5"/>
  <c r="I792" i="5"/>
  <c r="I757" i="5"/>
  <c r="I758" i="5" s="1"/>
  <c r="I681" i="5"/>
  <c r="I1328" i="5" s="1"/>
  <c r="I679" i="5"/>
  <c r="I577" i="5"/>
  <c r="I1333" i="5" l="1"/>
  <c r="I843" i="5"/>
  <c r="I872" i="5"/>
  <c r="I1363" i="5"/>
  <c r="I700" i="5"/>
  <c r="I1329" i="5"/>
  <c r="I683" i="5"/>
  <c r="I1324" i="5"/>
  <c r="I940" i="5"/>
  <c r="I923" i="5"/>
  <c r="I906" i="5"/>
  <c r="I610" i="5"/>
  <c r="I611" i="5" s="1"/>
  <c r="I605" i="5"/>
  <c r="I613" i="5" s="1"/>
  <c r="I1322" i="5" s="1"/>
  <c r="I582" i="5"/>
  <c r="I583" i="5" s="1"/>
  <c r="I573" i="5"/>
  <c r="I574" i="5" s="1"/>
  <c r="I561" i="5"/>
  <c r="I567" i="5" s="1"/>
  <c r="I568" i="5" s="1"/>
  <c r="I557" i="5"/>
  <c r="I558" i="5" s="1"/>
  <c r="I614" i="5" l="1"/>
  <c r="I1351" i="5" s="1"/>
  <c r="I1347" i="5"/>
  <c r="I615" i="5"/>
  <c r="I606" i="5"/>
  <c r="I548" i="5"/>
  <c r="I549" i="5" s="1"/>
  <c r="I543" i="5"/>
  <c r="I544" i="5" s="1"/>
  <c r="I536" i="5"/>
  <c r="I537" i="5" s="1"/>
  <c r="I508" i="5"/>
  <c r="I499" i="5"/>
  <c r="I489" i="5"/>
  <c r="I480" i="5"/>
  <c r="I481" i="5" s="1"/>
  <c r="I468" i="5"/>
  <c r="I462" i="5"/>
  <c r="I454" i="5"/>
  <c r="I457" i="5" s="1"/>
  <c r="I452" i="5"/>
  <c r="I442" i="5"/>
  <c r="I434" i="5"/>
  <c r="I435" i="5" s="1"/>
  <c r="I422" i="5"/>
  <c r="I409" i="5"/>
  <c r="I399" i="5"/>
  <c r="I1690" i="5" s="1"/>
  <c r="I396" i="5"/>
  <c r="I401" i="5" s="1"/>
  <c r="I384" i="5"/>
  <c r="I379" i="5"/>
  <c r="I378" i="5"/>
  <c r="I377" i="5"/>
  <c r="I325" i="5"/>
  <c r="I319" i="5"/>
  <c r="I313" i="5"/>
  <c r="I283" i="5"/>
  <c r="I303" i="5"/>
  <c r="I383" i="5" s="1"/>
  <c r="I263" i="5"/>
  <c r="I257" i="5"/>
  <c r="I198" i="5"/>
  <c r="N152" i="5"/>
  <c r="O152" i="5" s="1"/>
  <c r="N67" i="5"/>
  <c r="O67" i="5" s="1"/>
  <c r="N34" i="5"/>
  <c r="O34" i="5" s="1"/>
  <c r="I17" i="5"/>
  <c r="I357" i="5" s="1"/>
  <c r="I16" i="5"/>
  <c r="I356" i="5" s="1"/>
  <c r="I15" i="5"/>
  <c r="I12" i="5"/>
  <c r="I1378" i="5" l="1"/>
  <c r="I404" i="5"/>
  <c r="I18" i="5"/>
  <c r="I355" i="5"/>
  <c r="I512" i="5"/>
  <c r="I513" i="5"/>
  <c r="N1325" i="5"/>
  <c r="O1325" i="5"/>
  <c r="C1354" i="5"/>
  <c r="D1354" i="5"/>
  <c r="E1354" i="5"/>
  <c r="F1354" i="5"/>
  <c r="G1354" i="5"/>
  <c r="H1354" i="5"/>
  <c r="B1354" i="5"/>
  <c r="N1354" i="5" s="1"/>
  <c r="I514" i="5" l="1"/>
  <c r="I515" i="5" s="1"/>
  <c r="I1691" i="5" s="1"/>
  <c r="O1354" i="5"/>
  <c r="H1213" i="5"/>
  <c r="H1206" i="5"/>
  <c r="H1346" i="5" s="1"/>
  <c r="H1018" i="5" l="1"/>
  <c r="H1019" i="5" s="1"/>
  <c r="H1010" i="5"/>
  <c r="H1011" i="5" s="1"/>
  <c r="H1059" i="5"/>
  <c r="H1060" i="5"/>
  <c r="H1051" i="5"/>
  <c r="H1036" i="5"/>
  <c r="H1040" i="5" s="1"/>
  <c r="H1041" i="5" s="1"/>
  <c r="H1042" i="5" s="1"/>
  <c r="H1656" i="5"/>
  <c r="H1644" i="5"/>
  <c r="H1641" i="5"/>
  <c r="H1645" i="5" l="1"/>
  <c r="H1063" i="5"/>
  <c r="H1062" i="5"/>
  <c r="H1037" i="5"/>
  <c r="H1668" i="5"/>
  <c r="H1670" i="5" s="1"/>
  <c r="H1675" i="5"/>
  <c r="H1676" i="5"/>
  <c r="H1677" i="5"/>
  <c r="H1678" i="5"/>
  <c r="H1679" i="5"/>
  <c r="H1688" i="5"/>
  <c r="H1598" i="5"/>
  <c r="H1599" i="5" s="1"/>
  <c r="H1564" i="5"/>
  <c r="H1565" i="5" s="1"/>
  <c r="H1547" i="5"/>
  <c r="H1548" i="5" s="1"/>
  <c r="H1528" i="5"/>
  <c r="H1521" i="5"/>
  <c r="H1473" i="5"/>
  <c r="H1474" i="5" s="1"/>
  <c r="N82" i="5"/>
  <c r="O82" i="5" s="1"/>
  <c r="N83" i="5"/>
  <c r="O83" i="5" s="1"/>
  <c r="N85" i="5"/>
  <c r="O85" i="5" s="1"/>
  <c r="N86" i="5"/>
  <c r="O86" i="5" s="1"/>
  <c r="N87" i="5"/>
  <c r="O87" i="5" s="1"/>
  <c r="N88" i="5"/>
  <c r="O88" i="5" s="1"/>
  <c r="N89" i="5"/>
  <c r="O89" i="5" s="1"/>
  <c r="N90" i="5"/>
  <c r="O90" i="5" s="1"/>
  <c r="N91" i="5"/>
  <c r="O91" i="5" s="1"/>
  <c r="N92" i="5"/>
  <c r="O92" i="5" s="1"/>
  <c r="N93" i="5"/>
  <c r="O93" i="5" s="1"/>
  <c r="N94" i="5"/>
  <c r="O94" i="5" s="1"/>
  <c r="N95" i="5"/>
  <c r="O95" i="5" s="1"/>
  <c r="N96" i="5"/>
  <c r="O96" i="5" s="1"/>
  <c r="N97" i="5"/>
  <c r="O97" i="5" s="1"/>
  <c r="N98" i="5"/>
  <c r="O98" i="5" s="1"/>
  <c r="N99" i="5"/>
  <c r="O99" i="5" s="1"/>
  <c r="N100" i="5"/>
  <c r="O100" i="5" s="1"/>
  <c r="N101" i="5"/>
  <c r="O101" i="5" s="1"/>
  <c r="N102" i="5"/>
  <c r="O102" i="5" s="1"/>
  <c r="N103" i="5"/>
  <c r="O103" i="5" s="1"/>
  <c r="N104" i="5"/>
  <c r="O104" i="5" s="1"/>
  <c r="N105" i="5"/>
  <c r="O105" i="5" s="1"/>
  <c r="N106" i="5"/>
  <c r="O106" i="5" s="1"/>
  <c r="N107" i="5"/>
  <c r="O107" i="5" s="1"/>
  <c r="N108" i="5"/>
  <c r="O108" i="5" s="1"/>
  <c r="N109" i="5"/>
  <c r="O109" i="5" s="1"/>
  <c r="N110" i="5"/>
  <c r="O110" i="5" s="1"/>
  <c r="N111" i="5"/>
  <c r="O111" i="5" s="1"/>
  <c r="N112" i="5"/>
  <c r="O112" i="5" s="1"/>
  <c r="N113" i="5"/>
  <c r="O113" i="5" s="1"/>
  <c r="N114" i="5"/>
  <c r="O114" i="5" s="1"/>
  <c r="N115" i="5"/>
  <c r="O115" i="5" s="1"/>
  <c r="N116" i="5"/>
  <c r="O116" i="5" s="1"/>
  <c r="N117" i="5"/>
  <c r="O117" i="5" s="1"/>
  <c r="N118" i="5"/>
  <c r="O118" i="5" s="1"/>
  <c r="N119" i="5"/>
  <c r="O119" i="5" s="1"/>
  <c r="N120" i="5"/>
  <c r="O120" i="5" s="1"/>
  <c r="N121" i="5"/>
  <c r="O121" i="5" s="1"/>
  <c r="N122" i="5"/>
  <c r="O122" i="5" s="1"/>
  <c r="N123" i="5"/>
  <c r="O123" i="5" s="1"/>
  <c r="N124" i="5"/>
  <c r="O124" i="5" s="1"/>
  <c r="N125" i="5"/>
  <c r="O125" i="5" s="1"/>
  <c r="N126" i="5"/>
  <c r="O126" i="5" s="1"/>
  <c r="N127" i="5"/>
  <c r="O127" i="5" s="1"/>
  <c r="N128" i="5"/>
  <c r="O128" i="5" s="1"/>
  <c r="N129" i="5"/>
  <c r="O129" i="5" s="1"/>
  <c r="N131" i="5"/>
  <c r="O131" i="5" s="1"/>
  <c r="N132" i="5"/>
  <c r="O132" i="5" s="1"/>
  <c r="N133" i="5"/>
  <c r="O133" i="5" s="1"/>
  <c r="N134" i="5"/>
  <c r="O134" i="5" s="1"/>
  <c r="N135" i="5"/>
  <c r="O135" i="5" s="1"/>
  <c r="N136" i="5"/>
  <c r="O136" i="5" s="1"/>
  <c r="N137" i="5"/>
  <c r="O137" i="5" s="1"/>
  <c r="N138" i="5"/>
  <c r="O138" i="5" s="1"/>
  <c r="N139" i="5"/>
  <c r="O139" i="5" s="1"/>
  <c r="N140" i="5"/>
  <c r="O140" i="5" s="1"/>
  <c r="N141" i="5"/>
  <c r="O141" i="5" s="1"/>
  <c r="N142" i="5"/>
  <c r="O142" i="5" s="1"/>
  <c r="N143" i="5"/>
  <c r="O143" i="5" s="1"/>
  <c r="N144" i="5"/>
  <c r="O144" i="5" s="1"/>
  <c r="N145" i="5"/>
  <c r="O145" i="5" s="1"/>
  <c r="N146" i="5"/>
  <c r="O146" i="5" s="1"/>
  <c r="N147" i="5"/>
  <c r="O147" i="5" s="1"/>
  <c r="N148" i="5"/>
  <c r="O148" i="5" s="1"/>
  <c r="N149" i="5"/>
  <c r="O149" i="5" s="1"/>
  <c r="N150" i="5"/>
  <c r="O150" i="5" s="1"/>
  <c r="N151" i="5"/>
  <c r="O151" i="5" s="1"/>
  <c r="N153" i="5"/>
  <c r="O153" i="5" s="1"/>
  <c r="N154" i="5"/>
  <c r="O154" i="5" s="1"/>
  <c r="N155" i="5"/>
  <c r="O155" i="5" s="1"/>
  <c r="N156" i="5"/>
  <c r="O156" i="5" s="1"/>
  <c r="N157" i="5"/>
  <c r="O157" i="5" s="1"/>
  <c r="N158" i="5"/>
  <c r="O158" i="5" s="1"/>
  <c r="N159" i="5"/>
  <c r="O159" i="5" s="1"/>
  <c r="N160" i="5"/>
  <c r="O160" i="5" s="1"/>
  <c r="N161" i="5"/>
  <c r="O161" i="5" s="1"/>
  <c r="N162" i="5"/>
  <c r="O162" i="5" s="1"/>
  <c r="N163" i="5"/>
  <c r="O163" i="5" s="1"/>
  <c r="N164" i="5"/>
  <c r="O164" i="5" s="1"/>
  <c r="N165" i="5"/>
  <c r="O165" i="5" s="1"/>
  <c r="N166" i="5"/>
  <c r="O166" i="5" s="1"/>
  <c r="N167" i="5"/>
  <c r="O167" i="5" s="1"/>
  <c r="N168" i="5"/>
  <c r="O168" i="5" s="1"/>
  <c r="N169" i="5"/>
  <c r="O169" i="5" s="1"/>
  <c r="N170" i="5"/>
  <c r="O170" i="5" s="1"/>
  <c r="N171" i="5"/>
  <c r="O171" i="5" s="1"/>
  <c r="N172" i="5"/>
  <c r="O172" i="5" s="1"/>
  <c r="N173" i="5"/>
  <c r="O173" i="5" s="1"/>
  <c r="N174" i="5"/>
  <c r="O174" i="5" s="1"/>
  <c r="N175" i="5"/>
  <c r="O175" i="5" s="1"/>
  <c r="N176" i="5"/>
  <c r="O176" i="5" s="1"/>
  <c r="N177" i="5"/>
  <c r="O177" i="5" s="1"/>
  <c r="N178" i="5"/>
  <c r="O178" i="5" s="1"/>
  <c r="N179" i="5"/>
  <c r="O179" i="5" s="1"/>
  <c r="N180" i="5"/>
  <c r="O180" i="5" s="1"/>
  <c r="N181" i="5"/>
  <c r="O181" i="5" s="1"/>
  <c r="N182" i="5"/>
  <c r="O182" i="5" s="1"/>
  <c r="N183" i="5"/>
  <c r="O183" i="5" s="1"/>
  <c r="N184" i="5"/>
  <c r="O184" i="5" s="1"/>
  <c r="N185" i="5"/>
  <c r="O185" i="5" s="1"/>
  <c r="N186" i="5"/>
  <c r="O186" i="5" s="1"/>
  <c r="N187" i="5"/>
  <c r="O187" i="5" s="1"/>
  <c r="N188" i="5"/>
  <c r="O188" i="5" s="1"/>
  <c r="N189" i="5"/>
  <c r="O189" i="5" s="1"/>
  <c r="N190" i="5"/>
  <c r="O190" i="5" s="1"/>
  <c r="N191" i="5"/>
  <c r="O191" i="5" s="1"/>
  <c r="N192" i="5"/>
  <c r="O192" i="5" s="1"/>
  <c r="N193" i="5"/>
  <c r="O193" i="5" s="1"/>
  <c r="N194" i="5"/>
  <c r="O194" i="5" s="1"/>
  <c r="N195" i="5"/>
  <c r="O195" i="5" s="1"/>
  <c r="N196" i="5"/>
  <c r="O196" i="5" s="1"/>
  <c r="N197" i="5"/>
  <c r="O197" i="5" s="1"/>
  <c r="H1064" i="5" l="1"/>
  <c r="H1456" i="5"/>
  <c r="H1442" i="5" l="1"/>
  <c r="H1443" i="5" s="1"/>
  <c r="H1428" i="5"/>
  <c r="H1446" i="5" s="1"/>
  <c r="H577" i="5"/>
  <c r="H582" i="5" s="1"/>
  <c r="H583" i="5" s="1"/>
  <c r="H1448" i="5" l="1"/>
  <c r="H1449" i="5" s="1"/>
  <c r="H1694" i="5" s="1"/>
  <c r="H1447" i="5"/>
  <c r="H1693" i="5" s="1"/>
  <c r="H1429" i="5"/>
  <c r="H1414" i="5"/>
  <c r="H1415" i="5" s="1"/>
  <c r="H1416" i="5" s="1"/>
  <c r="G1414" i="5"/>
  <c r="F1414" i="5"/>
  <c r="E1414" i="5"/>
  <c r="D1414" i="5"/>
  <c r="C1414" i="5"/>
  <c r="B1414" i="5"/>
  <c r="H1406" i="5"/>
  <c r="H1407" i="5" s="1"/>
  <c r="H1692" i="5" s="1"/>
  <c r="H1370" i="5"/>
  <c r="H1359" i="5"/>
  <c r="H1355" i="5"/>
  <c r="H1345" i="5"/>
  <c r="H1341" i="5"/>
  <c r="H1330" i="5"/>
  <c r="H1326" i="5"/>
  <c r="H1313" i="5"/>
  <c r="H1317" i="5" s="1"/>
  <c r="H1288" i="5"/>
  <c r="H1289" i="5" s="1"/>
  <c r="H1275" i="5"/>
  <c r="H1276" i="5" s="1"/>
  <c r="H1270" i="5"/>
  <c r="H1278" i="5" s="1"/>
  <c r="H1262" i="5"/>
  <c r="H1253" i="5"/>
  <c r="H1385" i="5" s="1"/>
  <c r="H1259" i="5"/>
  <c r="H1245" i="5"/>
  <c r="H1246" i="5" s="1"/>
  <c r="I1239" i="5"/>
  <c r="I1374" i="5" s="1"/>
  <c r="I1376" i="5" s="1"/>
  <c r="I1379" i="5" s="1"/>
  <c r="I1380" i="5" s="1"/>
  <c r="M1374" i="5"/>
  <c r="M1376" i="5" s="1"/>
  <c r="M1379" i="5" s="1"/>
  <c r="M1380" i="5" s="1"/>
  <c r="H1239" i="5"/>
  <c r="H1374" i="5" s="1"/>
  <c r="H1235" i="5"/>
  <c r="H1375" i="5" s="1"/>
  <c r="H1211" i="5"/>
  <c r="H1212" i="5" s="1"/>
  <c r="H1204" i="5"/>
  <c r="H1205" i="5" s="1"/>
  <c r="H1233" i="5"/>
  <c r="H1234" i="5" s="1"/>
  <c r="H1236" i="5"/>
  <c r="H1182" i="5"/>
  <c r="H1181" i="5"/>
  <c r="H1180" i="5"/>
  <c r="H1179" i="5"/>
  <c r="H1178" i="5"/>
  <c r="H1177" i="5"/>
  <c r="H1176" i="5"/>
  <c r="H1175" i="5"/>
  <c r="H1174" i="5"/>
  <c r="H1173" i="5"/>
  <c r="H1172" i="5"/>
  <c r="H1171" i="5"/>
  <c r="H1170" i="5"/>
  <c r="H1169" i="5"/>
  <c r="H1168" i="5"/>
  <c r="H1167" i="5"/>
  <c r="H1166" i="5"/>
  <c r="H1165" i="5"/>
  <c r="H1156" i="5"/>
  <c r="H1157" i="5" s="1"/>
  <c r="H1139" i="5"/>
  <c r="H1140" i="5" s="1"/>
  <c r="H1132" i="5"/>
  <c r="H1133" i="5" s="1"/>
  <c r="H1114" i="5"/>
  <c r="H1113" i="5"/>
  <c r="H1112" i="5"/>
  <c r="H1111" i="5"/>
  <c r="H1110" i="5"/>
  <c r="H1109" i="5"/>
  <c r="H1108" i="5"/>
  <c r="H1107" i="5"/>
  <c r="H1106" i="5"/>
  <c r="H1105" i="5"/>
  <c r="H1104" i="5"/>
  <c r="H1103" i="5"/>
  <c r="H1102" i="5"/>
  <c r="H1093" i="5"/>
  <c r="H1097" i="5" s="1"/>
  <c r="H1372" i="5" s="1"/>
  <c r="H1088" i="5"/>
  <c r="H1096" i="5" s="1"/>
  <c r="H1343" i="5" s="1"/>
  <c r="H1071" i="5"/>
  <c r="H1072" i="5" s="1"/>
  <c r="H1076" i="5"/>
  <c r="H1080" i="5" s="1"/>
  <c r="H1371" i="5" s="1"/>
  <c r="H991" i="5"/>
  <c r="H990" i="5"/>
  <c r="H989" i="5"/>
  <c r="H988" i="5"/>
  <c r="H987" i="5"/>
  <c r="H986" i="5"/>
  <c r="H985" i="5"/>
  <c r="H984" i="5"/>
  <c r="H983" i="5"/>
  <c r="H982" i="5"/>
  <c r="H981" i="5"/>
  <c r="H980" i="5"/>
  <c r="H979" i="5"/>
  <c r="H978" i="5"/>
  <c r="H964" i="5"/>
  <c r="H969" i="5"/>
  <c r="H972" i="5"/>
  <c r="H1340" i="5" s="1"/>
  <c r="H973" i="5"/>
  <c r="H952" i="5"/>
  <c r="H953" i="5" s="1"/>
  <c r="H947" i="5"/>
  <c r="H955" i="5" s="1"/>
  <c r="H1339" i="5" s="1"/>
  <c r="H935" i="5"/>
  <c r="H939" i="5" s="1"/>
  <c r="H1367" i="5" s="1"/>
  <c r="H930" i="5"/>
  <c r="H938" i="5" s="1"/>
  <c r="H1338" i="5" s="1"/>
  <c r="H913" i="5"/>
  <c r="H921" i="5" s="1"/>
  <c r="H1337" i="5" s="1"/>
  <c r="H918" i="5"/>
  <c r="H919" i="5" s="1"/>
  <c r="H901" i="5"/>
  <c r="H902" i="5" s="1"/>
  <c r="H896" i="5"/>
  <c r="H904" i="5" s="1"/>
  <c r="H1336" i="5" s="1"/>
  <c r="H884" i="5"/>
  <c r="H888" i="5" s="1"/>
  <c r="H1364" i="5" s="1"/>
  <c r="H879" i="5"/>
  <c r="H887" i="5" s="1"/>
  <c r="H1335" i="5" s="1"/>
  <c r="H867" i="5"/>
  <c r="H871" i="5" s="1"/>
  <c r="H1363" i="5" s="1"/>
  <c r="H862" i="5"/>
  <c r="H863" i="5" s="1"/>
  <c r="H856" i="5"/>
  <c r="H838" i="5"/>
  <c r="H842" i="5" s="1"/>
  <c r="H1362" i="5" s="1"/>
  <c r="H833" i="5"/>
  <c r="H841" i="5" s="1"/>
  <c r="H1333" i="5" s="1"/>
  <c r="H825" i="5"/>
  <c r="H1361" i="5" s="1"/>
  <c r="H821" i="5"/>
  <c r="H822" i="5" s="1"/>
  <c r="H816" i="5"/>
  <c r="H824" i="5" s="1"/>
  <c r="H808" i="5"/>
  <c r="H1360" i="5" s="1"/>
  <c r="H804" i="5"/>
  <c r="H805" i="5" s="1"/>
  <c r="H799" i="5"/>
  <c r="H807" i="5" s="1"/>
  <c r="H809" i="5" s="1"/>
  <c r="H784" i="5"/>
  <c r="H785" i="5" s="1"/>
  <c r="H787" i="5"/>
  <c r="H788" i="5"/>
  <c r="H774" i="5"/>
  <c r="H775" i="5" s="1"/>
  <c r="H767" i="5"/>
  <c r="H768" i="5" s="1"/>
  <c r="H751" i="5"/>
  <c r="H752" i="5"/>
  <c r="H753" i="5"/>
  <c r="H754" i="5"/>
  <c r="H755" i="5"/>
  <c r="H756" i="5"/>
  <c r="H743" i="5"/>
  <c r="H744" i="5" s="1"/>
  <c r="H746" i="5"/>
  <c r="H747" i="5"/>
  <c r="H731" i="5"/>
  <c r="H732" i="5" s="1"/>
  <c r="H724" i="5"/>
  <c r="H725" i="5" s="1"/>
  <c r="H704" i="5"/>
  <c r="H705" i="5"/>
  <c r="H706" i="5"/>
  <c r="H707" i="5"/>
  <c r="H708" i="5"/>
  <c r="H709" i="5"/>
  <c r="H710" i="5"/>
  <c r="H711" i="5"/>
  <c r="H673" i="5"/>
  <c r="H674" i="5" s="1"/>
  <c r="H1300" i="5"/>
  <c r="H1388" i="5" s="1"/>
  <c r="H1308" i="5"/>
  <c r="H1316" i="5" s="1"/>
  <c r="H690" i="5"/>
  <c r="H691" i="5" s="1"/>
  <c r="H695" i="5"/>
  <c r="H696" i="5" s="1"/>
  <c r="H678" i="5"/>
  <c r="H679" i="5" s="1"/>
  <c r="H661" i="5"/>
  <c r="H662" i="5" s="1"/>
  <c r="H656" i="5"/>
  <c r="H664" i="5" s="1"/>
  <c r="H1327" i="5" s="1"/>
  <c r="H639" i="5"/>
  <c r="H610" i="5"/>
  <c r="H614" i="5" s="1"/>
  <c r="H1351" i="5" s="1"/>
  <c r="H605" i="5"/>
  <c r="H613" i="5" s="1"/>
  <c r="H1322" i="5" s="1"/>
  <c r="H640" i="5" l="1"/>
  <c r="H1332" i="5"/>
  <c r="H826" i="5"/>
  <c r="H1301" i="5"/>
  <c r="H790" i="5"/>
  <c r="H868" i="5"/>
  <c r="H922" i="5"/>
  <c r="H1366" i="5" s="1"/>
  <c r="H974" i="5"/>
  <c r="H992" i="5"/>
  <c r="H993" i="5" s="1"/>
  <c r="H1077" i="5"/>
  <c r="H1159" i="5"/>
  <c r="H1344" i="5" s="1"/>
  <c r="H1280" i="5"/>
  <c r="H1318" i="5"/>
  <c r="H1389" i="5" s="1"/>
  <c r="H1353" i="5"/>
  <c r="H936" i="5"/>
  <c r="H1237" i="5"/>
  <c r="H1238" i="5" s="1"/>
  <c r="H1314" i="5"/>
  <c r="H1331" i="5"/>
  <c r="H1369" i="5"/>
  <c r="H1386" i="5"/>
  <c r="H1254" i="5"/>
  <c r="H1261" i="5"/>
  <c r="H1263" i="5" s="1"/>
  <c r="H1384" i="5"/>
  <c r="H1291" i="5"/>
  <c r="H1183" i="5"/>
  <c r="H1160" i="5"/>
  <c r="H1115" i="5"/>
  <c r="H1116" i="5" s="1"/>
  <c r="H1098" i="5"/>
  <c r="H1094" i="5"/>
  <c r="H1079" i="5"/>
  <c r="H940" i="5"/>
  <c r="H905" i="5"/>
  <c r="H956" i="5"/>
  <c r="H665" i="5"/>
  <c r="H681" i="5"/>
  <c r="H1328" i="5" s="1"/>
  <c r="H698" i="5"/>
  <c r="H1329" i="5" s="1"/>
  <c r="H870" i="5"/>
  <c r="H889" i="5"/>
  <c r="H843" i="5"/>
  <c r="H834" i="5"/>
  <c r="H791" i="5"/>
  <c r="H757" i="5"/>
  <c r="H758" i="5" s="1"/>
  <c r="H712" i="5"/>
  <c r="H713" i="5" s="1"/>
  <c r="H699" i="5"/>
  <c r="H682" i="5"/>
  <c r="H1357" i="5" s="1"/>
  <c r="H615" i="5"/>
  <c r="H611" i="5"/>
  <c r="H606" i="5"/>
  <c r="H571" i="5"/>
  <c r="H573" i="5" s="1"/>
  <c r="H574" i="5" s="1"/>
  <c r="H561" i="5"/>
  <c r="H567" i="5" s="1"/>
  <c r="H568" i="5" s="1"/>
  <c r="H557" i="5"/>
  <c r="H558" i="5" s="1"/>
  <c r="H792" i="5" l="1"/>
  <c r="H923" i="5"/>
  <c r="H1324" i="5"/>
  <c r="H700" i="5"/>
  <c r="H1358" i="5"/>
  <c r="H872" i="5"/>
  <c r="H1334" i="5"/>
  <c r="H957" i="5"/>
  <c r="H1368" i="5"/>
  <c r="H1081" i="5"/>
  <c r="H1342" i="5"/>
  <c r="H1161" i="5"/>
  <c r="H1373" i="5"/>
  <c r="H1292" i="5"/>
  <c r="H1387" i="5"/>
  <c r="H1390" i="5" s="1"/>
  <c r="H666" i="5"/>
  <c r="H1356" i="5"/>
  <c r="H906" i="5"/>
  <c r="H1365" i="5"/>
  <c r="H683" i="5"/>
  <c r="H548" i="5"/>
  <c r="H549" i="5" s="1"/>
  <c r="H543" i="5"/>
  <c r="H544" i="5" s="1"/>
  <c r="H536" i="5"/>
  <c r="H537" i="5" s="1"/>
  <c r="H508" i="5"/>
  <c r="H499" i="5"/>
  <c r="H489" i="5"/>
  <c r="H480" i="5"/>
  <c r="H481" i="5" s="1"/>
  <c r="H468" i="5"/>
  <c r="H462" i="5"/>
  <c r="H454" i="5"/>
  <c r="H457" i="5" s="1"/>
  <c r="H452" i="5"/>
  <c r="H442" i="5"/>
  <c r="H434" i="5"/>
  <c r="H435" i="5" s="1"/>
  <c r="H422" i="5"/>
  <c r="H409" i="5"/>
  <c r="H396" i="5"/>
  <c r="H399" i="5" s="1"/>
  <c r="H325" i="5"/>
  <c r="H319" i="5"/>
  <c r="H351" i="5"/>
  <c r="H379" i="5" s="1"/>
  <c r="H350" i="5"/>
  <c r="H378" i="5" s="1"/>
  <c r="H349" i="5"/>
  <c r="H313" i="5"/>
  <c r="H303" i="5"/>
  <c r="H283" i="5"/>
  <c r="H263" i="5"/>
  <c r="H256" i="5"/>
  <c r="H345" i="5" s="1"/>
  <c r="H255" i="5"/>
  <c r="H343" i="5" s="1"/>
  <c r="H254" i="5"/>
  <c r="H342" i="5" s="1"/>
  <c r="H253" i="5"/>
  <c r="H341" i="5" s="1"/>
  <c r="H252" i="5"/>
  <c r="H340" i="5" s="1"/>
  <c r="H251" i="5"/>
  <c r="H339" i="5" s="1"/>
  <c r="H250" i="5"/>
  <c r="H338" i="5" s="1"/>
  <c r="H249" i="5"/>
  <c r="H337" i="5" s="1"/>
  <c r="H248" i="5"/>
  <c r="H336" i="5" s="1"/>
  <c r="H247" i="5"/>
  <c r="H335" i="5" s="1"/>
  <c r="H246" i="5"/>
  <c r="H334" i="5" s="1"/>
  <c r="H245" i="5"/>
  <c r="H333" i="5" s="1"/>
  <c r="H244" i="5"/>
  <c r="H332" i="5" s="1"/>
  <c r="H243" i="5"/>
  <c r="H331" i="5" s="1"/>
  <c r="H242" i="5"/>
  <c r="H330" i="5" s="1"/>
  <c r="H241" i="5"/>
  <c r="H329" i="5" s="1"/>
  <c r="H240" i="5"/>
  <c r="H328" i="5" s="1"/>
  <c r="H346" i="5" l="1"/>
  <c r="H1376" i="5"/>
  <c r="H1379" i="5" s="1"/>
  <c r="H1347" i="5"/>
  <c r="H1378" i="5" s="1"/>
  <c r="H404" i="5"/>
  <c r="H1690" i="5"/>
  <c r="H384" i="5"/>
  <c r="H383" i="5"/>
  <c r="H352" i="5"/>
  <c r="H380" i="5" s="1"/>
  <c r="H387" i="5" s="1"/>
  <c r="H1687" i="5" s="1"/>
  <c r="H377" i="5"/>
  <c r="H401" i="5"/>
  <c r="H513" i="5"/>
  <c r="H512" i="5"/>
  <c r="H257" i="5"/>
  <c r="H1380" i="5" l="1"/>
  <c r="H514" i="5"/>
  <c r="H515" i="5" s="1"/>
  <c r="H1691" i="5" s="1"/>
  <c r="H17" i="5"/>
  <c r="H357" i="5" s="1"/>
  <c r="H5" i="8" s="1"/>
  <c r="H16" i="5"/>
  <c r="H356" i="5" s="1"/>
  <c r="H4" i="8" s="1"/>
  <c r="H15" i="5"/>
  <c r="H355" i="5" s="1"/>
  <c r="H3" i="8" s="1"/>
  <c r="H18" i="5" l="1"/>
  <c r="G787" i="5"/>
  <c r="N1619" i="5" l="1"/>
  <c r="O1619" i="5" s="1"/>
  <c r="N1622" i="5" l="1"/>
  <c r="O1622" i="5" s="1"/>
  <c r="N1604" i="5"/>
  <c r="O1604" i="5" s="1"/>
  <c r="N1605" i="5"/>
  <c r="O1605" i="5" s="1"/>
  <c r="N1606" i="5"/>
  <c r="O1606" i="5" s="1"/>
  <c r="N1607" i="5"/>
  <c r="O1607" i="5" s="1"/>
  <c r="N1608" i="5"/>
  <c r="O1608" i="5" s="1"/>
  <c r="N1609" i="5"/>
  <c r="O1609" i="5" s="1"/>
  <c r="N1610" i="5"/>
  <c r="O1610" i="5" s="1"/>
  <c r="N1611" i="5"/>
  <c r="O1611" i="5" s="1"/>
  <c r="N1612" i="5"/>
  <c r="O1612" i="5" s="1"/>
  <c r="N1613" i="5"/>
  <c r="O1613" i="5" s="1"/>
  <c r="N1614" i="5"/>
  <c r="O1614" i="5" s="1"/>
  <c r="N1615" i="5"/>
  <c r="O1615" i="5" s="1"/>
  <c r="N1616" i="5"/>
  <c r="O1616" i="5" s="1"/>
  <c r="N1617" i="5"/>
  <c r="O1617" i="5" s="1"/>
  <c r="N1618" i="5"/>
  <c r="O1618" i="5" s="1"/>
  <c r="N1620" i="5"/>
  <c r="O1620" i="5" s="1"/>
  <c r="N1621" i="5"/>
  <c r="O1621" i="5" s="1"/>
  <c r="N1623" i="5"/>
  <c r="O1623" i="5" s="1"/>
  <c r="N1624" i="5"/>
  <c r="O1624" i="5" s="1"/>
  <c r="N1625" i="5"/>
  <c r="O1625" i="5" s="1"/>
  <c r="N1626" i="5"/>
  <c r="O1626" i="5" s="1"/>
  <c r="N1627" i="5"/>
  <c r="O1627" i="5" s="1"/>
  <c r="N1628" i="5"/>
  <c r="O1628" i="5" s="1"/>
  <c r="N1629" i="5"/>
  <c r="O1629" i="5" s="1"/>
  <c r="N1630" i="5"/>
  <c r="O1630" i="5" s="1"/>
  <c r="N1631" i="5"/>
  <c r="O1631" i="5" s="1"/>
  <c r="N1632" i="5"/>
  <c r="O1632" i="5" s="1"/>
  <c r="N1633" i="5"/>
  <c r="O1633" i="5" s="1"/>
  <c r="N1634" i="5"/>
  <c r="O1634" i="5" s="1"/>
  <c r="N1635" i="5"/>
  <c r="O1635" i="5" s="1"/>
  <c r="N1636" i="5"/>
  <c r="O1636" i="5" s="1"/>
  <c r="N1637" i="5"/>
  <c r="O1637" i="5" s="1"/>
  <c r="N1638" i="5"/>
  <c r="O1638" i="5" s="1"/>
  <c r="N1639" i="5"/>
  <c r="O1639" i="5" s="1"/>
  <c r="N1640" i="5"/>
  <c r="O1640" i="5" s="1"/>
  <c r="B1641" i="5"/>
  <c r="B1677" i="5" s="1"/>
  <c r="B1644" i="5"/>
  <c r="B1679" i="5" s="1"/>
  <c r="B1676" i="5" l="1"/>
  <c r="B1678" i="5"/>
  <c r="B1645" i="5"/>
  <c r="C1355" i="5" l="1"/>
  <c r="D1355" i="5"/>
  <c r="E1355" i="5"/>
  <c r="F1355" i="5"/>
  <c r="G1355" i="5"/>
  <c r="B1355" i="5"/>
  <c r="C1326" i="5"/>
  <c r="D1326" i="5"/>
  <c r="E1326" i="5"/>
  <c r="F1326" i="5"/>
  <c r="G1326" i="5"/>
  <c r="B1326" i="5"/>
  <c r="C1213" i="5" l="1"/>
  <c r="C1345" i="5" s="1"/>
  <c r="D1213" i="5"/>
  <c r="D1345" i="5" s="1"/>
  <c r="E1213" i="5"/>
  <c r="E1345" i="5" s="1"/>
  <c r="F1213" i="5"/>
  <c r="F1345" i="5" s="1"/>
  <c r="G1213" i="5"/>
  <c r="G1345" i="5" s="1"/>
  <c r="B1213" i="5"/>
  <c r="B1345" i="5" s="1"/>
  <c r="C1206" i="5"/>
  <c r="C1346" i="5" s="1"/>
  <c r="D1206" i="5"/>
  <c r="D1346" i="5" s="1"/>
  <c r="E1206" i="5"/>
  <c r="E1346" i="5" s="1"/>
  <c r="F1206" i="5"/>
  <c r="F1346" i="5" s="1"/>
  <c r="G1206" i="5"/>
  <c r="G1346" i="5" s="1"/>
  <c r="B1206" i="5"/>
  <c r="B1346" i="5" s="1"/>
  <c r="C1239" i="5"/>
  <c r="C1374" i="5" s="1"/>
  <c r="D1239" i="5"/>
  <c r="D1374" i="5" s="1"/>
  <c r="E1239" i="5"/>
  <c r="E1374" i="5" s="1"/>
  <c r="F1239" i="5"/>
  <c r="F1374" i="5" s="1"/>
  <c r="G1239" i="5"/>
  <c r="G1374" i="5" s="1"/>
  <c r="B1239" i="5"/>
  <c r="B1374" i="5" s="1"/>
  <c r="C1235" i="5"/>
  <c r="C1375" i="5" s="1"/>
  <c r="D1235" i="5"/>
  <c r="D1375" i="5" s="1"/>
  <c r="E1235" i="5"/>
  <c r="E1375" i="5" s="1"/>
  <c r="F1235" i="5"/>
  <c r="F1375" i="5" s="1"/>
  <c r="G1235" i="5"/>
  <c r="G1375" i="5" s="1"/>
  <c r="B1235" i="5"/>
  <c r="B1375" i="5" s="1"/>
  <c r="N1375" i="5" l="1"/>
  <c r="O1375" i="5"/>
  <c r="N1346" i="5"/>
  <c r="O1346" i="5"/>
  <c r="G935" i="5"/>
  <c r="G936" i="5" s="1"/>
  <c r="G930" i="5"/>
  <c r="G938" i="5" s="1"/>
  <c r="G918" i="5"/>
  <c r="G919" i="5" s="1"/>
  <c r="G913" i="5"/>
  <c r="G921" i="5" s="1"/>
  <c r="G922" i="5" l="1"/>
  <c r="G923" i="5" s="1"/>
  <c r="G939" i="5"/>
  <c r="G940" i="5" s="1"/>
  <c r="G349" i="5" l="1"/>
  <c r="N323" i="5"/>
  <c r="O323" i="5" s="1"/>
  <c r="N324" i="5"/>
  <c r="O324" i="5" s="1"/>
  <c r="N317" i="5"/>
  <c r="O317" i="5" s="1"/>
  <c r="N318" i="5"/>
  <c r="O318" i="5" s="1"/>
  <c r="N307" i="5"/>
  <c r="O307" i="5" s="1"/>
  <c r="N308" i="5"/>
  <c r="O308" i="5" s="1"/>
  <c r="N309" i="5"/>
  <c r="O309" i="5" s="1"/>
  <c r="N310" i="5"/>
  <c r="O310" i="5" s="1"/>
  <c r="N311" i="5"/>
  <c r="O311" i="5" s="1"/>
  <c r="N312" i="5"/>
  <c r="O312" i="5" s="1"/>
  <c r="N287" i="5"/>
  <c r="O287" i="5" s="1"/>
  <c r="N288" i="5"/>
  <c r="O288" i="5" s="1"/>
  <c r="N289" i="5"/>
  <c r="O289" i="5" s="1"/>
  <c r="N290" i="5"/>
  <c r="O290" i="5" s="1"/>
  <c r="N291" i="5"/>
  <c r="O291" i="5" s="1"/>
  <c r="N292" i="5"/>
  <c r="O292" i="5" s="1"/>
  <c r="N293" i="5"/>
  <c r="O293" i="5" s="1"/>
  <c r="N294" i="5"/>
  <c r="O294" i="5" s="1"/>
  <c r="N295" i="5"/>
  <c r="O295" i="5" s="1"/>
  <c r="N296" i="5"/>
  <c r="O296" i="5" s="1"/>
  <c r="N297" i="5"/>
  <c r="O297" i="5" s="1"/>
  <c r="N298" i="5"/>
  <c r="O298" i="5" s="1"/>
  <c r="N299" i="5"/>
  <c r="O299" i="5" s="1"/>
  <c r="N300" i="5"/>
  <c r="O300" i="5" s="1"/>
  <c r="N301" i="5"/>
  <c r="O301" i="5" s="1"/>
  <c r="N302" i="5"/>
  <c r="O302" i="5" s="1"/>
  <c r="N267" i="5"/>
  <c r="O267" i="5" s="1"/>
  <c r="N268" i="5"/>
  <c r="O268" i="5" s="1"/>
  <c r="N269" i="5"/>
  <c r="O269" i="5" s="1"/>
  <c r="N270" i="5"/>
  <c r="O270" i="5" s="1"/>
  <c r="N271" i="5"/>
  <c r="O271" i="5" s="1"/>
  <c r="N272" i="5"/>
  <c r="O272" i="5" s="1"/>
  <c r="N273" i="5"/>
  <c r="O273" i="5" s="1"/>
  <c r="N274" i="5"/>
  <c r="O274" i="5" s="1"/>
  <c r="N275" i="5"/>
  <c r="O275" i="5" s="1"/>
  <c r="N276" i="5"/>
  <c r="O276" i="5" s="1"/>
  <c r="N277" i="5"/>
  <c r="O277" i="5" s="1"/>
  <c r="N278" i="5"/>
  <c r="O278" i="5" s="1"/>
  <c r="N279" i="5"/>
  <c r="O279" i="5" s="1"/>
  <c r="N280" i="5"/>
  <c r="O280" i="5" s="1"/>
  <c r="N281" i="5"/>
  <c r="O281" i="5" s="1"/>
  <c r="N282" i="5"/>
  <c r="O282" i="5" s="1"/>
  <c r="N261" i="5"/>
  <c r="O261" i="5" s="1"/>
  <c r="N262" i="5"/>
  <c r="O262" i="5" s="1"/>
  <c r="N235" i="5"/>
  <c r="O235" i="5" s="1"/>
  <c r="N236" i="5"/>
  <c r="O236" i="5" s="1"/>
  <c r="N230" i="5"/>
  <c r="O230" i="5" s="1"/>
  <c r="N213" i="5"/>
  <c r="O213" i="5" s="1"/>
  <c r="N214" i="5"/>
  <c r="O214" i="5" s="1"/>
  <c r="N215" i="5"/>
  <c r="O215" i="5" s="1"/>
  <c r="N216" i="5"/>
  <c r="O216" i="5" s="1"/>
  <c r="N217" i="5"/>
  <c r="O217" i="5" s="1"/>
  <c r="N218" i="5"/>
  <c r="O218" i="5" s="1"/>
  <c r="N219" i="5"/>
  <c r="O219" i="5" s="1"/>
  <c r="N220" i="5"/>
  <c r="O220" i="5" s="1"/>
  <c r="N221" i="5"/>
  <c r="O221" i="5" s="1"/>
  <c r="N222" i="5"/>
  <c r="O222" i="5" s="1"/>
  <c r="N223" i="5"/>
  <c r="O223" i="5" s="1"/>
  <c r="N224" i="5"/>
  <c r="O224" i="5" s="1"/>
  <c r="N225" i="5"/>
  <c r="O225" i="5" s="1"/>
  <c r="N227" i="5"/>
  <c r="O227" i="5" s="1"/>
  <c r="N228" i="5"/>
  <c r="O228" i="5" s="1"/>
  <c r="N202" i="5"/>
  <c r="O202" i="5" s="1"/>
  <c r="N203" i="5"/>
  <c r="O203" i="5" s="1"/>
  <c r="N204" i="5"/>
  <c r="O204" i="5" s="1"/>
  <c r="N205" i="5"/>
  <c r="O205" i="5" s="1"/>
  <c r="N206" i="5"/>
  <c r="O206" i="5" s="1"/>
  <c r="N207" i="5"/>
  <c r="O207" i="5" s="1"/>
  <c r="N208" i="5"/>
  <c r="O208" i="5" s="1"/>
  <c r="N76" i="5"/>
  <c r="O76" i="5" s="1"/>
  <c r="N77" i="5"/>
  <c r="O77" i="5" s="1"/>
  <c r="N55" i="5"/>
  <c r="O55" i="5" s="1"/>
  <c r="N56" i="5"/>
  <c r="O56" i="5" s="1"/>
  <c r="N57" i="5"/>
  <c r="O57" i="5" s="1"/>
  <c r="N58" i="5"/>
  <c r="O58" i="5" s="1"/>
  <c r="N59" i="5"/>
  <c r="O59" i="5" s="1"/>
  <c r="N60" i="5"/>
  <c r="O60" i="5" s="1"/>
  <c r="N61" i="5"/>
  <c r="O61" i="5" s="1"/>
  <c r="N62" i="5"/>
  <c r="O62" i="5" s="1"/>
  <c r="N63" i="5"/>
  <c r="O63" i="5" s="1"/>
  <c r="N64" i="5"/>
  <c r="O64" i="5" s="1"/>
  <c r="N65" i="5"/>
  <c r="O65" i="5" s="1"/>
  <c r="N66" i="5"/>
  <c r="O66" i="5" s="1"/>
  <c r="N68" i="5"/>
  <c r="O68" i="5" s="1"/>
  <c r="N69" i="5"/>
  <c r="O69" i="5" s="1"/>
  <c r="N70" i="5"/>
  <c r="O70" i="5" s="1"/>
  <c r="N71" i="5"/>
  <c r="O71" i="5" s="1"/>
  <c r="N54" i="5"/>
  <c r="N43" i="5"/>
  <c r="O43" i="5" s="1"/>
  <c r="N44" i="5"/>
  <c r="O44" i="5" s="1"/>
  <c r="N22" i="5"/>
  <c r="O22" i="5" s="1"/>
  <c r="N23" i="5"/>
  <c r="O23" i="5" s="1"/>
  <c r="N24" i="5"/>
  <c r="O24" i="5" s="1"/>
  <c r="N25" i="5"/>
  <c r="O25" i="5" s="1"/>
  <c r="N26" i="5"/>
  <c r="O26" i="5" s="1"/>
  <c r="N27" i="5"/>
  <c r="O27" i="5" s="1"/>
  <c r="N28" i="5"/>
  <c r="O28" i="5" s="1"/>
  <c r="N29" i="5"/>
  <c r="O29" i="5" s="1"/>
  <c r="N30" i="5"/>
  <c r="O30" i="5" s="1"/>
  <c r="N31" i="5"/>
  <c r="O31" i="5" s="1"/>
  <c r="N32" i="5"/>
  <c r="O32" i="5" s="1"/>
  <c r="N33" i="5"/>
  <c r="O33" i="5" s="1"/>
  <c r="N35" i="5"/>
  <c r="O35" i="5" s="1"/>
  <c r="N36" i="5"/>
  <c r="O36" i="5" s="1"/>
  <c r="N37" i="5"/>
  <c r="O37" i="5" s="1"/>
  <c r="N38" i="5"/>
  <c r="O38" i="5" s="1"/>
  <c r="N10" i="5"/>
  <c r="O10" i="5" s="1"/>
  <c r="N11" i="5"/>
  <c r="O11" i="5" s="1"/>
  <c r="G1132" i="5" l="1"/>
  <c r="G1133" i="5" s="1"/>
  <c r="G1139" i="5"/>
  <c r="G1140" i="5" s="1"/>
  <c r="G1156" i="5"/>
  <c r="G1157" i="5" s="1"/>
  <c r="G1114" i="5"/>
  <c r="G1113" i="5"/>
  <c r="G1112" i="5"/>
  <c r="G1111" i="5"/>
  <c r="G1110" i="5"/>
  <c r="G1109" i="5"/>
  <c r="G1108" i="5"/>
  <c r="G1107" i="5"/>
  <c r="G1106" i="5"/>
  <c r="G1105" i="5"/>
  <c r="G1104" i="5"/>
  <c r="G1103" i="5"/>
  <c r="G1102" i="5"/>
  <c r="G1071" i="5"/>
  <c r="G1076" i="5"/>
  <c r="G1093" i="5"/>
  <c r="G1094" i="5" s="1"/>
  <c r="G1088" i="5"/>
  <c r="G1096" i="5" s="1"/>
  <c r="G838" i="5"/>
  <c r="G842" i="5" s="1"/>
  <c r="G833" i="5"/>
  <c r="G841" i="5" s="1"/>
  <c r="G825" i="5"/>
  <c r="G821" i="5"/>
  <c r="G822" i="5" s="1"/>
  <c r="G816" i="5"/>
  <c r="G824" i="5" s="1"/>
  <c r="G826" i="5" s="1"/>
  <c r="G656" i="5"/>
  <c r="G664" i="5" s="1"/>
  <c r="G661" i="5"/>
  <c r="G665" i="5" s="1"/>
  <c r="G843" i="5" l="1"/>
  <c r="G1097" i="5"/>
  <c r="G1098" i="5" s="1"/>
  <c r="G834" i="5"/>
  <c r="G1077" i="5"/>
  <c r="G1080" i="5"/>
  <c r="G1160" i="5"/>
  <c r="G1072" i="5"/>
  <c r="G1079" i="5"/>
  <c r="G1159" i="5"/>
  <c r="G1115" i="5"/>
  <c r="G1116" i="5" s="1"/>
  <c r="G662" i="5"/>
  <c r="G666" i="5"/>
  <c r="N553" i="5"/>
  <c r="O553" i="5" s="1"/>
  <c r="G1081" i="5" l="1"/>
  <c r="G1161" i="5"/>
  <c r="G1428" i="5"/>
  <c r="G1429" i="5" s="1"/>
  <c r="G1300" i="5" l="1"/>
  <c r="G1301" i="5" s="1"/>
  <c r="G1521" i="5"/>
  <c r="G1473" i="5"/>
  <c r="G1474" i="5" s="1"/>
  <c r="G1442" i="5"/>
  <c r="G1443" i="5" s="1"/>
  <c r="G1050" i="5"/>
  <c r="G1051" i="5" s="1"/>
  <c r="G1688" i="5"/>
  <c r="C1688" i="5"/>
  <c r="D1688" i="5"/>
  <c r="E1688" i="5"/>
  <c r="F1688" i="5"/>
  <c r="G1060" i="5" l="1"/>
  <c r="G1059" i="5"/>
  <c r="G1036" i="5"/>
  <c r="G1063" i="5" s="1"/>
  <c r="G991" i="5"/>
  <c r="G990" i="5"/>
  <c r="G989" i="5"/>
  <c r="G988" i="5"/>
  <c r="G987" i="5"/>
  <c r="G986" i="5"/>
  <c r="G985" i="5"/>
  <c r="G984" i="5"/>
  <c r="G983" i="5"/>
  <c r="G982" i="5"/>
  <c r="G981" i="5"/>
  <c r="G980" i="5"/>
  <c r="G979" i="5"/>
  <c r="G978" i="5"/>
  <c r="G884" i="5"/>
  <c r="G888" i="5" s="1"/>
  <c r="G879" i="5"/>
  <c r="G887" i="5" s="1"/>
  <c r="G867" i="5"/>
  <c r="G868" i="5" s="1"/>
  <c r="G862" i="5"/>
  <c r="G863" i="5" s="1"/>
  <c r="G856" i="5"/>
  <c r="G508" i="5"/>
  <c r="G489" i="5"/>
  <c r="G480" i="5"/>
  <c r="G481" i="5" s="1"/>
  <c r="G468" i="5"/>
  <c r="G462" i="5"/>
  <c r="G452" i="5"/>
  <c r="G454" i="5"/>
  <c r="G457" i="5" s="1"/>
  <c r="G442" i="5"/>
  <c r="G434" i="5"/>
  <c r="G435" i="5" s="1"/>
  <c r="G871" i="5" l="1"/>
  <c r="G870" i="5"/>
  <c r="G1037" i="5"/>
  <c r="G1040" i="5"/>
  <c r="G1041" i="5" s="1"/>
  <c r="G1042" i="5" s="1"/>
  <c r="G992" i="5"/>
  <c r="G993" i="5" s="1"/>
  <c r="G889" i="5"/>
  <c r="G1233" i="5"/>
  <c r="G1211" i="5"/>
  <c r="G1212" i="5" s="1"/>
  <c r="G1204" i="5"/>
  <c r="G1205" i="5" s="1"/>
  <c r="G1234" i="5"/>
  <c r="G1182" i="5"/>
  <c r="G1181" i="5"/>
  <c r="G1180" i="5"/>
  <c r="G1179" i="5"/>
  <c r="G1178" i="5"/>
  <c r="G1177" i="5"/>
  <c r="G1176" i="5"/>
  <c r="G1175" i="5"/>
  <c r="G1174" i="5"/>
  <c r="G1173" i="5"/>
  <c r="G1172" i="5"/>
  <c r="G1171" i="5"/>
  <c r="G1170" i="5"/>
  <c r="G1169" i="5"/>
  <c r="G1168" i="5"/>
  <c r="G1167" i="5"/>
  <c r="G1166" i="5"/>
  <c r="G1165" i="5"/>
  <c r="G678" i="5"/>
  <c r="G679" i="5" s="1"/>
  <c r="G673" i="5"/>
  <c r="G674" i="5" s="1"/>
  <c r="G901" i="5"/>
  <c r="G902" i="5" s="1"/>
  <c r="G896" i="5"/>
  <c r="G904" i="5" s="1"/>
  <c r="G1236" i="5" l="1"/>
  <c r="G872" i="5"/>
  <c r="G905" i="5"/>
  <c r="G906" i="5" s="1"/>
  <c r="G682" i="5"/>
  <c r="G681" i="5"/>
  <c r="G1183" i="5"/>
  <c r="G1237" i="5"/>
  <c r="G1238" i="5" s="1"/>
  <c r="G1262" i="5"/>
  <c r="G1259" i="5"/>
  <c r="G1253" i="5"/>
  <c r="G1254" i="5" s="1"/>
  <c r="G1245" i="5"/>
  <c r="G1246" i="5" s="1"/>
  <c r="G683" i="5" l="1"/>
  <c r="G1261" i="5"/>
  <c r="G1263" i="5" s="1"/>
  <c r="G1448" i="5"/>
  <c r="G1447" i="5"/>
  <c r="G1693" i="5" s="1"/>
  <c r="G1446" i="5"/>
  <c r="G1449" i="5" s="1"/>
  <c r="G1694" i="5" s="1"/>
  <c r="G1388" i="5"/>
  <c r="G1385" i="5"/>
  <c r="G1384" i="5"/>
  <c r="G1373" i="5"/>
  <c r="G1372" i="5"/>
  <c r="G1371" i="5"/>
  <c r="G1370" i="5"/>
  <c r="G1367" i="5"/>
  <c r="G1366" i="5"/>
  <c r="G1365" i="5"/>
  <c r="G1364" i="5"/>
  <c r="G1363" i="5"/>
  <c r="G1362" i="5"/>
  <c r="G1361" i="5"/>
  <c r="G1359" i="5"/>
  <c r="G1357" i="5"/>
  <c r="G1356" i="5"/>
  <c r="G1344" i="5"/>
  <c r="G1343" i="5"/>
  <c r="G1342" i="5"/>
  <c r="G1338" i="5"/>
  <c r="G1337" i="5"/>
  <c r="G1336" i="5"/>
  <c r="G1335" i="5"/>
  <c r="G1334" i="5"/>
  <c r="G1333" i="5"/>
  <c r="G1332" i="5"/>
  <c r="G1330" i="5"/>
  <c r="G1328" i="5"/>
  <c r="G1327" i="5"/>
  <c r="G1275" i="5" l="1"/>
  <c r="G1270" i="5"/>
  <c r="G1288" i="5"/>
  <c r="G1289" i="5" s="1"/>
  <c r="G1313" i="5"/>
  <c r="G1314" i="5" s="1"/>
  <c r="G1308" i="5"/>
  <c r="G1316" i="5" s="1"/>
  <c r="G969" i="5"/>
  <c r="G973" i="5" s="1"/>
  <c r="G1369" i="5" s="1"/>
  <c r="G964" i="5"/>
  <c r="G972" i="5" s="1"/>
  <c r="G952" i="5"/>
  <c r="G953" i="5" s="1"/>
  <c r="G947" i="5"/>
  <c r="G955" i="5" s="1"/>
  <c r="G808" i="5"/>
  <c r="G1360" i="5" s="1"/>
  <c r="G804" i="5"/>
  <c r="G805" i="5" s="1"/>
  <c r="G799" i="5"/>
  <c r="G807" i="5" s="1"/>
  <c r="G788" i="5"/>
  <c r="G784" i="5"/>
  <c r="G785" i="5" s="1"/>
  <c r="G774" i="5"/>
  <c r="G775" i="5" s="1"/>
  <c r="G767" i="5"/>
  <c r="G768" i="5" s="1"/>
  <c r="G756" i="5"/>
  <c r="G755" i="5"/>
  <c r="G754" i="5"/>
  <c r="G753" i="5"/>
  <c r="G752" i="5"/>
  <c r="G751" i="5"/>
  <c r="G747" i="5"/>
  <c r="G746" i="5"/>
  <c r="G790" i="5" s="1"/>
  <c r="G743" i="5"/>
  <c r="G744" i="5" s="1"/>
  <c r="G731" i="5"/>
  <c r="G732" i="5" s="1"/>
  <c r="G724" i="5"/>
  <c r="G725" i="5" s="1"/>
  <c r="G711" i="5"/>
  <c r="G710" i="5"/>
  <c r="G709" i="5"/>
  <c r="G708" i="5"/>
  <c r="G707" i="5"/>
  <c r="G706" i="5"/>
  <c r="G705" i="5"/>
  <c r="G704" i="5"/>
  <c r="G695" i="5"/>
  <c r="G696" i="5" s="1"/>
  <c r="G690" i="5"/>
  <c r="G571" i="5"/>
  <c r="G1415" i="5"/>
  <c r="G1416" i="5" s="1"/>
  <c r="G1406" i="5"/>
  <c r="G1407" i="5" s="1"/>
  <c r="G1692" i="5" s="1"/>
  <c r="G691" i="5" l="1"/>
  <c r="G698" i="5"/>
  <c r="G1276" i="5"/>
  <c r="G757" i="5"/>
  <c r="G758" i="5" s="1"/>
  <c r="G791" i="5"/>
  <c r="G1339" i="5"/>
  <c r="G809" i="5"/>
  <c r="G1331" i="5"/>
  <c r="G956" i="5"/>
  <c r="G1368" i="5" s="1"/>
  <c r="G1278" i="5"/>
  <c r="G1280" i="5" s="1"/>
  <c r="G1386" i="5"/>
  <c r="G974" i="5"/>
  <c r="G1340" i="5"/>
  <c r="G1317" i="5"/>
  <c r="G1318" i="5" s="1"/>
  <c r="G1389" i="5" s="1"/>
  <c r="G1291" i="5"/>
  <c r="G1329" i="5"/>
  <c r="G712" i="5"/>
  <c r="G713" i="5" s="1"/>
  <c r="G699" i="5"/>
  <c r="G639" i="5"/>
  <c r="G610" i="5"/>
  <c r="G611" i="5" s="1"/>
  <c r="G792" i="5" l="1"/>
  <c r="G614" i="5"/>
  <c r="G1351" i="5" s="1"/>
  <c r="G1292" i="5"/>
  <c r="G1387" i="5"/>
  <c r="G1390" i="5" s="1"/>
  <c r="G640" i="5"/>
  <c r="G1324" i="5"/>
  <c r="G700" i="5"/>
  <c r="G1358" i="5"/>
  <c r="G957" i="5"/>
  <c r="G605" i="5"/>
  <c r="G577" i="5"/>
  <c r="G582" i="5" s="1"/>
  <c r="G583" i="5" s="1"/>
  <c r="G573" i="5"/>
  <c r="G574" i="5" s="1"/>
  <c r="G561" i="5"/>
  <c r="G567" i="5" s="1"/>
  <c r="G568" i="5" s="1"/>
  <c r="G557" i="5"/>
  <c r="G558" i="5" s="1"/>
  <c r="G536" i="5"/>
  <c r="G537" i="5" s="1"/>
  <c r="G548" i="5"/>
  <c r="G549" i="5" s="1"/>
  <c r="G543" i="5"/>
  <c r="G544" i="5" s="1"/>
  <c r="G513" i="5"/>
  <c r="G512" i="5"/>
  <c r="G422" i="5"/>
  <c r="G409" i="5"/>
  <c r="G396" i="5"/>
  <c r="G399" i="5" s="1"/>
  <c r="G377" i="5"/>
  <c r="G371" i="5"/>
  <c r="G363" i="5"/>
  <c r="G3" i="11" s="1"/>
  <c r="G351" i="5"/>
  <c r="G350" i="5"/>
  <c r="F349" i="5"/>
  <c r="C240" i="5"/>
  <c r="D240" i="5"/>
  <c r="E240" i="5"/>
  <c r="F240" i="5"/>
  <c r="G240" i="5"/>
  <c r="G328" i="5" s="1"/>
  <c r="C241" i="5"/>
  <c r="D241" i="5"/>
  <c r="E241" i="5"/>
  <c r="F241" i="5"/>
  <c r="G241" i="5"/>
  <c r="G329" i="5" s="1"/>
  <c r="C242" i="5"/>
  <c r="D242" i="5"/>
  <c r="E242" i="5"/>
  <c r="F242" i="5"/>
  <c r="G242" i="5"/>
  <c r="G330" i="5" s="1"/>
  <c r="C243" i="5"/>
  <c r="D243" i="5"/>
  <c r="E243" i="5"/>
  <c r="F243" i="5"/>
  <c r="G243" i="5"/>
  <c r="G331" i="5" s="1"/>
  <c r="C244" i="5"/>
  <c r="D244" i="5"/>
  <c r="E244" i="5"/>
  <c r="F244" i="5"/>
  <c r="G244" i="5"/>
  <c r="G332" i="5" s="1"/>
  <c r="C245" i="5"/>
  <c r="D245" i="5"/>
  <c r="E245" i="5"/>
  <c r="F245" i="5"/>
  <c r="G245" i="5"/>
  <c r="G333" i="5" s="1"/>
  <c r="C246" i="5"/>
  <c r="D246" i="5"/>
  <c r="E246" i="5"/>
  <c r="F246" i="5"/>
  <c r="G246" i="5"/>
  <c r="G334" i="5" s="1"/>
  <c r="C247" i="5"/>
  <c r="D247" i="5"/>
  <c r="E247" i="5"/>
  <c r="F247" i="5"/>
  <c r="G247" i="5"/>
  <c r="G335" i="5" s="1"/>
  <c r="C248" i="5"/>
  <c r="D248" i="5"/>
  <c r="E248" i="5"/>
  <c r="F248" i="5"/>
  <c r="G248" i="5"/>
  <c r="G336" i="5" s="1"/>
  <c r="C249" i="5"/>
  <c r="D249" i="5"/>
  <c r="E249" i="5"/>
  <c r="F249" i="5"/>
  <c r="G249" i="5"/>
  <c r="G337" i="5" s="1"/>
  <c r="C250" i="5"/>
  <c r="D250" i="5"/>
  <c r="E250" i="5"/>
  <c r="F250" i="5"/>
  <c r="G250" i="5"/>
  <c r="G338" i="5" s="1"/>
  <c r="C251" i="5"/>
  <c r="D251" i="5"/>
  <c r="E251" i="5"/>
  <c r="F251" i="5"/>
  <c r="G251" i="5"/>
  <c r="G339" i="5" s="1"/>
  <c r="C252" i="5"/>
  <c r="D252" i="5"/>
  <c r="E252" i="5"/>
  <c r="F252" i="5"/>
  <c r="G252" i="5"/>
  <c r="G340" i="5" s="1"/>
  <c r="C253" i="5"/>
  <c r="D253" i="5"/>
  <c r="E253" i="5"/>
  <c r="F253" i="5"/>
  <c r="G253" i="5"/>
  <c r="G341" i="5" s="1"/>
  <c r="C254" i="5"/>
  <c r="D254" i="5"/>
  <c r="E254" i="5"/>
  <c r="F254" i="5"/>
  <c r="G254" i="5"/>
  <c r="G342" i="5" s="1"/>
  <c r="C255" i="5"/>
  <c r="D255" i="5"/>
  <c r="E255" i="5"/>
  <c r="F255" i="5"/>
  <c r="G255" i="5"/>
  <c r="G343" i="5" s="1"/>
  <c r="C256" i="5"/>
  <c r="D256" i="5"/>
  <c r="E256" i="5"/>
  <c r="F256" i="5"/>
  <c r="G256" i="5"/>
  <c r="G345" i="5" s="1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40" i="5"/>
  <c r="G325" i="5"/>
  <c r="G319" i="5"/>
  <c r="G313" i="5"/>
  <c r="G303" i="5"/>
  <c r="G283" i="5"/>
  <c r="G263" i="5"/>
  <c r="G346" i="5" l="1"/>
  <c r="G378" i="5"/>
  <c r="F377" i="5"/>
  <c r="G373" i="5"/>
  <c r="G352" i="5"/>
  <c r="G380" i="5" s="1"/>
  <c r="G372" i="5"/>
  <c r="G401" i="5"/>
  <c r="G365" i="5"/>
  <c r="G5" i="11" s="1"/>
  <c r="G379" i="5"/>
  <c r="G1353" i="5"/>
  <c r="G364" i="5"/>
  <c r="G4" i="11" s="1"/>
  <c r="G404" i="5"/>
  <c r="G1690" i="5"/>
  <c r="G606" i="5"/>
  <c r="G613" i="5"/>
  <c r="G257" i="5"/>
  <c r="N256" i="5"/>
  <c r="O256" i="5" s="1"/>
  <c r="N254" i="5"/>
  <c r="O254" i="5" s="1"/>
  <c r="N252" i="5"/>
  <c r="O252" i="5" s="1"/>
  <c r="N250" i="5"/>
  <c r="O250" i="5" s="1"/>
  <c r="N248" i="5"/>
  <c r="O248" i="5" s="1"/>
  <c r="N246" i="5"/>
  <c r="O246" i="5" s="1"/>
  <c r="N244" i="5"/>
  <c r="O244" i="5" s="1"/>
  <c r="N242" i="5"/>
  <c r="O242" i="5" s="1"/>
  <c r="N255" i="5"/>
  <c r="O255" i="5" s="1"/>
  <c r="N253" i="5"/>
  <c r="O253" i="5" s="1"/>
  <c r="N251" i="5"/>
  <c r="O251" i="5" s="1"/>
  <c r="N249" i="5"/>
  <c r="O249" i="5" s="1"/>
  <c r="N247" i="5"/>
  <c r="O247" i="5" s="1"/>
  <c r="N245" i="5"/>
  <c r="O245" i="5" s="1"/>
  <c r="N243" i="5"/>
  <c r="O243" i="5" s="1"/>
  <c r="N241" i="5"/>
  <c r="O241" i="5" s="1"/>
  <c r="G514" i="5"/>
  <c r="G515" i="5" s="1"/>
  <c r="G1691" i="5" s="1"/>
  <c r="G1376" i="5" l="1"/>
  <c r="G1379" i="5" s="1"/>
  <c r="G615" i="5"/>
  <c r="G1322" i="5"/>
  <c r="B48" i="5"/>
  <c r="G50" i="5"/>
  <c r="G49" i="5"/>
  <c r="G48" i="5"/>
  <c r="G1685" i="5" l="1"/>
  <c r="E5" i="9"/>
  <c r="G387" i="5"/>
  <c r="G1687" i="5" s="1"/>
  <c r="G384" i="5"/>
  <c r="G383" i="5"/>
  <c r="G17" i="5"/>
  <c r="G16" i="5"/>
  <c r="G15" i="5"/>
  <c r="G12" i="5"/>
  <c r="G374" i="5" s="1"/>
  <c r="G1686" i="5" s="1"/>
  <c r="G18" i="5" l="1"/>
  <c r="G355" i="5"/>
  <c r="G357" i="5"/>
  <c r="J5" i="9"/>
  <c r="G356" i="5"/>
  <c r="J3" i="9"/>
  <c r="J4" i="9"/>
  <c r="D5" i="9"/>
  <c r="C5" i="9"/>
  <c r="E9" i="9" l="1"/>
  <c r="N1046" i="5" l="1"/>
  <c r="O1046" i="5" s="1"/>
  <c r="N1047" i="5"/>
  <c r="O1047" i="5" s="1"/>
  <c r="C1359" i="5"/>
  <c r="D1359" i="5"/>
  <c r="E1359" i="5"/>
  <c r="F1359" i="5"/>
  <c r="B1359" i="5"/>
  <c r="C1330" i="5"/>
  <c r="D1330" i="5"/>
  <c r="E1330" i="5"/>
  <c r="F1330" i="5"/>
  <c r="B1330" i="5"/>
  <c r="N1326" i="5"/>
  <c r="O1326" i="5"/>
  <c r="O1330" i="5" l="1"/>
  <c r="N1355" i="5"/>
  <c r="O1355" i="5"/>
  <c r="N1330" i="5"/>
  <c r="N1359" i="5"/>
  <c r="O1359" i="5"/>
  <c r="N201" i="5"/>
  <c r="N1478" i="5"/>
  <c r="O1478" i="5" s="1"/>
  <c r="N1479" i="5"/>
  <c r="O1479" i="5" s="1"/>
  <c r="N1480" i="5"/>
  <c r="O1480" i="5" s="1"/>
  <c r="N1481" i="5"/>
  <c r="O1481" i="5" s="1"/>
  <c r="N1482" i="5"/>
  <c r="O1482" i="5" s="1"/>
  <c r="N1483" i="5"/>
  <c r="O1483" i="5" s="1"/>
  <c r="N1484" i="5"/>
  <c r="O1484" i="5" s="1"/>
  <c r="N1485" i="5"/>
  <c r="O1485" i="5" s="1"/>
  <c r="N1486" i="5"/>
  <c r="O1486" i="5" s="1"/>
  <c r="N1487" i="5"/>
  <c r="O1487" i="5" s="1"/>
  <c r="N1488" i="5"/>
  <c r="O1488" i="5" s="1"/>
  <c r="N1489" i="5"/>
  <c r="O1489" i="5" s="1"/>
  <c r="N1490" i="5"/>
  <c r="O1490" i="5" s="1"/>
  <c r="N1491" i="5"/>
  <c r="O1491" i="5" s="1"/>
  <c r="N1492" i="5"/>
  <c r="O1492" i="5" s="1"/>
  <c r="N1493" i="5"/>
  <c r="O1493" i="5" s="1"/>
  <c r="N1494" i="5"/>
  <c r="O1494" i="5" s="1"/>
  <c r="N1495" i="5"/>
  <c r="O1495" i="5" s="1"/>
  <c r="N1496" i="5"/>
  <c r="O1496" i="5" s="1"/>
  <c r="N1497" i="5"/>
  <c r="O1497" i="5" s="1"/>
  <c r="N1498" i="5"/>
  <c r="O1498" i="5" s="1"/>
  <c r="N1499" i="5"/>
  <c r="O1499" i="5" s="1"/>
  <c r="N1500" i="5"/>
  <c r="O1500" i="5" s="1"/>
  <c r="N1501" i="5"/>
  <c r="O1501" i="5" s="1"/>
  <c r="N1502" i="5"/>
  <c r="O1502" i="5" s="1"/>
  <c r="N1503" i="5"/>
  <c r="O1503" i="5" s="1"/>
  <c r="N1504" i="5"/>
  <c r="O1504" i="5" s="1"/>
  <c r="N1505" i="5"/>
  <c r="O1505" i="5" s="1"/>
  <c r="N1506" i="5"/>
  <c r="O1506" i="5" s="1"/>
  <c r="N1507" i="5"/>
  <c r="O1507" i="5" s="1"/>
  <c r="N1508" i="5"/>
  <c r="O1508" i="5" s="1"/>
  <c r="N1509" i="5"/>
  <c r="O1509" i="5" s="1"/>
  <c r="N1510" i="5"/>
  <c r="O1510" i="5" s="1"/>
  <c r="N1511" i="5"/>
  <c r="O1511" i="5" s="1"/>
  <c r="N1512" i="5"/>
  <c r="O1512" i="5" s="1"/>
  <c r="N1513" i="5"/>
  <c r="O1513" i="5" s="1"/>
  <c r="N1514" i="5"/>
  <c r="O1514" i="5" s="1"/>
  <c r="N1515" i="5"/>
  <c r="O1515" i="5" s="1"/>
  <c r="N1516" i="5"/>
  <c r="O1516" i="5" s="1"/>
  <c r="N1517" i="5"/>
  <c r="O1517" i="5" s="1"/>
  <c r="N1518" i="5"/>
  <c r="O1518" i="5" s="1"/>
  <c r="N1519" i="5"/>
  <c r="O1519" i="5" s="1"/>
  <c r="N1520" i="5"/>
  <c r="O1520" i="5" s="1"/>
  <c r="G1528" i="5" l="1"/>
  <c r="C1473" i="5"/>
  <c r="C1474" i="5" s="1"/>
  <c r="D1473" i="5"/>
  <c r="D1474" i="5" s="1"/>
  <c r="E1473" i="5"/>
  <c r="E1474" i="5" s="1"/>
  <c r="F1473" i="5"/>
  <c r="F1474" i="5" s="1"/>
  <c r="B1473" i="5"/>
  <c r="N562" i="5"/>
  <c r="O562" i="5" s="1"/>
  <c r="N563" i="5"/>
  <c r="O563" i="5" s="1"/>
  <c r="N564" i="5"/>
  <c r="O564" i="5" s="1"/>
  <c r="N565" i="5"/>
  <c r="O565" i="5" s="1"/>
  <c r="N566" i="5"/>
  <c r="O566" i="5" s="1"/>
  <c r="N602" i="5"/>
  <c r="O602" i="5" s="1"/>
  <c r="N603" i="5"/>
  <c r="O603" i="5" s="1"/>
  <c r="N604" i="5"/>
  <c r="O604" i="5" s="1"/>
  <c r="N1231" i="5"/>
  <c r="O1231" i="5" s="1"/>
  <c r="F1181" i="5"/>
  <c r="N1202" i="5"/>
  <c r="O1202" i="5" s="1"/>
  <c r="F1114" i="5"/>
  <c r="F1088" i="5" l="1"/>
  <c r="E1088" i="5"/>
  <c r="D1088" i="5"/>
  <c r="C1088" i="5"/>
  <c r="B1088" i="5"/>
  <c r="C1071" i="5"/>
  <c r="F1308" i="5" l="1"/>
  <c r="E1308" i="5"/>
  <c r="D1308" i="5"/>
  <c r="C1308" i="5"/>
  <c r="B1308" i="5"/>
  <c r="F964" i="5"/>
  <c r="E964" i="5"/>
  <c r="D964" i="5"/>
  <c r="C964" i="5"/>
  <c r="B964" i="5"/>
  <c r="F947" i="5"/>
  <c r="E947" i="5"/>
  <c r="D947" i="5"/>
  <c r="C947" i="5"/>
  <c r="B947" i="5"/>
  <c r="F930" i="5"/>
  <c r="E930" i="5"/>
  <c r="D930" i="5"/>
  <c r="C930" i="5"/>
  <c r="B930" i="5"/>
  <c r="F896" i="5"/>
  <c r="E896" i="5"/>
  <c r="D896" i="5"/>
  <c r="C896" i="5"/>
  <c r="B896" i="5"/>
  <c r="B856" i="5"/>
  <c r="C856" i="5"/>
  <c r="D856" i="5"/>
  <c r="E856" i="5"/>
  <c r="F856" i="5"/>
  <c r="C746" i="5"/>
  <c r="D746" i="5"/>
  <c r="E746" i="5"/>
  <c r="F746" i="5"/>
  <c r="C747" i="5"/>
  <c r="D747" i="5"/>
  <c r="E747" i="5"/>
  <c r="F747" i="5"/>
  <c r="C743" i="5"/>
  <c r="D743" i="5"/>
  <c r="E743" i="5"/>
  <c r="F743" i="5"/>
  <c r="C744" i="5"/>
  <c r="D744" i="5"/>
  <c r="E744" i="5"/>
  <c r="F744" i="5"/>
  <c r="C731" i="5"/>
  <c r="D731" i="5"/>
  <c r="E731" i="5"/>
  <c r="F731" i="5"/>
  <c r="C732" i="5"/>
  <c r="D732" i="5"/>
  <c r="E732" i="5"/>
  <c r="F732" i="5"/>
  <c r="C724" i="5"/>
  <c r="D724" i="5"/>
  <c r="E724" i="5"/>
  <c r="F724" i="5"/>
  <c r="C725" i="5"/>
  <c r="D725" i="5"/>
  <c r="E725" i="5"/>
  <c r="F725" i="5"/>
  <c r="C704" i="5"/>
  <c r="D704" i="5"/>
  <c r="E704" i="5"/>
  <c r="F704" i="5"/>
  <c r="C705" i="5"/>
  <c r="D705" i="5"/>
  <c r="E705" i="5"/>
  <c r="F705" i="5"/>
  <c r="C706" i="5"/>
  <c r="D706" i="5"/>
  <c r="E706" i="5"/>
  <c r="F706" i="5"/>
  <c r="C707" i="5"/>
  <c r="D707" i="5"/>
  <c r="E707" i="5"/>
  <c r="F707" i="5"/>
  <c r="C708" i="5"/>
  <c r="D708" i="5"/>
  <c r="E708" i="5"/>
  <c r="F708" i="5"/>
  <c r="C709" i="5"/>
  <c r="D709" i="5"/>
  <c r="E709" i="5"/>
  <c r="F709" i="5"/>
  <c r="C710" i="5"/>
  <c r="D710" i="5"/>
  <c r="E710" i="5"/>
  <c r="F710" i="5"/>
  <c r="C711" i="5"/>
  <c r="D711" i="5"/>
  <c r="E711" i="5"/>
  <c r="F711" i="5"/>
  <c r="C712" i="5"/>
  <c r="C713" i="5" s="1"/>
  <c r="D712" i="5"/>
  <c r="D713" i="5" s="1"/>
  <c r="E712" i="5"/>
  <c r="E713" i="5" s="1"/>
  <c r="F712" i="5"/>
  <c r="F713" i="5" s="1"/>
  <c r="B704" i="5"/>
  <c r="C695" i="5"/>
  <c r="D695" i="5"/>
  <c r="E695" i="5"/>
  <c r="F695" i="5"/>
  <c r="C696" i="5"/>
  <c r="D696" i="5"/>
  <c r="E696" i="5"/>
  <c r="F696" i="5"/>
  <c r="C699" i="5"/>
  <c r="D699" i="5"/>
  <c r="E699" i="5"/>
  <c r="F699" i="5"/>
  <c r="C690" i="5"/>
  <c r="C691" i="5" s="1"/>
  <c r="D690" i="5"/>
  <c r="E690" i="5"/>
  <c r="E691" i="5" s="1"/>
  <c r="F690" i="5"/>
  <c r="C673" i="5"/>
  <c r="C681" i="5" s="1"/>
  <c r="D673" i="5"/>
  <c r="D681" i="5" s="1"/>
  <c r="E673" i="5"/>
  <c r="E681" i="5" s="1"/>
  <c r="F673" i="5"/>
  <c r="F681" i="5" s="1"/>
  <c r="C674" i="5"/>
  <c r="D674" i="5"/>
  <c r="E674" i="5"/>
  <c r="F674" i="5"/>
  <c r="C678" i="5"/>
  <c r="C682" i="5" s="1"/>
  <c r="D678" i="5"/>
  <c r="D682" i="5" s="1"/>
  <c r="E678" i="5"/>
  <c r="E682" i="5" s="1"/>
  <c r="F678" i="5"/>
  <c r="F682" i="5" s="1"/>
  <c r="C679" i="5"/>
  <c r="D679" i="5"/>
  <c r="E679" i="5"/>
  <c r="F679" i="5"/>
  <c r="C661" i="5"/>
  <c r="C662" i="5" s="1"/>
  <c r="D661" i="5"/>
  <c r="D662" i="5" s="1"/>
  <c r="E661" i="5"/>
  <c r="E662" i="5" s="1"/>
  <c r="F661" i="5"/>
  <c r="C665" i="5"/>
  <c r="D665" i="5"/>
  <c r="E665" i="5"/>
  <c r="F665" i="5"/>
  <c r="C656" i="5"/>
  <c r="C664" i="5" s="1"/>
  <c r="C666" i="5" s="1"/>
  <c r="D656" i="5"/>
  <c r="D664" i="5" s="1"/>
  <c r="D666" i="5" s="1"/>
  <c r="E656" i="5"/>
  <c r="E664" i="5" s="1"/>
  <c r="E666" i="5" s="1"/>
  <c r="F656" i="5"/>
  <c r="F664" i="5" s="1"/>
  <c r="F666" i="5" s="1"/>
  <c r="C610" i="5"/>
  <c r="C614" i="5" s="1"/>
  <c r="C1351" i="5" s="1"/>
  <c r="D610" i="5"/>
  <c r="D614" i="5" s="1"/>
  <c r="D1351" i="5" s="1"/>
  <c r="E610" i="5"/>
  <c r="E614" i="5" s="1"/>
  <c r="E1351" i="5" s="1"/>
  <c r="F610" i="5"/>
  <c r="F614" i="5" s="1"/>
  <c r="F1351" i="5" s="1"/>
  <c r="C611" i="5"/>
  <c r="D611" i="5"/>
  <c r="E611" i="5"/>
  <c r="F611" i="5"/>
  <c r="C605" i="5"/>
  <c r="C613" i="5" s="1"/>
  <c r="C1322" i="5" s="1"/>
  <c r="D605" i="5"/>
  <c r="D613" i="5" s="1"/>
  <c r="D1322" i="5" s="1"/>
  <c r="E605" i="5"/>
  <c r="E613" i="5" s="1"/>
  <c r="E1322" i="5" s="1"/>
  <c r="F605" i="5"/>
  <c r="F613" i="5" s="1"/>
  <c r="F1322" i="5" s="1"/>
  <c r="C606" i="5"/>
  <c r="D606" i="5"/>
  <c r="E606" i="5"/>
  <c r="F606" i="5"/>
  <c r="F639" i="5"/>
  <c r="E639" i="5"/>
  <c r="D639" i="5"/>
  <c r="C639" i="5"/>
  <c r="E640" i="5" l="1"/>
  <c r="C640" i="5"/>
  <c r="E615" i="5"/>
  <c r="C683" i="5"/>
  <c r="F640" i="5"/>
  <c r="D640" i="5"/>
  <c r="F691" i="5"/>
  <c r="F698" i="5"/>
  <c r="F700" i="5" s="1"/>
  <c r="D691" i="5"/>
  <c r="D698" i="5"/>
  <c r="D700" i="5" s="1"/>
  <c r="C615" i="5"/>
  <c r="F683" i="5"/>
  <c r="D683" i="5"/>
  <c r="E683" i="5"/>
  <c r="E698" i="5"/>
  <c r="E700" i="5" s="1"/>
  <c r="C698" i="5"/>
  <c r="C700" i="5" s="1"/>
  <c r="D615" i="5"/>
  <c r="F615" i="5"/>
  <c r="B561" i="5" l="1"/>
  <c r="C548" i="5"/>
  <c r="D548" i="5"/>
  <c r="E548" i="5"/>
  <c r="F548" i="5"/>
  <c r="C549" i="5"/>
  <c r="D549" i="5"/>
  <c r="E549" i="5"/>
  <c r="F549" i="5"/>
  <c r="F543" i="5"/>
  <c r="F544" i="5" s="1"/>
  <c r="F536" i="5"/>
  <c r="F537" i="5" s="1"/>
  <c r="C452" i="5"/>
  <c r="D452" i="5"/>
  <c r="E452" i="5"/>
  <c r="F452" i="5"/>
  <c r="C396" i="5"/>
  <c r="C401" i="5" s="1"/>
  <c r="D396" i="5"/>
  <c r="D401" i="5" s="1"/>
  <c r="E396" i="5"/>
  <c r="E401" i="5" s="1"/>
  <c r="F396" i="5"/>
  <c r="F401" i="5" s="1"/>
  <c r="C331" i="5"/>
  <c r="D331" i="5"/>
  <c r="E331" i="5"/>
  <c r="F331" i="5"/>
  <c r="B331" i="5"/>
  <c r="B334" i="5"/>
  <c r="B328" i="5"/>
  <c r="B349" i="5"/>
  <c r="B377" i="5" s="1"/>
  <c r="F345" i="5"/>
  <c r="E345" i="5"/>
  <c r="D345" i="5"/>
  <c r="C345" i="5"/>
  <c r="B345" i="5"/>
  <c r="F343" i="5"/>
  <c r="E343" i="5"/>
  <c r="D343" i="5"/>
  <c r="C343" i="5"/>
  <c r="B343" i="5"/>
  <c r="F342" i="5"/>
  <c r="E342" i="5"/>
  <c r="D342" i="5"/>
  <c r="C342" i="5"/>
  <c r="B342" i="5"/>
  <c r="F340" i="5"/>
  <c r="E340" i="5"/>
  <c r="D340" i="5"/>
  <c r="C340" i="5"/>
  <c r="B340" i="5"/>
  <c r="F339" i="5"/>
  <c r="E339" i="5"/>
  <c r="D339" i="5"/>
  <c r="C339" i="5"/>
  <c r="B339" i="5"/>
  <c r="F338" i="5"/>
  <c r="E338" i="5"/>
  <c r="D338" i="5"/>
  <c r="C338" i="5"/>
  <c r="B338" i="5"/>
  <c r="F337" i="5"/>
  <c r="E337" i="5"/>
  <c r="D337" i="5"/>
  <c r="C337" i="5"/>
  <c r="B337" i="5"/>
  <c r="F336" i="5"/>
  <c r="E336" i="5"/>
  <c r="D336" i="5"/>
  <c r="C336" i="5"/>
  <c r="B336" i="5"/>
  <c r="F335" i="5"/>
  <c r="E335" i="5"/>
  <c r="D335" i="5"/>
  <c r="C335" i="5"/>
  <c r="B335" i="5"/>
  <c r="F333" i="5"/>
  <c r="E333" i="5"/>
  <c r="D333" i="5"/>
  <c r="C333" i="5"/>
  <c r="B333" i="5"/>
  <c r="F332" i="5"/>
  <c r="E332" i="5"/>
  <c r="D332" i="5"/>
  <c r="C332" i="5"/>
  <c r="B332" i="5"/>
  <c r="C328" i="5"/>
  <c r="D328" i="5"/>
  <c r="E328" i="5"/>
  <c r="F328" i="5"/>
  <c r="C329" i="5"/>
  <c r="D329" i="5"/>
  <c r="E329" i="5"/>
  <c r="F329" i="5"/>
  <c r="C330" i="5"/>
  <c r="D330" i="5"/>
  <c r="E330" i="5"/>
  <c r="F330" i="5"/>
  <c r="B329" i="5"/>
  <c r="B330" i="5"/>
  <c r="C341" i="5"/>
  <c r="D341" i="5"/>
  <c r="E341" i="5"/>
  <c r="F341" i="5"/>
  <c r="B341" i="5"/>
  <c r="C334" i="5"/>
  <c r="D334" i="5"/>
  <c r="E334" i="5"/>
  <c r="F334" i="5"/>
  <c r="B346" i="5" l="1"/>
  <c r="F346" i="5"/>
  <c r="D346" i="5"/>
  <c r="C346" i="5"/>
  <c r="E346" i="5"/>
  <c r="N329" i="5"/>
  <c r="O329" i="5" s="1"/>
  <c r="N330" i="5"/>
  <c r="O330" i="5" s="1"/>
  <c r="N331" i="5"/>
  <c r="O331" i="5" s="1"/>
  <c r="N332" i="5"/>
  <c r="O332" i="5" s="1"/>
  <c r="N333" i="5"/>
  <c r="O333" i="5" s="1"/>
  <c r="N334" i="5"/>
  <c r="O334" i="5" s="1"/>
  <c r="N335" i="5"/>
  <c r="O335" i="5" s="1"/>
  <c r="N336" i="5"/>
  <c r="O336" i="5" s="1"/>
  <c r="N337" i="5"/>
  <c r="O337" i="5" s="1"/>
  <c r="N338" i="5"/>
  <c r="O338" i="5" s="1"/>
  <c r="N339" i="5"/>
  <c r="O339" i="5" s="1"/>
  <c r="N340" i="5"/>
  <c r="O340" i="5" s="1"/>
  <c r="N341" i="5"/>
  <c r="O341" i="5" s="1"/>
  <c r="N342" i="5"/>
  <c r="O342" i="5" s="1"/>
  <c r="N343" i="5"/>
  <c r="O343" i="5" s="1"/>
  <c r="N345" i="5"/>
  <c r="O345" i="5" s="1"/>
  <c r="F351" i="5"/>
  <c r="E351" i="5"/>
  <c r="D351" i="5"/>
  <c r="C351" i="5"/>
  <c r="B351" i="5"/>
  <c r="F350" i="5"/>
  <c r="E350" i="5"/>
  <c r="D350" i="5"/>
  <c r="C350" i="5"/>
  <c r="B350" i="5"/>
  <c r="E349" i="5"/>
  <c r="D349" i="5"/>
  <c r="C349" i="5"/>
  <c r="C377" i="5" l="1"/>
  <c r="E377" i="5"/>
  <c r="C378" i="5"/>
  <c r="E378" i="5"/>
  <c r="D379" i="5"/>
  <c r="F379" i="5"/>
  <c r="D377" i="5"/>
  <c r="D378" i="5"/>
  <c r="F378" i="5"/>
  <c r="C379" i="5"/>
  <c r="E379" i="5"/>
  <c r="N351" i="5"/>
  <c r="O351" i="5" s="1"/>
  <c r="B379" i="5"/>
  <c r="N350" i="5"/>
  <c r="O350" i="5" s="1"/>
  <c r="B378" i="5"/>
  <c r="C257" i="5"/>
  <c r="D257" i="5"/>
  <c r="E257" i="5"/>
  <c r="F257" i="5"/>
  <c r="N81" i="5"/>
  <c r="N198" i="5" s="1"/>
  <c r="B72" i="5"/>
  <c r="C72" i="5"/>
  <c r="D72" i="5"/>
  <c r="E72" i="5"/>
  <c r="F72" i="5"/>
  <c r="C16" i="5"/>
  <c r="C356" i="5" s="1"/>
  <c r="D16" i="5"/>
  <c r="D356" i="5" s="1"/>
  <c r="E16" i="5"/>
  <c r="F16" i="5"/>
  <c r="C17" i="5"/>
  <c r="C357" i="5" s="1"/>
  <c r="D17" i="5"/>
  <c r="D357" i="5" s="1"/>
  <c r="E17" i="5"/>
  <c r="F17" i="5"/>
  <c r="B17" i="5"/>
  <c r="B16" i="5"/>
  <c r="C15" i="5"/>
  <c r="C355" i="5" s="1"/>
  <c r="C3" i="8" s="1"/>
  <c r="D15" i="5"/>
  <c r="D355" i="5" s="1"/>
  <c r="D3" i="8" s="1"/>
  <c r="E15" i="5"/>
  <c r="F15" i="5"/>
  <c r="B15" i="5"/>
  <c r="B355" i="5" s="1"/>
  <c r="B3" i="8" s="1"/>
  <c r="D5" i="8" l="1"/>
  <c r="D4" i="8"/>
  <c r="F355" i="5"/>
  <c r="F3" i="8" s="1"/>
  <c r="B356" i="5"/>
  <c r="F357" i="5"/>
  <c r="I5" i="9"/>
  <c r="F356" i="5"/>
  <c r="I4" i="9"/>
  <c r="E355" i="5"/>
  <c r="E3" i="8" s="1"/>
  <c r="B357" i="5"/>
  <c r="E357" i="5"/>
  <c r="H5" i="9"/>
  <c r="E356" i="5"/>
  <c r="H4" i="9"/>
  <c r="C5" i="8"/>
  <c r="C4" i="8"/>
  <c r="O81" i="5"/>
  <c r="O198" i="5" s="1"/>
  <c r="F808" i="5"/>
  <c r="F1360" i="5" s="1"/>
  <c r="E808" i="5"/>
  <c r="E1360" i="5" s="1"/>
  <c r="D808" i="5"/>
  <c r="D1360" i="5" s="1"/>
  <c r="C808" i="5"/>
  <c r="C1360" i="5" s="1"/>
  <c r="B808" i="5"/>
  <c r="B1360" i="5" s="1"/>
  <c r="F804" i="5"/>
  <c r="E804" i="5"/>
  <c r="D804" i="5"/>
  <c r="C804" i="5"/>
  <c r="B804" i="5"/>
  <c r="N805" i="5" s="1"/>
  <c r="O805" i="5" s="1"/>
  <c r="N803" i="5"/>
  <c r="O803" i="5" s="1"/>
  <c r="O804" i="5" s="1"/>
  <c r="F799" i="5"/>
  <c r="F807" i="5" s="1"/>
  <c r="F1331" i="5" s="1"/>
  <c r="E799" i="5"/>
  <c r="E807" i="5" s="1"/>
  <c r="E1331" i="5" s="1"/>
  <c r="D799" i="5"/>
  <c r="D807" i="5" s="1"/>
  <c r="D1331" i="5" s="1"/>
  <c r="C799" i="5"/>
  <c r="C807" i="5" s="1"/>
  <c r="C1331" i="5" s="1"/>
  <c r="B799" i="5"/>
  <c r="B807" i="5" s="1"/>
  <c r="B1331" i="5" s="1"/>
  <c r="N798" i="5"/>
  <c r="O798" i="5" s="1"/>
  <c r="N797" i="5"/>
  <c r="O797" i="5" s="1"/>
  <c r="N796" i="5"/>
  <c r="O796" i="5" s="1"/>
  <c r="F969" i="5"/>
  <c r="F973" i="5" s="1"/>
  <c r="F1369" i="5" s="1"/>
  <c r="E969" i="5"/>
  <c r="E973" i="5" s="1"/>
  <c r="E1369" i="5" s="1"/>
  <c r="D969" i="5"/>
  <c r="D973" i="5" s="1"/>
  <c r="D1369" i="5" s="1"/>
  <c r="C969" i="5"/>
  <c r="C973" i="5" s="1"/>
  <c r="C1369" i="5" s="1"/>
  <c r="B969" i="5"/>
  <c r="B973" i="5" s="1"/>
  <c r="B1369" i="5" s="1"/>
  <c r="N968" i="5"/>
  <c r="O968" i="5" s="1"/>
  <c r="O969" i="5" s="1"/>
  <c r="N963" i="5"/>
  <c r="O963" i="5" s="1"/>
  <c r="N962" i="5"/>
  <c r="O962" i="5" s="1"/>
  <c r="N961" i="5"/>
  <c r="O961" i="5" s="1"/>
  <c r="N534" i="5"/>
  <c r="O534" i="5" s="1"/>
  <c r="N531" i="5"/>
  <c r="O531" i="5" s="1"/>
  <c r="N532" i="5"/>
  <c r="O532" i="5" s="1"/>
  <c r="N1696" i="5"/>
  <c r="F489" i="5"/>
  <c r="E489" i="5"/>
  <c r="D489" i="5"/>
  <c r="C489" i="5"/>
  <c r="B489" i="5"/>
  <c r="N488" i="5"/>
  <c r="O488" i="5" s="1"/>
  <c r="N487" i="5"/>
  <c r="O487" i="5" s="1"/>
  <c r="N486" i="5"/>
  <c r="O486" i="5" s="1"/>
  <c r="N485" i="5"/>
  <c r="O485" i="5" s="1"/>
  <c r="N484" i="5"/>
  <c r="F480" i="5"/>
  <c r="F481" i="5" s="1"/>
  <c r="E480" i="5"/>
  <c r="E481" i="5" s="1"/>
  <c r="D480" i="5"/>
  <c r="D481" i="5" s="1"/>
  <c r="C480" i="5"/>
  <c r="C481" i="5" s="1"/>
  <c r="B480" i="5"/>
  <c r="B481" i="5" s="1"/>
  <c r="N479" i="5"/>
  <c r="O479" i="5" s="1"/>
  <c r="N478" i="5"/>
  <c r="O478" i="5" s="1"/>
  <c r="N477" i="5"/>
  <c r="O477" i="5" s="1"/>
  <c r="N476" i="5"/>
  <c r="O476" i="5" s="1"/>
  <c r="N475" i="5"/>
  <c r="O475" i="5" s="1"/>
  <c r="N474" i="5"/>
  <c r="O474" i="5" s="1"/>
  <c r="N473" i="5"/>
  <c r="O473" i="5" s="1"/>
  <c r="N472" i="5"/>
  <c r="O472" i="5" s="1"/>
  <c r="F468" i="5"/>
  <c r="E468" i="5"/>
  <c r="D468" i="5"/>
  <c r="C468" i="5"/>
  <c r="B468" i="5"/>
  <c r="N467" i="5"/>
  <c r="O467" i="5" s="1"/>
  <c r="N466" i="5"/>
  <c r="O466" i="5" s="1"/>
  <c r="N465" i="5"/>
  <c r="M463" i="5"/>
  <c r="L463" i="5"/>
  <c r="K463" i="5"/>
  <c r="J463" i="5"/>
  <c r="I463" i="5"/>
  <c r="H463" i="5"/>
  <c r="G463" i="5"/>
  <c r="F463" i="5"/>
  <c r="E463" i="5"/>
  <c r="D463" i="5"/>
  <c r="C463" i="5"/>
  <c r="B463" i="5"/>
  <c r="F462" i="5"/>
  <c r="E462" i="5"/>
  <c r="D462" i="5"/>
  <c r="C462" i="5"/>
  <c r="B462" i="5"/>
  <c r="N461" i="5"/>
  <c r="O461" i="5" s="1"/>
  <c r="N460" i="5"/>
  <c r="N456" i="5"/>
  <c r="O456" i="5" s="1"/>
  <c r="M457" i="5"/>
  <c r="L457" i="5"/>
  <c r="K457" i="5"/>
  <c r="J457" i="5"/>
  <c r="N450" i="5"/>
  <c r="O450" i="5" s="1"/>
  <c r="F454" i="5"/>
  <c r="F457" i="5" s="1"/>
  <c r="E454" i="5"/>
  <c r="E457" i="5" s="1"/>
  <c r="D454" i="5"/>
  <c r="D457" i="5" s="1"/>
  <c r="C454" i="5"/>
  <c r="C457" i="5" s="1"/>
  <c r="B454" i="5"/>
  <c r="B457" i="5" s="1"/>
  <c r="N448" i="5"/>
  <c r="O448" i="5" s="1"/>
  <c r="N447" i="5"/>
  <c r="O447" i="5" s="1"/>
  <c r="N446" i="5"/>
  <c r="O446" i="5" s="1"/>
  <c r="F442" i="5"/>
  <c r="E442" i="5"/>
  <c r="D442" i="5"/>
  <c r="C442" i="5"/>
  <c r="B442" i="5"/>
  <c r="N441" i="5"/>
  <c r="O441" i="5" s="1"/>
  <c r="N440" i="5"/>
  <c r="O440" i="5" s="1"/>
  <c r="N439" i="5"/>
  <c r="O439" i="5" s="1"/>
  <c r="N438" i="5"/>
  <c r="F434" i="5"/>
  <c r="F435" i="5" s="1"/>
  <c r="E434" i="5"/>
  <c r="E435" i="5" s="1"/>
  <c r="D434" i="5"/>
  <c r="D435" i="5" s="1"/>
  <c r="C434" i="5"/>
  <c r="C435" i="5" s="1"/>
  <c r="B434" i="5"/>
  <c r="N433" i="5"/>
  <c r="O433" i="5" s="1"/>
  <c r="N432" i="5"/>
  <c r="O432" i="5" s="1"/>
  <c r="N431" i="5"/>
  <c r="O431" i="5" s="1"/>
  <c r="N430" i="5"/>
  <c r="O430" i="5" s="1"/>
  <c r="N429" i="5"/>
  <c r="O429" i="5" s="1"/>
  <c r="N428" i="5"/>
  <c r="O428" i="5" s="1"/>
  <c r="N427" i="5"/>
  <c r="O427" i="5" s="1"/>
  <c r="N426" i="5"/>
  <c r="O426" i="5" s="1"/>
  <c r="F422" i="5"/>
  <c r="E422" i="5"/>
  <c r="D422" i="5"/>
  <c r="C422" i="5"/>
  <c r="B422" i="5"/>
  <c r="N421" i="5"/>
  <c r="O421" i="5" s="1"/>
  <c r="N420" i="5"/>
  <c r="O420" i="5" s="1"/>
  <c r="N419" i="5"/>
  <c r="O419" i="5" s="1"/>
  <c r="N418" i="5"/>
  <c r="O418" i="5" s="1"/>
  <c r="N417" i="5"/>
  <c r="O417" i="5" s="1"/>
  <c r="N416" i="5"/>
  <c r="O416" i="5" s="1"/>
  <c r="N415" i="5"/>
  <c r="O415" i="5" s="1"/>
  <c r="N414" i="5"/>
  <c r="O414" i="5" s="1"/>
  <c r="N413" i="5"/>
  <c r="O413" i="5" s="1"/>
  <c r="N412" i="5"/>
  <c r="M410" i="5"/>
  <c r="L410" i="5"/>
  <c r="K410" i="5"/>
  <c r="J410" i="5"/>
  <c r="I410" i="5"/>
  <c r="H410" i="5"/>
  <c r="G410" i="5"/>
  <c r="F410" i="5"/>
  <c r="E410" i="5"/>
  <c r="D410" i="5"/>
  <c r="C410" i="5"/>
  <c r="B410" i="5"/>
  <c r="F409" i="5"/>
  <c r="E409" i="5"/>
  <c r="D409" i="5"/>
  <c r="C409" i="5"/>
  <c r="B409" i="5"/>
  <c r="N408" i="5"/>
  <c r="O408" i="5" s="1"/>
  <c r="N407" i="5"/>
  <c r="N403" i="5"/>
  <c r="O403" i="5" s="1"/>
  <c r="M404" i="5"/>
  <c r="J404" i="5"/>
  <c r="N397" i="5"/>
  <c r="O397" i="5" s="1"/>
  <c r="F399" i="5"/>
  <c r="F1690" i="5" s="1"/>
  <c r="D399" i="5"/>
  <c r="D1690" i="5" s="1"/>
  <c r="B396" i="5"/>
  <c r="N395" i="5"/>
  <c r="O395" i="5" s="1"/>
  <c r="N394" i="5"/>
  <c r="O394" i="5" s="1"/>
  <c r="N393" i="5"/>
  <c r="O393" i="5" s="1"/>
  <c r="B5" i="8" l="1"/>
  <c r="F4" i="8"/>
  <c r="F5" i="8"/>
  <c r="E4" i="8"/>
  <c r="E5" i="8"/>
  <c r="B4" i="8"/>
  <c r="N1360" i="5"/>
  <c r="O1360" i="5"/>
  <c r="H3" i="9"/>
  <c r="C9" i="9"/>
  <c r="I3" i="9"/>
  <c r="D9" i="9"/>
  <c r="N1369" i="5"/>
  <c r="O1369" i="5"/>
  <c r="O1331" i="5"/>
  <c r="N1331" i="5"/>
  <c r="B399" i="5"/>
  <c r="B401" i="5"/>
  <c r="C809" i="5"/>
  <c r="E809" i="5"/>
  <c r="N808" i="5"/>
  <c r="O808" i="5" s="1"/>
  <c r="N973" i="5"/>
  <c r="O973" i="5" s="1"/>
  <c r="O799" i="5"/>
  <c r="N965" i="5"/>
  <c r="O965" i="5" s="1"/>
  <c r="D809" i="5"/>
  <c r="F809" i="5"/>
  <c r="B809" i="5"/>
  <c r="N807" i="5"/>
  <c r="N799" i="5"/>
  <c r="N804" i="5"/>
  <c r="B972" i="5"/>
  <c r="B1340" i="5" s="1"/>
  <c r="D972" i="5"/>
  <c r="D1340" i="5" s="1"/>
  <c r="F972" i="5"/>
  <c r="F1340" i="5" s="1"/>
  <c r="C972" i="5"/>
  <c r="C1340" i="5" s="1"/>
  <c r="E972" i="5"/>
  <c r="E1340" i="5" s="1"/>
  <c r="N969" i="5"/>
  <c r="O964" i="5"/>
  <c r="N964" i="5"/>
  <c r="N462" i="5"/>
  <c r="N489" i="5"/>
  <c r="B452" i="5"/>
  <c r="B435" i="5"/>
  <c r="N435" i="5" s="1"/>
  <c r="O435" i="5" s="1"/>
  <c r="N422" i="5"/>
  <c r="E399" i="5"/>
  <c r="C399" i="5"/>
  <c r="N481" i="5"/>
  <c r="O481" i="5" s="1"/>
  <c r="N409" i="5"/>
  <c r="O412" i="5"/>
  <c r="O422" i="5" s="1"/>
  <c r="N442" i="5"/>
  <c r="N468" i="5"/>
  <c r="O460" i="5"/>
  <c r="O462" i="5" s="1"/>
  <c r="O484" i="5"/>
  <c r="O489" i="5" s="1"/>
  <c r="N396" i="5"/>
  <c r="O396" i="5" s="1"/>
  <c r="D404" i="5"/>
  <c r="F404" i="5"/>
  <c r="N454" i="5"/>
  <c r="O454" i="5" s="1"/>
  <c r="N449" i="5"/>
  <c r="O449" i="5" s="1"/>
  <c r="N480" i="5"/>
  <c r="O480" i="5" s="1"/>
  <c r="O407" i="5"/>
  <c r="O409" i="5" s="1"/>
  <c r="N434" i="5"/>
  <c r="O434" i="5" s="1"/>
  <c r="O438" i="5"/>
  <c r="O442" i="5" s="1"/>
  <c r="O465" i="5"/>
  <c r="O468" i="5" s="1"/>
  <c r="F974" i="5" l="1"/>
  <c r="E974" i="5"/>
  <c r="B974" i="5"/>
  <c r="C974" i="5"/>
  <c r="D974" i="5"/>
  <c r="N972" i="5"/>
  <c r="N974" i="5" s="1"/>
  <c r="E404" i="5"/>
  <c r="E1690" i="5"/>
  <c r="C404" i="5"/>
  <c r="C1690" i="5"/>
  <c r="O1340" i="5"/>
  <c r="N1340" i="5"/>
  <c r="N800" i="5"/>
  <c r="O800" i="5" s="1"/>
  <c r="O807" i="5"/>
  <c r="O809" i="5" s="1"/>
  <c r="N809" i="5"/>
  <c r="O972" i="5"/>
  <c r="O974" i="5" s="1"/>
  <c r="N970" i="5"/>
  <c r="O970" i="5" s="1"/>
  <c r="N457" i="5"/>
  <c r="O457" i="5" s="1"/>
  <c r="N452" i="5"/>
  <c r="O452" i="5" s="1"/>
  <c r="N399" i="5"/>
  <c r="O399" i="5" s="1"/>
  <c r="B404" i="5"/>
  <c r="N404" i="5" s="1"/>
  <c r="O404" i="5" s="1"/>
  <c r="N401" i="5"/>
  <c r="O401" i="5" s="1"/>
  <c r="B18" i="5" l="1"/>
  <c r="B774" i="5"/>
  <c r="B1656" i="5" l="1"/>
  <c r="C1641" i="5"/>
  <c r="D1641" i="5"/>
  <c r="E1641" i="5"/>
  <c r="F1641" i="5"/>
  <c r="G1641" i="5"/>
  <c r="G1676" i="5" l="1"/>
  <c r="G1678" i="5"/>
  <c r="G1677" i="5"/>
  <c r="E1676" i="5"/>
  <c r="E1678" i="5"/>
  <c r="E1677" i="5"/>
  <c r="C1676" i="5"/>
  <c r="C1678" i="5"/>
  <c r="C1677" i="5"/>
  <c r="F1677" i="5"/>
  <c r="F1676" i="5"/>
  <c r="F1678" i="5"/>
  <c r="D1677" i="5"/>
  <c r="D1676" i="5"/>
  <c r="D1678" i="5"/>
  <c r="D1386" i="5"/>
  <c r="D1278" i="5"/>
  <c r="C1564" i="5"/>
  <c r="D1564" i="5"/>
  <c r="E1564" i="5"/>
  <c r="F1564" i="5"/>
  <c r="G1564" i="5"/>
  <c r="B1564" i="5"/>
  <c r="G1565" i="5"/>
  <c r="F1565" i="5"/>
  <c r="E1565" i="5"/>
  <c r="D1565" i="5"/>
  <c r="C1565" i="5"/>
  <c r="B1565" i="5"/>
  <c r="C1547" i="5"/>
  <c r="D1547" i="5"/>
  <c r="E1547" i="5"/>
  <c r="F1547" i="5"/>
  <c r="G1547" i="5"/>
  <c r="B1547" i="5"/>
  <c r="G1548" i="5"/>
  <c r="F1548" i="5"/>
  <c r="E1548" i="5"/>
  <c r="D1548" i="5"/>
  <c r="C1548" i="5"/>
  <c r="B1548" i="5"/>
  <c r="C1528" i="5"/>
  <c r="C1529" i="5" s="1"/>
  <c r="D1528" i="5"/>
  <c r="D1529" i="5" s="1"/>
  <c r="E1528" i="5"/>
  <c r="E1529" i="5" s="1"/>
  <c r="F1528" i="5"/>
  <c r="F1529" i="5" s="1"/>
  <c r="B1528" i="5"/>
  <c r="B1529" i="5" s="1"/>
  <c r="B1181" i="5"/>
  <c r="C1181" i="5"/>
  <c r="D1181" i="5"/>
  <c r="E1181" i="5"/>
  <c r="E1356" i="5"/>
  <c r="B639" i="5"/>
  <c r="B571" i="5"/>
  <c r="B573" i="5" s="1"/>
  <c r="B574" i="5" s="1"/>
  <c r="C577" i="5"/>
  <c r="D577" i="5"/>
  <c r="E577" i="5"/>
  <c r="F577" i="5"/>
  <c r="B577" i="5"/>
  <c r="B640" i="5" l="1"/>
  <c r="N1678" i="5"/>
  <c r="O1678" i="5" s="1"/>
  <c r="N1677" i="5"/>
  <c r="O1677" i="5" s="1"/>
  <c r="N1181" i="5"/>
  <c r="O1181" i="5" s="1"/>
  <c r="D1356" i="5"/>
  <c r="C1327" i="5"/>
  <c r="F1356" i="5"/>
  <c r="E1316" i="5"/>
  <c r="C1316" i="5"/>
  <c r="C1356" i="5"/>
  <c r="F1316" i="5"/>
  <c r="D1316" i="5"/>
  <c r="C571" i="5"/>
  <c r="D571" i="5"/>
  <c r="E571" i="5"/>
  <c r="F571" i="5"/>
  <c r="N581" i="5"/>
  <c r="O581" i="5" s="1"/>
  <c r="N580" i="5"/>
  <c r="O580" i="5" s="1"/>
  <c r="N579" i="5"/>
  <c r="O579" i="5" s="1"/>
  <c r="N578" i="5"/>
  <c r="O578" i="5" s="1"/>
  <c r="F582" i="5"/>
  <c r="F583" i="5" s="1"/>
  <c r="E582" i="5"/>
  <c r="E583" i="5" s="1"/>
  <c r="D582" i="5"/>
  <c r="D583" i="5" s="1"/>
  <c r="C582" i="5"/>
  <c r="C583" i="5" s="1"/>
  <c r="B582" i="5"/>
  <c r="B583" i="5" s="1"/>
  <c r="F1093" i="5"/>
  <c r="F1094" i="5" s="1"/>
  <c r="E1093" i="5"/>
  <c r="E1094" i="5" s="1"/>
  <c r="D1093" i="5"/>
  <c r="D1094" i="5" s="1"/>
  <c r="C1093" i="5"/>
  <c r="C1094" i="5" s="1"/>
  <c r="B1093" i="5"/>
  <c r="F1076" i="5"/>
  <c r="F1077" i="5" s="1"/>
  <c r="E1076" i="5"/>
  <c r="E1077" i="5" s="1"/>
  <c r="D1076" i="5"/>
  <c r="D1077" i="5" s="1"/>
  <c r="C1076" i="5"/>
  <c r="C1077" i="5" s="1"/>
  <c r="B1076" i="5"/>
  <c r="F1313" i="5"/>
  <c r="F1314" i="5" s="1"/>
  <c r="E1313" i="5"/>
  <c r="E1314" i="5" s="1"/>
  <c r="D1313" i="5"/>
  <c r="D1314" i="5" s="1"/>
  <c r="C1313" i="5"/>
  <c r="C1314" i="5" s="1"/>
  <c r="B1313" i="5"/>
  <c r="F952" i="5"/>
  <c r="F953" i="5" s="1"/>
  <c r="E952" i="5"/>
  <c r="E953" i="5" s="1"/>
  <c r="D952" i="5"/>
  <c r="D953" i="5" s="1"/>
  <c r="C952" i="5"/>
  <c r="C953" i="5" s="1"/>
  <c r="B952" i="5"/>
  <c r="F935" i="5"/>
  <c r="F936" i="5" s="1"/>
  <c r="E935" i="5"/>
  <c r="E936" i="5" s="1"/>
  <c r="D935" i="5"/>
  <c r="D936" i="5" s="1"/>
  <c r="C935" i="5"/>
  <c r="C936" i="5" s="1"/>
  <c r="B935" i="5"/>
  <c r="F918" i="5"/>
  <c r="F919" i="5" s="1"/>
  <c r="E918" i="5"/>
  <c r="E919" i="5" s="1"/>
  <c r="D918" i="5"/>
  <c r="D919" i="5" s="1"/>
  <c r="C918" i="5"/>
  <c r="C919" i="5" s="1"/>
  <c r="B918" i="5"/>
  <c r="F901" i="5"/>
  <c r="F902" i="5" s="1"/>
  <c r="E901" i="5"/>
  <c r="E902" i="5" s="1"/>
  <c r="D901" i="5"/>
  <c r="C901" i="5"/>
  <c r="B901" i="5"/>
  <c r="F838" i="5"/>
  <c r="E838" i="5"/>
  <c r="E839" i="5" s="1"/>
  <c r="D838" i="5"/>
  <c r="D839" i="5" s="1"/>
  <c r="C838" i="5"/>
  <c r="B838" i="5"/>
  <c r="F821" i="5"/>
  <c r="F822" i="5" s="1"/>
  <c r="E821" i="5"/>
  <c r="E822" i="5" s="1"/>
  <c r="D821" i="5"/>
  <c r="D822" i="5" s="1"/>
  <c r="C821" i="5"/>
  <c r="C822" i="5" s="1"/>
  <c r="B821" i="5"/>
  <c r="B822" i="5" s="1"/>
  <c r="B695" i="5"/>
  <c r="B557" i="5"/>
  <c r="B558" i="5" s="1"/>
  <c r="B548" i="5"/>
  <c r="B513" i="5" s="1"/>
  <c r="C536" i="5"/>
  <c r="C537" i="5" s="1"/>
  <c r="D536" i="5"/>
  <c r="D537" i="5" s="1"/>
  <c r="E536" i="5"/>
  <c r="E537" i="5" s="1"/>
  <c r="B536" i="5"/>
  <c r="B537" i="5" l="1"/>
  <c r="D1327" i="5"/>
  <c r="F1327" i="5"/>
  <c r="E1327" i="5"/>
  <c r="B549" i="5"/>
  <c r="B696" i="5"/>
  <c r="B699" i="5"/>
  <c r="B1358" i="5" s="1"/>
  <c r="D1358" i="5"/>
  <c r="F1358" i="5"/>
  <c r="B839" i="5"/>
  <c r="B842" i="5"/>
  <c r="B1362" i="5" s="1"/>
  <c r="D842" i="5"/>
  <c r="D1362" i="5" s="1"/>
  <c r="F842" i="5"/>
  <c r="F1362" i="5" s="1"/>
  <c r="B905" i="5"/>
  <c r="B1365" i="5" s="1"/>
  <c r="D905" i="5"/>
  <c r="D1365" i="5" s="1"/>
  <c r="F905" i="5"/>
  <c r="F1365" i="5" s="1"/>
  <c r="B919" i="5"/>
  <c r="B922" i="5"/>
  <c r="B1366" i="5" s="1"/>
  <c r="D922" i="5"/>
  <c r="D1366" i="5" s="1"/>
  <c r="F922" i="5"/>
  <c r="F1366" i="5" s="1"/>
  <c r="B936" i="5"/>
  <c r="B939" i="5"/>
  <c r="B1367" i="5" s="1"/>
  <c r="D939" i="5"/>
  <c r="D1367" i="5" s="1"/>
  <c r="F939" i="5"/>
  <c r="F1367" i="5" s="1"/>
  <c r="B953" i="5"/>
  <c r="B956" i="5"/>
  <c r="B1368" i="5" s="1"/>
  <c r="D956" i="5"/>
  <c r="D1368" i="5" s="1"/>
  <c r="F956" i="5"/>
  <c r="F1368" i="5" s="1"/>
  <c r="B1314" i="5"/>
  <c r="B1317" i="5"/>
  <c r="D1317" i="5"/>
  <c r="F1317" i="5"/>
  <c r="B1077" i="5"/>
  <c r="B1080" i="5"/>
  <c r="B1371" i="5" s="1"/>
  <c r="D1080" i="5"/>
  <c r="D1371" i="5" s="1"/>
  <c r="F1080" i="5"/>
  <c r="F1371" i="5" s="1"/>
  <c r="B1094" i="5"/>
  <c r="B1097" i="5"/>
  <c r="B1372" i="5" s="1"/>
  <c r="D1097" i="5"/>
  <c r="D1372" i="5" s="1"/>
  <c r="F1097" i="5"/>
  <c r="F1372" i="5" s="1"/>
  <c r="C1358" i="5"/>
  <c r="E1358" i="5"/>
  <c r="C842" i="5"/>
  <c r="C1362" i="5" s="1"/>
  <c r="E842" i="5"/>
  <c r="E1362" i="5" s="1"/>
  <c r="C905" i="5"/>
  <c r="C1365" i="5" s="1"/>
  <c r="E905" i="5"/>
  <c r="E1365" i="5" s="1"/>
  <c r="C922" i="5"/>
  <c r="C1366" i="5" s="1"/>
  <c r="E922" i="5"/>
  <c r="E1366" i="5" s="1"/>
  <c r="C939" i="5"/>
  <c r="C1367" i="5" s="1"/>
  <c r="E939" i="5"/>
  <c r="E1367" i="5" s="1"/>
  <c r="C956" i="5"/>
  <c r="C1368" i="5" s="1"/>
  <c r="E956" i="5"/>
  <c r="E1368" i="5" s="1"/>
  <c r="N953" i="5"/>
  <c r="O953" i="5" s="1"/>
  <c r="C1317" i="5"/>
  <c r="E1317" i="5"/>
  <c r="C1080" i="5"/>
  <c r="C1371" i="5" s="1"/>
  <c r="E1080" i="5"/>
  <c r="E1371" i="5" s="1"/>
  <c r="C1097" i="5"/>
  <c r="C1372" i="5" s="1"/>
  <c r="E1097" i="5"/>
  <c r="E1372" i="5" s="1"/>
  <c r="N822" i="5"/>
  <c r="O822" i="5" s="1"/>
  <c r="N583" i="5"/>
  <c r="O583" i="5" s="1"/>
  <c r="N577" i="5"/>
  <c r="C198" i="5"/>
  <c r="D198" i="5"/>
  <c r="E198" i="5"/>
  <c r="F198" i="5"/>
  <c r="G198" i="5"/>
  <c r="H198" i="5"/>
  <c r="J198" i="5"/>
  <c r="K198" i="5"/>
  <c r="M198" i="5"/>
  <c r="B198" i="5"/>
  <c r="N1362" i="5" l="1"/>
  <c r="O1362" i="5"/>
  <c r="N1358" i="5"/>
  <c r="O1358" i="5"/>
  <c r="N1372" i="5"/>
  <c r="O1372" i="5"/>
  <c r="N1371" i="5"/>
  <c r="O1371" i="5"/>
  <c r="N1368" i="5"/>
  <c r="O1368" i="5"/>
  <c r="O1367" i="5"/>
  <c r="N1367" i="5"/>
  <c r="N1366" i="5"/>
  <c r="O1366" i="5"/>
  <c r="N1365" i="5"/>
  <c r="O1365" i="5"/>
  <c r="E1318" i="5"/>
  <c r="E1389" i="5" s="1"/>
  <c r="C1318" i="5"/>
  <c r="C1389" i="5" s="1"/>
  <c r="F1318" i="5"/>
  <c r="F1389" i="5" s="1"/>
  <c r="D1318" i="5"/>
  <c r="D1389" i="5" s="1"/>
  <c r="N839" i="5"/>
  <c r="O839" i="5" s="1"/>
  <c r="N696" i="5"/>
  <c r="O696" i="5" s="1"/>
  <c r="N1314" i="5"/>
  <c r="O1314" i="5" s="1"/>
  <c r="N936" i="5"/>
  <c r="O936" i="5" s="1"/>
  <c r="N1077" i="5"/>
  <c r="O1077" i="5" s="1"/>
  <c r="N919" i="5"/>
  <c r="O919" i="5" s="1"/>
  <c r="N1094" i="5"/>
  <c r="O1094" i="5" s="1"/>
  <c r="N902" i="5"/>
  <c r="O902" i="5" s="1"/>
  <c r="O577" i="5"/>
  <c r="O582" i="5" s="1"/>
  <c r="N582" i="5"/>
  <c r="C45" i="5"/>
  <c r="D45" i="5"/>
  <c r="E45" i="5"/>
  <c r="F45" i="5"/>
  <c r="G45" i="5"/>
  <c r="H45" i="5"/>
  <c r="I45" i="5"/>
  <c r="K45" i="5"/>
  <c r="K1683" i="5" s="1"/>
  <c r="M45" i="5"/>
  <c r="C39" i="5"/>
  <c r="D39" i="5"/>
  <c r="E39" i="5"/>
  <c r="F39" i="5"/>
  <c r="G39" i="5"/>
  <c r="H39" i="5"/>
  <c r="I39" i="5"/>
  <c r="J39" i="5"/>
  <c r="K39" i="5"/>
  <c r="M39" i="5"/>
  <c r="C18" i="5"/>
  <c r="D18" i="5"/>
  <c r="E18" i="5"/>
  <c r="F18" i="5"/>
  <c r="C12" i="5"/>
  <c r="D12" i="5"/>
  <c r="E12" i="5"/>
  <c r="F12" i="5"/>
  <c r="H12" i="5"/>
  <c r="H1673" i="5" s="1"/>
  <c r="J12" i="5"/>
  <c r="J1673" i="5" s="1"/>
  <c r="L358" i="5" l="1"/>
  <c r="L360" i="5"/>
  <c r="I1683" i="5"/>
  <c r="I358" i="5"/>
  <c r="I360" i="5"/>
  <c r="I1684" i="5" s="1"/>
  <c r="K360" i="5"/>
  <c r="K1684" i="5" s="1"/>
  <c r="K358" i="5"/>
  <c r="H1683" i="5"/>
  <c r="H360" i="5"/>
  <c r="H1684" i="5" s="1"/>
  <c r="H358" i="5"/>
  <c r="H6" i="8" s="1"/>
  <c r="G1683" i="5"/>
  <c r="G366" i="5"/>
  <c r="G358" i="5"/>
  <c r="G360" i="5"/>
  <c r="G1684" i="5" s="1"/>
  <c r="F358" i="5"/>
  <c r="F360" i="5"/>
  <c r="F1684" i="5" s="1"/>
  <c r="D358" i="5"/>
  <c r="D360" i="5"/>
  <c r="E360" i="5"/>
  <c r="E1684" i="5" s="1"/>
  <c r="E358" i="5"/>
  <c r="C360" i="5"/>
  <c r="C358" i="5"/>
  <c r="B605" i="5"/>
  <c r="N524" i="5"/>
  <c r="O524" i="5" s="1"/>
  <c r="B543" i="5"/>
  <c r="D6" i="8" l="1"/>
  <c r="F6" i="8"/>
  <c r="C6" i="8"/>
  <c r="E6" i="8"/>
  <c r="G368" i="5"/>
  <c r="G6" i="11"/>
  <c r="J6" i="9"/>
  <c r="D1684" i="5"/>
  <c r="B544" i="5"/>
  <c r="B512" i="5"/>
  <c r="I6" i="9"/>
  <c r="C1684" i="5"/>
  <c r="B606" i="5"/>
  <c r="B613" i="5"/>
  <c r="B1322" i="5" s="1"/>
  <c r="F1300" i="5"/>
  <c r="E1300" i="5"/>
  <c r="D1300" i="5"/>
  <c r="C1300" i="5"/>
  <c r="B1300" i="5"/>
  <c r="B1388" i="5" s="1"/>
  <c r="N1299" i="5"/>
  <c r="O1299" i="5" s="1"/>
  <c r="N1298" i="5"/>
  <c r="O1298" i="5" s="1"/>
  <c r="N1297" i="5"/>
  <c r="O1297" i="5" s="1"/>
  <c r="N1296" i="5"/>
  <c r="O1296" i="5" s="1"/>
  <c r="D1301" i="5" l="1"/>
  <c r="D1388" i="5"/>
  <c r="F1301" i="5"/>
  <c r="F1388" i="5"/>
  <c r="C1301" i="5"/>
  <c r="C1388" i="5"/>
  <c r="E1301" i="5"/>
  <c r="E1388" i="5"/>
  <c r="B1301" i="5"/>
  <c r="O1300" i="5"/>
  <c r="N1300" i="5"/>
  <c r="N653" i="5"/>
  <c r="O653" i="5" s="1"/>
  <c r="F884" i="5"/>
  <c r="E884" i="5"/>
  <c r="D884" i="5"/>
  <c r="C884" i="5"/>
  <c r="B884" i="5"/>
  <c r="N883" i="5"/>
  <c r="O883" i="5" s="1"/>
  <c r="O884" i="5" s="1"/>
  <c r="C867" i="5"/>
  <c r="C868" i="5" s="1"/>
  <c r="D867" i="5"/>
  <c r="D868" i="5" s="1"/>
  <c r="E867" i="5"/>
  <c r="E868" i="5" s="1"/>
  <c r="F867" i="5"/>
  <c r="F868" i="5" s="1"/>
  <c r="B610" i="5"/>
  <c r="N609" i="5"/>
  <c r="O609" i="5" s="1"/>
  <c r="O610" i="5" s="1"/>
  <c r="N601" i="5"/>
  <c r="O601" i="5" s="1"/>
  <c r="N1388" i="5" l="1"/>
  <c r="O1388" i="5"/>
  <c r="B611" i="5"/>
  <c r="N611" i="5" s="1"/>
  <c r="O611" i="5" s="1"/>
  <c r="B614" i="5"/>
  <c r="F871" i="5"/>
  <c r="F1363" i="5" s="1"/>
  <c r="D871" i="5"/>
  <c r="D1363" i="5" s="1"/>
  <c r="C888" i="5"/>
  <c r="C1364" i="5" s="1"/>
  <c r="E888" i="5"/>
  <c r="E1364" i="5" s="1"/>
  <c r="E871" i="5"/>
  <c r="E1363" i="5" s="1"/>
  <c r="C871" i="5"/>
  <c r="C1363" i="5" s="1"/>
  <c r="B888" i="5"/>
  <c r="B1364" i="5" s="1"/>
  <c r="D888" i="5"/>
  <c r="D1364" i="5" s="1"/>
  <c r="F888" i="5"/>
  <c r="F1364" i="5" s="1"/>
  <c r="N1301" i="5"/>
  <c r="O1301" i="5" s="1"/>
  <c r="N885" i="5"/>
  <c r="O885" i="5" s="1"/>
  <c r="N884" i="5"/>
  <c r="N606" i="5"/>
  <c r="O606" i="5" s="1"/>
  <c r="N610" i="5"/>
  <c r="O605" i="5"/>
  <c r="N605" i="5"/>
  <c r="N1364" i="5" l="1"/>
  <c r="O1364" i="5"/>
  <c r="N614" i="5"/>
  <c r="O614" i="5" s="1"/>
  <c r="B1351" i="5"/>
  <c r="B615" i="5"/>
  <c r="N613" i="5"/>
  <c r="O613" i="5" s="1"/>
  <c r="O615" i="5" l="1"/>
  <c r="N615" i="5"/>
  <c r="N1284" i="5"/>
  <c r="O1284" i="5" s="1"/>
  <c r="N1285" i="5"/>
  <c r="O1285" i="5" s="1"/>
  <c r="N1286" i="5"/>
  <c r="O1286" i="5" s="1"/>
  <c r="N1287" i="5"/>
  <c r="O1287" i="5" s="1"/>
  <c r="B1288" i="5"/>
  <c r="C1288" i="5"/>
  <c r="C1289" i="5" s="1"/>
  <c r="D1288" i="5"/>
  <c r="D1289" i="5" s="1"/>
  <c r="E1288" i="5"/>
  <c r="E1289" i="5" s="1"/>
  <c r="F1288" i="5"/>
  <c r="F1289" i="5" s="1"/>
  <c r="N1092" i="5"/>
  <c r="N1087" i="5"/>
  <c r="O1087" i="5" s="1"/>
  <c r="N1086" i="5"/>
  <c r="O1086" i="5" s="1"/>
  <c r="N1085" i="5"/>
  <c r="O1085" i="5" s="1"/>
  <c r="N1075" i="5"/>
  <c r="F1071" i="5"/>
  <c r="F1072" i="5" s="1"/>
  <c r="E1071" i="5"/>
  <c r="E1072" i="5" s="1"/>
  <c r="D1071" i="5"/>
  <c r="D1072" i="5" s="1"/>
  <c r="C1072" i="5"/>
  <c r="B1071" i="5"/>
  <c r="N1070" i="5"/>
  <c r="O1070" i="5" s="1"/>
  <c r="N1069" i="5"/>
  <c r="O1069" i="5" s="1"/>
  <c r="N1068" i="5"/>
  <c r="O1068" i="5" s="1"/>
  <c r="N1312" i="5"/>
  <c r="N1307" i="5"/>
  <c r="O1307" i="5" s="1"/>
  <c r="N1306" i="5"/>
  <c r="O1306" i="5" s="1"/>
  <c r="N1305" i="5"/>
  <c r="O1305" i="5" s="1"/>
  <c r="N951" i="5"/>
  <c r="N946" i="5"/>
  <c r="O946" i="5" s="1"/>
  <c r="N945" i="5"/>
  <c r="O945" i="5" s="1"/>
  <c r="N944" i="5"/>
  <c r="O944" i="5" s="1"/>
  <c r="N900" i="5"/>
  <c r="N895" i="5"/>
  <c r="O895" i="5" s="1"/>
  <c r="N894" i="5"/>
  <c r="O894" i="5" s="1"/>
  <c r="N893" i="5"/>
  <c r="N934" i="5"/>
  <c r="N929" i="5"/>
  <c r="O929" i="5" s="1"/>
  <c r="N928" i="5"/>
  <c r="O928" i="5" s="1"/>
  <c r="N927" i="5"/>
  <c r="O927" i="5" s="1"/>
  <c r="N917" i="5"/>
  <c r="F913" i="5"/>
  <c r="E913" i="5"/>
  <c r="D913" i="5"/>
  <c r="C913" i="5"/>
  <c r="B913" i="5"/>
  <c r="N912" i="5"/>
  <c r="O912" i="5" s="1"/>
  <c r="N911" i="5"/>
  <c r="O911" i="5" s="1"/>
  <c r="N910" i="5"/>
  <c r="O910" i="5" s="1"/>
  <c r="N837" i="5"/>
  <c r="F833" i="5"/>
  <c r="E833" i="5"/>
  <c r="D833" i="5"/>
  <c r="C833" i="5"/>
  <c r="B833" i="5"/>
  <c r="N832" i="5"/>
  <c r="O832" i="5" s="1"/>
  <c r="N831" i="5"/>
  <c r="O831" i="5" s="1"/>
  <c r="N830" i="5"/>
  <c r="O830" i="5" s="1"/>
  <c r="F825" i="5"/>
  <c r="F1361" i="5" s="1"/>
  <c r="E825" i="5"/>
  <c r="E1361" i="5" s="1"/>
  <c r="D825" i="5"/>
  <c r="D1361" i="5" s="1"/>
  <c r="C825" i="5"/>
  <c r="C1361" i="5" s="1"/>
  <c r="B825" i="5"/>
  <c r="B1361" i="5" s="1"/>
  <c r="N820" i="5"/>
  <c r="F816" i="5"/>
  <c r="E816" i="5"/>
  <c r="D816" i="5"/>
  <c r="C816" i="5"/>
  <c r="B816" i="5"/>
  <c r="N815" i="5"/>
  <c r="O815" i="5" s="1"/>
  <c r="N814" i="5"/>
  <c r="O814" i="5" s="1"/>
  <c r="N813" i="5"/>
  <c r="O813" i="5" s="1"/>
  <c r="B678" i="5"/>
  <c r="N677" i="5"/>
  <c r="O677" i="5" s="1"/>
  <c r="O678" i="5" s="1"/>
  <c r="B673" i="5"/>
  <c r="N672" i="5"/>
  <c r="O672" i="5" s="1"/>
  <c r="N671" i="5"/>
  <c r="O671" i="5" s="1"/>
  <c r="N670" i="5"/>
  <c r="O670" i="5" s="1"/>
  <c r="B661" i="5"/>
  <c r="N660" i="5"/>
  <c r="O660" i="5" s="1"/>
  <c r="O661" i="5" s="1"/>
  <c r="B656" i="5"/>
  <c r="N655" i="5"/>
  <c r="O655" i="5" s="1"/>
  <c r="N654" i="5"/>
  <c r="O654" i="5" s="1"/>
  <c r="N643" i="5"/>
  <c r="O643" i="5" s="1"/>
  <c r="O644" i="5" s="1"/>
  <c r="B1324" i="5"/>
  <c r="N638" i="5"/>
  <c r="O638" i="5" s="1"/>
  <c r="N1361" i="5" l="1"/>
  <c r="O1361" i="5"/>
  <c r="F1291" i="5"/>
  <c r="C1324" i="5"/>
  <c r="E1324" i="5"/>
  <c r="D1353" i="5"/>
  <c r="F1353" i="5"/>
  <c r="B664" i="5"/>
  <c r="B1327" i="5" s="1"/>
  <c r="B662" i="5"/>
  <c r="N662" i="5" s="1"/>
  <c r="O662" i="5" s="1"/>
  <c r="B665" i="5"/>
  <c r="B681" i="5"/>
  <c r="B1328" i="5" s="1"/>
  <c r="B674" i="5"/>
  <c r="D1328" i="5"/>
  <c r="F1328" i="5"/>
  <c r="C1357" i="5"/>
  <c r="E1357" i="5"/>
  <c r="B824" i="5"/>
  <c r="B1332" i="5" s="1"/>
  <c r="D824" i="5"/>
  <c r="D1332" i="5" s="1"/>
  <c r="F824" i="5"/>
  <c r="F1332" i="5" s="1"/>
  <c r="B841" i="5"/>
  <c r="B1333" i="5" s="1"/>
  <c r="D841" i="5"/>
  <c r="F841" i="5"/>
  <c r="B921" i="5"/>
  <c r="B1337" i="5" s="1"/>
  <c r="D921" i="5"/>
  <c r="F921" i="5"/>
  <c r="B938" i="5"/>
  <c r="B1338" i="5" s="1"/>
  <c r="D938" i="5"/>
  <c r="F938" i="5"/>
  <c r="B904" i="5"/>
  <c r="D904" i="5"/>
  <c r="F904" i="5"/>
  <c r="B955" i="5"/>
  <c r="D955" i="5"/>
  <c r="F955" i="5"/>
  <c r="B1316" i="5"/>
  <c r="C1079" i="5"/>
  <c r="E1079" i="5"/>
  <c r="C1096" i="5"/>
  <c r="E1096" i="5"/>
  <c r="B1291" i="5"/>
  <c r="B1387" i="5" s="1"/>
  <c r="B1289" i="5"/>
  <c r="D1324" i="5"/>
  <c r="F1324" i="5"/>
  <c r="C1353" i="5"/>
  <c r="E1353" i="5"/>
  <c r="C1328" i="5"/>
  <c r="E1328" i="5"/>
  <c r="B679" i="5"/>
  <c r="B682" i="5"/>
  <c r="B1357" i="5" s="1"/>
  <c r="D1357" i="5"/>
  <c r="F1357" i="5"/>
  <c r="C824" i="5"/>
  <c r="C1332" i="5" s="1"/>
  <c r="E824" i="5"/>
  <c r="C841" i="5"/>
  <c r="E841" i="5"/>
  <c r="C921" i="5"/>
  <c r="E921" i="5"/>
  <c r="C938" i="5"/>
  <c r="E938" i="5"/>
  <c r="C904" i="5"/>
  <c r="E904" i="5"/>
  <c r="C955" i="5"/>
  <c r="E955" i="5"/>
  <c r="B1079" i="5"/>
  <c r="B1342" i="5" s="1"/>
  <c r="B1072" i="5"/>
  <c r="D1079" i="5"/>
  <c r="F1079" i="5"/>
  <c r="B1096" i="5"/>
  <c r="D1096" i="5"/>
  <c r="F1096" i="5"/>
  <c r="E1291" i="5"/>
  <c r="C1291" i="5"/>
  <c r="O820" i="5"/>
  <c r="O821" i="5" s="1"/>
  <c r="N821" i="5"/>
  <c r="O837" i="5"/>
  <c r="O838" i="5" s="1"/>
  <c r="N838" i="5"/>
  <c r="O917" i="5"/>
  <c r="O918" i="5" s="1"/>
  <c r="N918" i="5"/>
  <c r="O934" i="5"/>
  <c r="O935" i="5" s="1"/>
  <c r="N935" i="5"/>
  <c r="O900" i="5"/>
  <c r="O901" i="5" s="1"/>
  <c r="N901" i="5"/>
  <c r="O951" i="5"/>
  <c r="O952" i="5" s="1"/>
  <c r="N952" i="5"/>
  <c r="O1312" i="5"/>
  <c r="O1313" i="5" s="1"/>
  <c r="N1313" i="5"/>
  <c r="O1075" i="5"/>
  <c r="O1076" i="5" s="1"/>
  <c r="N1076" i="5"/>
  <c r="O1092" i="5"/>
  <c r="O1093" i="5" s="1"/>
  <c r="N1093" i="5"/>
  <c r="D1291" i="5"/>
  <c r="N1288" i="5"/>
  <c r="O1288" i="5"/>
  <c r="O1291" i="5" s="1"/>
  <c r="N896" i="5"/>
  <c r="N905" i="5"/>
  <c r="N906" i="5" s="1"/>
  <c r="O947" i="5"/>
  <c r="N956" i="5"/>
  <c r="O956" i="5" s="1"/>
  <c r="O1308" i="5"/>
  <c r="N1317" i="5"/>
  <c r="O1317" i="5" s="1"/>
  <c r="O1071" i="5"/>
  <c r="N1080" i="5"/>
  <c r="O1080" i="5" s="1"/>
  <c r="O1088" i="5"/>
  <c r="N1097" i="5"/>
  <c r="O1097" i="5" s="1"/>
  <c r="N1088" i="5"/>
  <c r="N1071" i="5"/>
  <c r="O893" i="5"/>
  <c r="O896" i="5" s="1"/>
  <c r="O904" i="5" s="1"/>
  <c r="N1308" i="5"/>
  <c r="N947" i="5"/>
  <c r="O816" i="5"/>
  <c r="N825" i="5"/>
  <c r="O825" i="5" s="1"/>
  <c r="N842" i="5"/>
  <c r="O842" i="5" s="1"/>
  <c r="O913" i="5"/>
  <c r="N922" i="5"/>
  <c r="O922" i="5" s="1"/>
  <c r="O930" i="5"/>
  <c r="N939" i="5"/>
  <c r="O939" i="5" s="1"/>
  <c r="N930" i="5"/>
  <c r="N913" i="5"/>
  <c r="O833" i="5"/>
  <c r="N833" i="5"/>
  <c r="N816" i="5"/>
  <c r="O656" i="5"/>
  <c r="O673" i="5"/>
  <c r="N673" i="5"/>
  <c r="N678" i="5"/>
  <c r="N656" i="5"/>
  <c r="N661" i="5"/>
  <c r="N644" i="5"/>
  <c r="O639" i="5"/>
  <c r="N639" i="5"/>
  <c r="F1036" i="5"/>
  <c r="F1037" i="5" s="1"/>
  <c r="F991" i="5"/>
  <c r="E991" i="5"/>
  <c r="D991" i="5"/>
  <c r="C991" i="5"/>
  <c r="B991" i="5"/>
  <c r="F990" i="5"/>
  <c r="E990" i="5"/>
  <c r="D990" i="5"/>
  <c r="C990" i="5"/>
  <c r="B990" i="5"/>
  <c r="F989" i="5"/>
  <c r="E989" i="5"/>
  <c r="D989" i="5"/>
  <c r="C989" i="5"/>
  <c r="B989" i="5"/>
  <c r="F988" i="5"/>
  <c r="E988" i="5"/>
  <c r="D988" i="5"/>
  <c r="C988" i="5"/>
  <c r="B988" i="5"/>
  <c r="F987" i="5"/>
  <c r="E987" i="5"/>
  <c r="D987" i="5"/>
  <c r="C987" i="5"/>
  <c r="B987" i="5"/>
  <c r="F986" i="5"/>
  <c r="E986" i="5"/>
  <c r="D986" i="5"/>
  <c r="C986" i="5"/>
  <c r="B986" i="5"/>
  <c r="F985" i="5"/>
  <c r="E985" i="5"/>
  <c r="D985" i="5"/>
  <c r="C985" i="5"/>
  <c r="B985" i="5"/>
  <c r="F984" i="5"/>
  <c r="E984" i="5"/>
  <c r="D984" i="5"/>
  <c r="C984" i="5"/>
  <c r="B984" i="5"/>
  <c r="F983" i="5"/>
  <c r="E983" i="5"/>
  <c r="D983" i="5"/>
  <c r="C983" i="5"/>
  <c r="B983" i="5"/>
  <c r="F982" i="5"/>
  <c r="E982" i="5"/>
  <c r="D982" i="5"/>
  <c r="C982" i="5"/>
  <c r="B982" i="5"/>
  <c r="F981" i="5"/>
  <c r="E981" i="5"/>
  <c r="D981" i="5"/>
  <c r="C981" i="5"/>
  <c r="B981" i="5"/>
  <c r="F980" i="5"/>
  <c r="E980" i="5"/>
  <c r="D980" i="5"/>
  <c r="C980" i="5"/>
  <c r="B980" i="5"/>
  <c r="F979" i="5"/>
  <c r="E979" i="5"/>
  <c r="D979" i="5"/>
  <c r="C979" i="5"/>
  <c r="B979" i="5"/>
  <c r="F978" i="5"/>
  <c r="E978" i="5"/>
  <c r="D978" i="5"/>
  <c r="C978" i="5"/>
  <c r="B978" i="5"/>
  <c r="O1324" i="5" l="1"/>
  <c r="N1357" i="5"/>
  <c r="O1357" i="5"/>
  <c r="O1328" i="5"/>
  <c r="N1328" i="5"/>
  <c r="N1324" i="5"/>
  <c r="O1327" i="5"/>
  <c r="N1327" i="5"/>
  <c r="C1292" i="5"/>
  <c r="C1387" i="5"/>
  <c r="D1292" i="5"/>
  <c r="D1387" i="5"/>
  <c r="E1292" i="5"/>
  <c r="E1387" i="5"/>
  <c r="F1292" i="5"/>
  <c r="F1387" i="5"/>
  <c r="F1059" i="5"/>
  <c r="B1081" i="5"/>
  <c r="B826" i="5"/>
  <c r="B923" i="5"/>
  <c r="B940" i="5"/>
  <c r="F826" i="5"/>
  <c r="C826" i="5"/>
  <c r="N1316" i="5"/>
  <c r="N1318" i="5" s="1"/>
  <c r="N664" i="5"/>
  <c r="O664" i="5" s="1"/>
  <c r="B843" i="5"/>
  <c r="N921" i="5"/>
  <c r="N923" i="5" s="1"/>
  <c r="D826" i="5"/>
  <c r="B1318" i="5"/>
  <c r="B1389" i="5" s="1"/>
  <c r="N1389" i="5" s="1"/>
  <c r="B1098" i="5"/>
  <c r="B1343" i="5"/>
  <c r="C957" i="5"/>
  <c r="C1339" i="5"/>
  <c r="E843" i="5"/>
  <c r="E1333" i="5"/>
  <c r="E826" i="5"/>
  <c r="E1332" i="5"/>
  <c r="B1292" i="5"/>
  <c r="F1098" i="5"/>
  <c r="F1343" i="5"/>
  <c r="D1098" i="5"/>
  <c r="D1343" i="5"/>
  <c r="F1081" i="5"/>
  <c r="F1342" i="5"/>
  <c r="D1081" i="5"/>
  <c r="D1342" i="5"/>
  <c r="E957" i="5"/>
  <c r="E1339" i="5"/>
  <c r="E906" i="5"/>
  <c r="E1336" i="5"/>
  <c r="C906" i="5"/>
  <c r="C1336" i="5"/>
  <c r="E940" i="5"/>
  <c r="E1338" i="5"/>
  <c r="C940" i="5"/>
  <c r="C1338" i="5"/>
  <c r="E923" i="5"/>
  <c r="E1337" i="5"/>
  <c r="C923" i="5"/>
  <c r="C1337" i="5"/>
  <c r="C843" i="5"/>
  <c r="C1333" i="5"/>
  <c r="E1098" i="5"/>
  <c r="E1343" i="5"/>
  <c r="C1098" i="5"/>
  <c r="C1343" i="5"/>
  <c r="E1081" i="5"/>
  <c r="E1342" i="5"/>
  <c r="C1081" i="5"/>
  <c r="C1342" i="5"/>
  <c r="F957" i="5"/>
  <c r="F1339" i="5"/>
  <c r="D957" i="5"/>
  <c r="D1339" i="5"/>
  <c r="B957" i="5"/>
  <c r="B1339" i="5"/>
  <c r="F906" i="5"/>
  <c r="F1336" i="5"/>
  <c r="D906" i="5"/>
  <c r="D1336" i="5"/>
  <c r="B906" i="5"/>
  <c r="B1336" i="5"/>
  <c r="F940" i="5"/>
  <c r="F1338" i="5"/>
  <c r="D940" i="5"/>
  <c r="D1338" i="5"/>
  <c r="F923" i="5"/>
  <c r="F1337" i="5"/>
  <c r="D923" i="5"/>
  <c r="D1337" i="5"/>
  <c r="F843" i="5"/>
  <c r="F1333" i="5"/>
  <c r="D843" i="5"/>
  <c r="D1333" i="5"/>
  <c r="B666" i="5"/>
  <c r="B1356" i="5"/>
  <c r="N679" i="5"/>
  <c r="O679" i="5" s="1"/>
  <c r="N682" i="5"/>
  <c r="O682" i="5" s="1"/>
  <c r="N665" i="5"/>
  <c r="O665" i="5" s="1"/>
  <c r="N1096" i="5"/>
  <c r="O1096" i="5" s="1"/>
  <c r="O1098" i="5" s="1"/>
  <c r="N648" i="5"/>
  <c r="O648" i="5" s="1"/>
  <c r="N1079" i="5"/>
  <c r="O1079" i="5" s="1"/>
  <c r="O1081" i="5" s="1"/>
  <c r="N824" i="5"/>
  <c r="N826" i="5" s="1"/>
  <c r="N645" i="5"/>
  <c r="O645" i="5" s="1"/>
  <c r="N640" i="5"/>
  <c r="O640" i="5" s="1"/>
  <c r="N681" i="5"/>
  <c r="O681" i="5" s="1"/>
  <c r="N841" i="5"/>
  <c r="O841" i="5" s="1"/>
  <c r="O843" i="5" s="1"/>
  <c r="N938" i="5"/>
  <c r="N940" i="5" s="1"/>
  <c r="N955" i="5"/>
  <c r="N957" i="5" s="1"/>
  <c r="B683" i="5"/>
  <c r="O905" i="5"/>
  <c r="O906" i="5" s="1"/>
  <c r="N1291" i="5"/>
  <c r="N1289" i="5"/>
  <c r="O1289" i="5" s="1"/>
  <c r="N1089" i="5"/>
  <c r="O1089" i="5" s="1"/>
  <c r="N1072" i="5"/>
  <c r="O1072" i="5" s="1"/>
  <c r="N1081" i="5"/>
  <c r="N1309" i="5"/>
  <c r="O1309" i="5" s="1"/>
  <c r="O1316" i="5"/>
  <c r="O1318" i="5" s="1"/>
  <c r="N948" i="5"/>
  <c r="O948" i="5" s="1"/>
  <c r="N897" i="5"/>
  <c r="O897" i="5" s="1"/>
  <c r="N931" i="5"/>
  <c r="O931" i="5" s="1"/>
  <c r="N914" i="5"/>
  <c r="O914" i="5" s="1"/>
  <c r="N834" i="5"/>
  <c r="O834" i="5" s="1"/>
  <c r="N817" i="5"/>
  <c r="O817" i="5" s="1"/>
  <c r="N647" i="5"/>
  <c r="N674" i="5"/>
  <c r="O674" i="5" s="1"/>
  <c r="N657" i="5"/>
  <c r="O657" i="5" s="1"/>
  <c r="F756" i="5"/>
  <c r="E756" i="5"/>
  <c r="F754" i="5"/>
  <c r="E754" i="5"/>
  <c r="F752" i="5"/>
  <c r="E752" i="5"/>
  <c r="F751" i="5"/>
  <c r="E751" i="5"/>
  <c r="F1182" i="5"/>
  <c r="F1180" i="5"/>
  <c r="F1179" i="5"/>
  <c r="F1178" i="5"/>
  <c r="F1177" i="5"/>
  <c r="F1176" i="5"/>
  <c r="F1175" i="5"/>
  <c r="F1174" i="5"/>
  <c r="F1173" i="5"/>
  <c r="F1172" i="5"/>
  <c r="F1171" i="5"/>
  <c r="F1170" i="5"/>
  <c r="F1169" i="5"/>
  <c r="F1168" i="5"/>
  <c r="F1167" i="5"/>
  <c r="F1166" i="5"/>
  <c r="F1165" i="5"/>
  <c r="F1139" i="5"/>
  <c r="F1140" i="5" s="1"/>
  <c r="F1113" i="5"/>
  <c r="F1112" i="5"/>
  <c r="F1111" i="5"/>
  <c r="F1110" i="5"/>
  <c r="F1109" i="5"/>
  <c r="F1108" i="5"/>
  <c r="F1107" i="5"/>
  <c r="F1106" i="5"/>
  <c r="F1105" i="5"/>
  <c r="F1104" i="5"/>
  <c r="F1103" i="5"/>
  <c r="F1102" i="5"/>
  <c r="E1114" i="5"/>
  <c r="E1113" i="5"/>
  <c r="E1112" i="5"/>
  <c r="E1111" i="5"/>
  <c r="E1110" i="5"/>
  <c r="E1109" i="5"/>
  <c r="E1108" i="5"/>
  <c r="E1107" i="5"/>
  <c r="E1106" i="5"/>
  <c r="E1105" i="5"/>
  <c r="E1104" i="5"/>
  <c r="E1103" i="5"/>
  <c r="E1102" i="5"/>
  <c r="C561" i="5"/>
  <c r="D561" i="5"/>
  <c r="E561" i="5"/>
  <c r="F561" i="5"/>
  <c r="B567" i="5"/>
  <c r="B568" i="5" s="1"/>
  <c r="N1342" i="5" l="1"/>
  <c r="O1332" i="5"/>
  <c r="O1337" i="5"/>
  <c r="O1338" i="5"/>
  <c r="N1387" i="5"/>
  <c r="N1332" i="5"/>
  <c r="N1353" i="5"/>
  <c r="O1353" i="5"/>
  <c r="N1356" i="5"/>
  <c r="O1356" i="5"/>
  <c r="O1336" i="5"/>
  <c r="N1336" i="5"/>
  <c r="O1339" i="5"/>
  <c r="N1339" i="5"/>
  <c r="O1333" i="5"/>
  <c r="N1338" i="5"/>
  <c r="O1342" i="5"/>
  <c r="N1337" i="5"/>
  <c r="O1343" i="5"/>
  <c r="N1343" i="5"/>
  <c r="N1333" i="5"/>
  <c r="O666" i="5"/>
  <c r="N1292" i="5"/>
  <c r="O1292" i="5" s="1"/>
  <c r="O921" i="5"/>
  <c r="O923" i="5" s="1"/>
  <c r="O938" i="5"/>
  <c r="O940" i="5" s="1"/>
  <c r="O1387" i="5"/>
  <c r="N843" i="5"/>
  <c r="O683" i="5"/>
  <c r="O955" i="5"/>
  <c r="O957" i="5" s="1"/>
  <c r="N1098" i="5"/>
  <c r="N683" i="5"/>
  <c r="N666" i="5"/>
  <c r="O824" i="5"/>
  <c r="O826" i="5" s="1"/>
  <c r="O647" i="5"/>
  <c r="O649" i="5" s="1"/>
  <c r="N649" i="5"/>
  <c r="N1432" i="5"/>
  <c r="O1432" i="5" s="1"/>
  <c r="N1433" i="5"/>
  <c r="O1433" i="5" s="1"/>
  <c r="N1434" i="5"/>
  <c r="O1434" i="5" s="1"/>
  <c r="N1435" i="5"/>
  <c r="O1435" i="5" s="1"/>
  <c r="N1436" i="5"/>
  <c r="O1436" i="5" s="1"/>
  <c r="N1437" i="5"/>
  <c r="O1437" i="5" s="1"/>
  <c r="N1438" i="5"/>
  <c r="O1438" i="5" s="1"/>
  <c r="N1439" i="5"/>
  <c r="O1439" i="5" s="1"/>
  <c r="N1440" i="5"/>
  <c r="O1440" i="5" s="1"/>
  <c r="N1441" i="5"/>
  <c r="O1441" i="5" s="1"/>
  <c r="B1442" i="5"/>
  <c r="B1443" i="5" s="1"/>
  <c r="C1442" i="5"/>
  <c r="C1443" i="5" s="1"/>
  <c r="D1442" i="5"/>
  <c r="D1443" i="5" s="1"/>
  <c r="E1442" i="5"/>
  <c r="E1443" i="5" s="1"/>
  <c r="F1442" i="5"/>
  <c r="F1443" i="5" s="1"/>
  <c r="N595" i="5"/>
  <c r="O595" i="5" s="1"/>
  <c r="C543" i="5"/>
  <c r="C544" i="5" s="1"/>
  <c r="D543" i="5"/>
  <c r="D544" i="5" s="1"/>
  <c r="E543" i="5"/>
  <c r="E544" i="5" s="1"/>
  <c r="N519" i="5"/>
  <c r="O519" i="5" s="1"/>
  <c r="D352" i="5"/>
  <c r="G1679" i="5"/>
  <c r="F1679" i="5"/>
  <c r="E1679" i="5"/>
  <c r="D1679" i="5"/>
  <c r="C1679" i="5"/>
  <c r="M1670" i="5"/>
  <c r="E513" i="5" l="1"/>
  <c r="C513" i="5"/>
  <c r="F513" i="5"/>
  <c r="D513" i="5"/>
  <c r="O1442" i="5"/>
  <c r="N1442" i="5"/>
  <c r="N1443" i="5"/>
  <c r="O1443" i="5" s="1"/>
  <c r="N547" i="5"/>
  <c r="O547" i="5" s="1"/>
  <c r="N513" i="5" l="1"/>
  <c r="O513" i="5" s="1"/>
  <c r="N234" i="5" l="1"/>
  <c r="L363" i="5" l="1"/>
  <c r="L3" i="11" s="1"/>
  <c r="K372" i="5" l="1"/>
  <c r="K364" i="5"/>
  <c r="K4" i="11" s="1"/>
  <c r="K352" i="5"/>
  <c r="K380" i="5" s="1"/>
  <c r="K387" i="5" s="1"/>
  <c r="K1687" i="5" s="1"/>
  <c r="K371" i="5"/>
  <c r="K363" i="5"/>
  <c r="K3" i="11" s="1"/>
  <c r="K373" i="5"/>
  <c r="K365" i="5"/>
  <c r="K5" i="11" s="1"/>
  <c r="K374" i="5" l="1"/>
  <c r="K1686" i="5" s="1"/>
  <c r="N1689" i="5" l="1"/>
  <c r="O1689" i="5" s="1"/>
  <c r="F1253" i="5" l="1"/>
  <c r="F1254" i="5" s="1"/>
  <c r="E1253" i="5"/>
  <c r="E1254" i="5" s="1"/>
  <c r="D1253" i="5"/>
  <c r="D1254" i="5" s="1"/>
  <c r="C1253" i="5"/>
  <c r="C1254" i="5" s="1"/>
  <c r="B1253" i="5"/>
  <c r="B1385" i="5" s="1"/>
  <c r="N1252" i="5"/>
  <c r="O1252" i="5" s="1"/>
  <c r="N1251" i="5"/>
  <c r="O1251" i="5" s="1"/>
  <c r="N1250" i="5"/>
  <c r="C1385" i="5" l="1"/>
  <c r="E1385" i="5"/>
  <c r="B1254" i="5"/>
  <c r="D1385" i="5"/>
  <c r="F1385" i="5"/>
  <c r="N1253" i="5"/>
  <c r="O1250" i="5"/>
  <c r="O1253" i="5" s="1"/>
  <c r="M365" i="5"/>
  <c r="M5" i="11" s="1"/>
  <c r="M364" i="5"/>
  <c r="M4" i="11" s="1"/>
  <c r="M363" i="5"/>
  <c r="M3" i="11" s="1"/>
  <c r="L365" i="5"/>
  <c r="L5" i="11" s="1"/>
  <c r="L364" i="5"/>
  <c r="L4" i="11" s="1"/>
  <c r="J373" i="5"/>
  <c r="N1385" i="5" l="1"/>
  <c r="O1385" i="5"/>
  <c r="J364" i="5"/>
  <c r="J4" i="11" s="1"/>
  <c r="J363" i="5"/>
  <c r="J3" i="11" s="1"/>
  <c r="J365" i="5"/>
  <c r="J5" i="11" s="1"/>
  <c r="J371" i="5"/>
  <c r="N1254" i="5"/>
  <c r="O1254" i="5" s="1"/>
  <c r="J372" i="5"/>
  <c r="J72" i="5"/>
  <c r="H209" i="5" l="1"/>
  <c r="I50" i="5"/>
  <c r="I49" i="5"/>
  <c r="I48" i="5"/>
  <c r="I51" i="5" l="1"/>
  <c r="I352" i="5"/>
  <c r="I380" i="5" s="1"/>
  <c r="I387" i="5" s="1"/>
  <c r="I1687" i="5" s="1"/>
  <c r="I363" i="5"/>
  <c r="I3" i="11" s="1"/>
  <c r="I365" i="5"/>
  <c r="I5" i="11" s="1"/>
  <c r="I364" i="5"/>
  <c r="I4" i="11" s="1"/>
  <c r="I1685" i="5" l="1"/>
  <c r="H72" i="5"/>
  <c r="N591" i="5" l="1"/>
  <c r="H365" i="5" l="1"/>
  <c r="H5" i="11" s="1"/>
  <c r="H364" i="5"/>
  <c r="H4" i="11" s="1"/>
  <c r="H363" i="5"/>
  <c r="H3" i="11" s="1"/>
  <c r="F1183" i="5" l="1"/>
  <c r="N1663" i="5" l="1"/>
  <c r="F1644" i="5"/>
  <c r="F1329" i="5" l="1"/>
  <c r="E499" i="5"/>
  <c r="F788" i="5" l="1"/>
  <c r="F573" i="5"/>
  <c r="F574" i="5" s="1"/>
  <c r="F791" i="5" l="1"/>
  <c r="E512" i="5"/>
  <c r="E514" i="5" s="1"/>
  <c r="E515" i="5" s="1"/>
  <c r="E1691" i="5" s="1"/>
  <c r="F512" i="5"/>
  <c r="F514" i="5" s="1"/>
  <c r="F515" i="5" s="1"/>
  <c r="F1691" i="5" s="1"/>
  <c r="F363" i="5" l="1"/>
  <c r="F3" i="11" s="1"/>
  <c r="F365" i="5"/>
  <c r="F364" i="5"/>
  <c r="F237" i="5"/>
  <c r="F5" i="11" l="1"/>
  <c r="F4" i="11"/>
  <c r="D364" i="5"/>
  <c r="N1680" i="5"/>
  <c r="O1680" i="5" s="1"/>
  <c r="N1672" i="5"/>
  <c r="O1672" i="5" s="1"/>
  <c r="N1667" i="5"/>
  <c r="O1667" i="5" s="1"/>
  <c r="N1666" i="5"/>
  <c r="O1666" i="5" s="1"/>
  <c r="N1665" i="5"/>
  <c r="O1665" i="5" s="1"/>
  <c r="N1664" i="5"/>
  <c r="O1664" i="5" s="1"/>
  <c r="O1663" i="5"/>
  <c r="N1660" i="5"/>
  <c r="O1660" i="5" s="1"/>
  <c r="N1659" i="5"/>
  <c r="O1659" i="5" s="1"/>
  <c r="K1668" i="5"/>
  <c r="K1673" i="5" s="1"/>
  <c r="I1668" i="5"/>
  <c r="G1656" i="5"/>
  <c r="G1668" i="5" s="1"/>
  <c r="F1656" i="5"/>
  <c r="F1668" i="5" s="1"/>
  <c r="E1656" i="5"/>
  <c r="E1668" i="5" s="1"/>
  <c r="D1656" i="5"/>
  <c r="D1668" i="5" s="1"/>
  <c r="C1656" i="5"/>
  <c r="C1668" i="5" s="1"/>
  <c r="B1668" i="5"/>
  <c r="B1670" i="5" s="1"/>
  <c r="N1655" i="5"/>
  <c r="O1655" i="5" s="1"/>
  <c r="N1654" i="5"/>
  <c r="O1654" i="5" s="1"/>
  <c r="N1653" i="5"/>
  <c r="O1653" i="5" s="1"/>
  <c r="N1652" i="5"/>
  <c r="O1652" i="5" s="1"/>
  <c r="N1651" i="5"/>
  <c r="O1651" i="5" s="1"/>
  <c r="N1650" i="5"/>
  <c r="O1650" i="5" s="1"/>
  <c r="N1649" i="5"/>
  <c r="O1649" i="5" s="1"/>
  <c r="N1648" i="5"/>
  <c r="G1644" i="5"/>
  <c r="E1644" i="5"/>
  <c r="D1644" i="5"/>
  <c r="D1645" i="5" s="1"/>
  <c r="C1644" i="5"/>
  <c r="N1643" i="5"/>
  <c r="O1643" i="5" s="1"/>
  <c r="N1603" i="5"/>
  <c r="O1603" i="5" s="1"/>
  <c r="E1599" i="5"/>
  <c r="D1599" i="5"/>
  <c r="G1598" i="5"/>
  <c r="G1599" i="5" s="1"/>
  <c r="F1598" i="5"/>
  <c r="F1599" i="5" s="1"/>
  <c r="C1598" i="5"/>
  <c r="C1599" i="5" s="1"/>
  <c r="B1598" i="5"/>
  <c r="B1599" i="5" s="1"/>
  <c r="N1597" i="5"/>
  <c r="O1597" i="5" s="1"/>
  <c r="N1596" i="5"/>
  <c r="O1596" i="5" s="1"/>
  <c r="N1595" i="5"/>
  <c r="O1595" i="5" s="1"/>
  <c r="N1594" i="5"/>
  <c r="O1594" i="5" s="1"/>
  <c r="N1593" i="5"/>
  <c r="O1593" i="5" s="1"/>
  <c r="N1592" i="5"/>
  <c r="O1592" i="5" s="1"/>
  <c r="N1591" i="5"/>
  <c r="O1591" i="5" s="1"/>
  <c r="N1590" i="5"/>
  <c r="O1590" i="5" s="1"/>
  <c r="N1589" i="5"/>
  <c r="O1589" i="5" s="1"/>
  <c r="N1588" i="5"/>
  <c r="O1588" i="5" s="1"/>
  <c r="N1587" i="5"/>
  <c r="O1587" i="5" s="1"/>
  <c r="N1586" i="5"/>
  <c r="O1586" i="5" s="1"/>
  <c r="N1585" i="5"/>
  <c r="O1585" i="5" s="1"/>
  <c r="N1584" i="5"/>
  <c r="O1584" i="5" s="1"/>
  <c r="N1583" i="5"/>
  <c r="O1583" i="5" s="1"/>
  <c r="N1582" i="5"/>
  <c r="O1582" i="5" s="1"/>
  <c r="N1581" i="5"/>
  <c r="O1581" i="5" s="1"/>
  <c r="N1580" i="5"/>
  <c r="O1580" i="5" s="1"/>
  <c r="N1579" i="5"/>
  <c r="O1579" i="5" s="1"/>
  <c r="N1578" i="5"/>
  <c r="O1578" i="5" s="1"/>
  <c r="N1577" i="5"/>
  <c r="O1577" i="5" s="1"/>
  <c r="N1576" i="5"/>
  <c r="O1576" i="5" s="1"/>
  <c r="N1575" i="5"/>
  <c r="O1575" i="5" s="1"/>
  <c r="N1574" i="5"/>
  <c r="O1574" i="5" s="1"/>
  <c r="N1573" i="5"/>
  <c r="O1573" i="5" s="1"/>
  <c r="N1572" i="5"/>
  <c r="O1572" i="5" s="1"/>
  <c r="N1571" i="5"/>
  <c r="O1571" i="5" s="1"/>
  <c r="N1570" i="5"/>
  <c r="O1570" i="5" s="1"/>
  <c r="N1569" i="5"/>
  <c r="O1569" i="5" s="1"/>
  <c r="N1568" i="5"/>
  <c r="O1568" i="5" s="1"/>
  <c r="N1565" i="5"/>
  <c r="O1565" i="5" s="1"/>
  <c r="N1564" i="5"/>
  <c r="O1564" i="5" s="1"/>
  <c r="N1563" i="5"/>
  <c r="O1563" i="5" s="1"/>
  <c r="N1562" i="5"/>
  <c r="O1562" i="5" s="1"/>
  <c r="N1561" i="5"/>
  <c r="O1561" i="5" s="1"/>
  <c r="N1560" i="5"/>
  <c r="O1560" i="5" s="1"/>
  <c r="N1559" i="5"/>
  <c r="O1559" i="5" s="1"/>
  <c r="N1558" i="5"/>
  <c r="O1558" i="5" s="1"/>
  <c r="N1557" i="5"/>
  <c r="O1557" i="5" s="1"/>
  <c r="N1556" i="5"/>
  <c r="O1556" i="5" s="1"/>
  <c r="N1555" i="5"/>
  <c r="O1555" i="5" s="1"/>
  <c r="N1554" i="5"/>
  <c r="O1554" i="5" s="1"/>
  <c r="N1553" i="5"/>
  <c r="O1553" i="5" s="1"/>
  <c r="N1552" i="5"/>
  <c r="O1552" i="5" s="1"/>
  <c r="N1551" i="5"/>
  <c r="O1551" i="5" s="1"/>
  <c r="N1546" i="5"/>
  <c r="O1546" i="5" s="1"/>
  <c r="N1545" i="5"/>
  <c r="O1545" i="5" s="1"/>
  <c r="N1544" i="5"/>
  <c r="O1544" i="5" s="1"/>
  <c r="N1543" i="5"/>
  <c r="O1543" i="5" s="1"/>
  <c r="N1542" i="5"/>
  <c r="O1542" i="5" s="1"/>
  <c r="N1541" i="5"/>
  <c r="O1541" i="5" s="1"/>
  <c r="N1540" i="5"/>
  <c r="O1540" i="5" s="1"/>
  <c r="N1539" i="5"/>
  <c r="O1539" i="5" s="1"/>
  <c r="N1538" i="5"/>
  <c r="O1538" i="5" s="1"/>
  <c r="N1537" i="5"/>
  <c r="O1537" i="5" s="1"/>
  <c r="N1536" i="5"/>
  <c r="O1536" i="5" s="1"/>
  <c r="N1535" i="5"/>
  <c r="O1535" i="5" s="1"/>
  <c r="N1534" i="5"/>
  <c r="O1534" i="5" s="1"/>
  <c r="N1533" i="5"/>
  <c r="O1533" i="5" s="1"/>
  <c r="N1532" i="5"/>
  <c r="O1532" i="5" s="1"/>
  <c r="N1527" i="5"/>
  <c r="O1527" i="5" s="1"/>
  <c r="N1526" i="5"/>
  <c r="O1526" i="5" s="1"/>
  <c r="N1525" i="5"/>
  <c r="O1525" i="5" s="1"/>
  <c r="F1521" i="5"/>
  <c r="E1521" i="5"/>
  <c r="D1521" i="5"/>
  <c r="C1521" i="5"/>
  <c r="B1521" i="5"/>
  <c r="N1477" i="5"/>
  <c r="N1521" i="5" s="1"/>
  <c r="B1474" i="5"/>
  <c r="N1471" i="5"/>
  <c r="O1471" i="5" s="1"/>
  <c r="N1470" i="5"/>
  <c r="O1470" i="5" s="1"/>
  <c r="N1469" i="5"/>
  <c r="O1469" i="5" s="1"/>
  <c r="N1472" i="5"/>
  <c r="O1472" i="5" s="1"/>
  <c r="N1468" i="5"/>
  <c r="O1468" i="5" s="1"/>
  <c r="N1467" i="5"/>
  <c r="O1467" i="5" s="1"/>
  <c r="N1466" i="5"/>
  <c r="O1466" i="5" s="1"/>
  <c r="N1465" i="5"/>
  <c r="O1465" i="5" s="1"/>
  <c r="N1464" i="5"/>
  <c r="O1464" i="5" s="1"/>
  <c r="N1463" i="5"/>
  <c r="O1463" i="5" s="1"/>
  <c r="N1462" i="5"/>
  <c r="O1462" i="5" s="1"/>
  <c r="N1461" i="5"/>
  <c r="O1461" i="5" s="1"/>
  <c r="N1460" i="5"/>
  <c r="G1456" i="5"/>
  <c r="F1456" i="5"/>
  <c r="E1456" i="5"/>
  <c r="D1456" i="5"/>
  <c r="C1456" i="5"/>
  <c r="B1456" i="5"/>
  <c r="N1455" i="5"/>
  <c r="O1455" i="5" s="1"/>
  <c r="N1454" i="5"/>
  <c r="O1454" i="5" s="1"/>
  <c r="N1453" i="5"/>
  <c r="O1453" i="5" s="1"/>
  <c r="N1452" i="5"/>
  <c r="O1452" i="5" s="1"/>
  <c r="E1448" i="5"/>
  <c r="D1448" i="5"/>
  <c r="C1448" i="5"/>
  <c r="F1428" i="5"/>
  <c r="E1428" i="5"/>
  <c r="D1428" i="5"/>
  <c r="C1428" i="5"/>
  <c r="N1424" i="5"/>
  <c r="O1424" i="5" s="1"/>
  <c r="N1420" i="5"/>
  <c r="O1420" i="5" s="1"/>
  <c r="F1415" i="5"/>
  <c r="F1416" i="5" s="1"/>
  <c r="E1415" i="5"/>
  <c r="E1416" i="5" s="1"/>
  <c r="D1415" i="5"/>
  <c r="D1416" i="5" s="1"/>
  <c r="C1415" i="5"/>
  <c r="C1416" i="5" s="1"/>
  <c r="B1415" i="5"/>
  <c r="B1416" i="5" s="1"/>
  <c r="N1414" i="5"/>
  <c r="O1414" i="5" s="1"/>
  <c r="N1413" i="5"/>
  <c r="O1413" i="5" s="1"/>
  <c r="N1412" i="5"/>
  <c r="O1412" i="5" s="1"/>
  <c r="N1411" i="5"/>
  <c r="O1411" i="5" s="1"/>
  <c r="N1410" i="5"/>
  <c r="O1410" i="5" s="1"/>
  <c r="F1406" i="5"/>
  <c r="F1407" i="5" s="1"/>
  <c r="F1692" i="5" s="1"/>
  <c r="E1406" i="5"/>
  <c r="E1407" i="5" s="1"/>
  <c r="E1692" i="5" s="1"/>
  <c r="D1406" i="5"/>
  <c r="D1407" i="5" s="1"/>
  <c r="D1692" i="5" s="1"/>
  <c r="C1406" i="5"/>
  <c r="C1407" i="5" s="1"/>
  <c r="C1692" i="5" s="1"/>
  <c r="B1406" i="5"/>
  <c r="N1405" i="5"/>
  <c r="O1405" i="5" s="1"/>
  <c r="N1404" i="5"/>
  <c r="O1404" i="5" s="1"/>
  <c r="N1403" i="5"/>
  <c r="O1403" i="5" s="1"/>
  <c r="N1402" i="5"/>
  <c r="O1402" i="5" s="1"/>
  <c r="N1401" i="5"/>
  <c r="O1401" i="5" s="1"/>
  <c r="N1400" i="5"/>
  <c r="O1400" i="5" s="1"/>
  <c r="N1399" i="5"/>
  <c r="O1399" i="5" s="1"/>
  <c r="N1398" i="5"/>
  <c r="O1398" i="5" s="1"/>
  <c r="N1397" i="5"/>
  <c r="O1397" i="5" s="1"/>
  <c r="N1396" i="5"/>
  <c r="O1396" i="5" s="1"/>
  <c r="O1389" i="5"/>
  <c r="N694" i="5"/>
  <c r="B690" i="5"/>
  <c r="N689" i="5"/>
  <c r="O689" i="5" s="1"/>
  <c r="N688" i="5"/>
  <c r="O688" i="5" s="1"/>
  <c r="N687" i="5"/>
  <c r="E788" i="5"/>
  <c r="D788" i="5"/>
  <c r="C788" i="5"/>
  <c r="B788" i="5"/>
  <c r="F784" i="5"/>
  <c r="F785" i="5" s="1"/>
  <c r="E784" i="5"/>
  <c r="E785" i="5" s="1"/>
  <c r="D784" i="5"/>
  <c r="D785" i="5" s="1"/>
  <c r="C784" i="5"/>
  <c r="C785" i="5" s="1"/>
  <c r="B784" i="5"/>
  <c r="B785" i="5" s="1"/>
  <c r="N783" i="5"/>
  <c r="O783" i="5" s="1"/>
  <c r="N782" i="5"/>
  <c r="O782" i="5" s="1"/>
  <c r="N781" i="5"/>
  <c r="O781" i="5" s="1"/>
  <c r="N780" i="5"/>
  <c r="O780" i="5" s="1"/>
  <c r="N779" i="5"/>
  <c r="O779" i="5" s="1"/>
  <c r="N778" i="5"/>
  <c r="O778" i="5" s="1"/>
  <c r="F774" i="5"/>
  <c r="F775" i="5" s="1"/>
  <c r="E774" i="5"/>
  <c r="E775" i="5" s="1"/>
  <c r="D774" i="5"/>
  <c r="D775" i="5" s="1"/>
  <c r="C774" i="5"/>
  <c r="C775" i="5" s="1"/>
  <c r="B775" i="5"/>
  <c r="N773" i="5"/>
  <c r="O773" i="5" s="1"/>
  <c r="N772" i="5"/>
  <c r="O772" i="5" s="1"/>
  <c r="N771" i="5"/>
  <c r="O771" i="5" s="1"/>
  <c r="N766" i="5"/>
  <c r="O766" i="5" s="1"/>
  <c r="N764" i="5"/>
  <c r="O764" i="5" s="1"/>
  <c r="N762" i="5"/>
  <c r="O762" i="5" s="1"/>
  <c r="N761" i="5"/>
  <c r="O761" i="5" s="1"/>
  <c r="D756" i="5"/>
  <c r="C756" i="5"/>
  <c r="B756" i="5"/>
  <c r="D754" i="5"/>
  <c r="C754" i="5"/>
  <c r="B754" i="5"/>
  <c r="B753" i="5"/>
  <c r="D752" i="5"/>
  <c r="C752" i="5"/>
  <c r="B752" i="5"/>
  <c r="D751" i="5"/>
  <c r="C751" i="5"/>
  <c r="B751" i="5"/>
  <c r="B747" i="5"/>
  <c r="B746" i="5"/>
  <c r="B743" i="5"/>
  <c r="B744" i="5" s="1"/>
  <c r="N742" i="5"/>
  <c r="O742" i="5" s="1"/>
  <c r="N741" i="5"/>
  <c r="O741" i="5" s="1"/>
  <c r="N740" i="5"/>
  <c r="O740" i="5" s="1"/>
  <c r="N739" i="5"/>
  <c r="O739" i="5" s="1"/>
  <c r="N738" i="5"/>
  <c r="O738" i="5" s="1"/>
  <c r="N737" i="5"/>
  <c r="O737" i="5" s="1"/>
  <c r="N736" i="5"/>
  <c r="O736" i="5" s="1"/>
  <c r="N735" i="5"/>
  <c r="O735" i="5" s="1"/>
  <c r="B731" i="5"/>
  <c r="B732" i="5" s="1"/>
  <c r="N730" i="5"/>
  <c r="O730" i="5" s="1"/>
  <c r="N729" i="5"/>
  <c r="O729" i="5" s="1"/>
  <c r="N728" i="5"/>
  <c r="B724" i="5"/>
  <c r="B725" i="5" s="1"/>
  <c r="N723" i="5"/>
  <c r="O723" i="5" s="1"/>
  <c r="N722" i="5"/>
  <c r="O722" i="5" s="1"/>
  <c r="N721" i="5"/>
  <c r="O721" i="5" s="1"/>
  <c r="N720" i="5"/>
  <c r="O720" i="5" s="1"/>
  <c r="N719" i="5"/>
  <c r="O719" i="5" s="1"/>
  <c r="N718" i="5"/>
  <c r="O718" i="5" s="1"/>
  <c r="N717" i="5"/>
  <c r="O717" i="5" s="1"/>
  <c r="N716" i="5"/>
  <c r="O716" i="5" s="1"/>
  <c r="B711" i="5"/>
  <c r="B710" i="5"/>
  <c r="B709" i="5"/>
  <c r="B708" i="5"/>
  <c r="B707" i="5"/>
  <c r="B706" i="5"/>
  <c r="B705" i="5"/>
  <c r="F1233" i="5"/>
  <c r="F1234" i="5" s="1"/>
  <c r="E1233" i="5"/>
  <c r="E1234" i="5" s="1"/>
  <c r="D1233" i="5"/>
  <c r="D1234" i="5" s="1"/>
  <c r="C1233" i="5"/>
  <c r="C1234" i="5" s="1"/>
  <c r="B1233" i="5"/>
  <c r="B1237" i="5" s="1"/>
  <c r="N1232" i="5"/>
  <c r="O1232" i="5" s="1"/>
  <c r="N1230" i="5"/>
  <c r="O1230" i="5" s="1"/>
  <c r="N1229" i="5"/>
  <c r="O1229" i="5" s="1"/>
  <c r="N1228" i="5"/>
  <c r="O1228" i="5" s="1"/>
  <c r="N1227" i="5"/>
  <c r="O1227" i="5" s="1"/>
  <c r="N1226" i="5"/>
  <c r="O1226" i="5" s="1"/>
  <c r="N1225" i="5"/>
  <c r="O1225" i="5" s="1"/>
  <c r="N1224" i="5"/>
  <c r="O1224" i="5" s="1"/>
  <c r="N1223" i="5"/>
  <c r="O1223" i="5" s="1"/>
  <c r="N1222" i="5"/>
  <c r="O1222" i="5" s="1"/>
  <c r="N1221" i="5"/>
  <c r="O1221" i="5" s="1"/>
  <c r="N1220" i="5"/>
  <c r="O1220" i="5" s="1"/>
  <c r="N1219" i="5"/>
  <c r="O1219" i="5" s="1"/>
  <c r="N1218" i="5"/>
  <c r="O1218" i="5" s="1"/>
  <c r="N1217" i="5"/>
  <c r="O1217" i="5" s="1"/>
  <c r="N1216" i="5"/>
  <c r="O1216" i="5" s="1"/>
  <c r="N1215" i="5"/>
  <c r="F1211" i="5"/>
  <c r="F1212" i="5" s="1"/>
  <c r="E1211" i="5"/>
  <c r="E1212" i="5" s="1"/>
  <c r="D1211" i="5"/>
  <c r="D1212" i="5" s="1"/>
  <c r="C1211" i="5"/>
  <c r="C1212" i="5" s="1"/>
  <c r="B1211" i="5"/>
  <c r="N1210" i="5"/>
  <c r="O1210" i="5" s="1"/>
  <c r="N1209" i="5"/>
  <c r="O1209" i="5" s="1"/>
  <c r="N1208" i="5"/>
  <c r="O1208" i="5" s="1"/>
  <c r="F1204" i="5"/>
  <c r="F1205" i="5" s="1"/>
  <c r="E1204" i="5"/>
  <c r="E1205" i="5" s="1"/>
  <c r="D1204" i="5"/>
  <c r="D1205" i="5" s="1"/>
  <c r="C1204" i="5"/>
  <c r="C1205" i="5" s="1"/>
  <c r="B1204" i="5"/>
  <c r="B1205" i="5" s="1"/>
  <c r="N1203" i="5"/>
  <c r="O1203" i="5" s="1"/>
  <c r="N1201" i="5"/>
  <c r="O1201" i="5" s="1"/>
  <c r="N1200" i="5"/>
  <c r="O1200" i="5" s="1"/>
  <c r="N1199" i="5"/>
  <c r="O1199" i="5" s="1"/>
  <c r="N1198" i="5"/>
  <c r="O1198" i="5" s="1"/>
  <c r="N1197" i="5"/>
  <c r="O1197" i="5" s="1"/>
  <c r="N1196" i="5"/>
  <c r="O1196" i="5" s="1"/>
  <c r="N1195" i="5"/>
  <c r="O1195" i="5" s="1"/>
  <c r="N1194" i="5"/>
  <c r="O1194" i="5" s="1"/>
  <c r="N1193" i="5"/>
  <c r="O1193" i="5" s="1"/>
  <c r="N1192" i="5"/>
  <c r="O1192" i="5" s="1"/>
  <c r="N1191" i="5"/>
  <c r="O1191" i="5" s="1"/>
  <c r="N1190" i="5"/>
  <c r="O1190" i="5" s="1"/>
  <c r="N1189" i="5"/>
  <c r="O1189" i="5" s="1"/>
  <c r="N1188" i="5"/>
  <c r="O1188" i="5" s="1"/>
  <c r="N1187" i="5"/>
  <c r="O1187" i="5" s="1"/>
  <c r="N1186" i="5"/>
  <c r="O1186" i="5" s="1"/>
  <c r="E1182" i="5"/>
  <c r="D1182" i="5"/>
  <c r="C1182" i="5"/>
  <c r="B1182" i="5"/>
  <c r="E1180" i="5"/>
  <c r="D1180" i="5"/>
  <c r="C1180" i="5"/>
  <c r="B1180" i="5"/>
  <c r="E1179" i="5"/>
  <c r="D1179" i="5"/>
  <c r="C1179" i="5"/>
  <c r="B1179" i="5"/>
  <c r="E1178" i="5"/>
  <c r="D1178" i="5"/>
  <c r="C1178" i="5"/>
  <c r="B1178" i="5"/>
  <c r="E1177" i="5"/>
  <c r="D1177" i="5"/>
  <c r="C1177" i="5"/>
  <c r="B1177" i="5"/>
  <c r="E1176" i="5"/>
  <c r="D1176" i="5"/>
  <c r="C1176" i="5"/>
  <c r="B1176" i="5"/>
  <c r="E1175" i="5"/>
  <c r="D1175" i="5"/>
  <c r="C1175" i="5"/>
  <c r="B1175" i="5"/>
  <c r="E1174" i="5"/>
  <c r="D1174" i="5"/>
  <c r="C1174" i="5"/>
  <c r="B1174" i="5"/>
  <c r="E1173" i="5"/>
  <c r="D1173" i="5"/>
  <c r="C1173" i="5"/>
  <c r="B1173" i="5"/>
  <c r="E1172" i="5"/>
  <c r="D1172" i="5"/>
  <c r="C1172" i="5"/>
  <c r="B1172" i="5"/>
  <c r="E1171" i="5"/>
  <c r="D1171" i="5"/>
  <c r="C1171" i="5"/>
  <c r="B1171" i="5"/>
  <c r="E1170" i="5"/>
  <c r="D1170" i="5"/>
  <c r="C1170" i="5"/>
  <c r="B1170" i="5"/>
  <c r="E1169" i="5"/>
  <c r="D1169" i="5"/>
  <c r="C1169" i="5"/>
  <c r="B1169" i="5"/>
  <c r="E1168" i="5"/>
  <c r="D1168" i="5"/>
  <c r="C1168" i="5"/>
  <c r="B1168" i="5"/>
  <c r="E1167" i="5"/>
  <c r="D1167" i="5"/>
  <c r="C1167" i="5"/>
  <c r="B1167" i="5"/>
  <c r="E1166" i="5"/>
  <c r="D1166" i="5"/>
  <c r="C1166" i="5"/>
  <c r="B1166" i="5"/>
  <c r="E1165" i="5"/>
  <c r="D1165" i="5"/>
  <c r="C1165" i="5"/>
  <c r="B1165" i="5"/>
  <c r="B1183" i="5" s="1"/>
  <c r="F1156" i="5"/>
  <c r="F1157" i="5" s="1"/>
  <c r="E1156" i="5"/>
  <c r="E1157" i="5" s="1"/>
  <c r="D1156" i="5"/>
  <c r="D1157" i="5" s="1"/>
  <c r="C1156" i="5"/>
  <c r="C1157" i="5" s="1"/>
  <c r="B1156" i="5"/>
  <c r="B1160" i="5" s="1"/>
  <c r="B1373" i="5" s="1"/>
  <c r="N1155" i="5"/>
  <c r="O1155" i="5" s="1"/>
  <c r="N1154" i="5"/>
  <c r="O1154" i="5" s="1"/>
  <c r="N1153" i="5"/>
  <c r="O1153" i="5" s="1"/>
  <c r="N1152" i="5"/>
  <c r="O1152" i="5" s="1"/>
  <c r="N1151" i="5"/>
  <c r="O1151" i="5" s="1"/>
  <c r="N1150" i="5"/>
  <c r="O1150" i="5" s="1"/>
  <c r="N1149" i="5"/>
  <c r="O1149" i="5" s="1"/>
  <c r="N1148" i="5"/>
  <c r="O1148" i="5" s="1"/>
  <c r="N1147" i="5"/>
  <c r="O1147" i="5" s="1"/>
  <c r="N1146" i="5"/>
  <c r="O1146" i="5" s="1"/>
  <c r="N1145" i="5"/>
  <c r="O1145" i="5" s="1"/>
  <c r="N1144" i="5"/>
  <c r="O1144" i="5" s="1"/>
  <c r="N1143" i="5"/>
  <c r="O1143" i="5" s="1"/>
  <c r="E1139" i="5"/>
  <c r="E1140" i="5" s="1"/>
  <c r="D1139" i="5"/>
  <c r="D1140" i="5" s="1"/>
  <c r="C1139" i="5"/>
  <c r="C1140" i="5" s="1"/>
  <c r="B1139" i="5"/>
  <c r="N1138" i="5"/>
  <c r="O1138" i="5" s="1"/>
  <c r="N1137" i="5"/>
  <c r="O1137" i="5" s="1"/>
  <c r="N1136" i="5"/>
  <c r="O1136" i="5" s="1"/>
  <c r="F1132" i="5"/>
  <c r="F1133" i="5" s="1"/>
  <c r="E1132" i="5"/>
  <c r="E1133" i="5" s="1"/>
  <c r="D1132" i="5"/>
  <c r="D1133" i="5" s="1"/>
  <c r="C1132" i="5"/>
  <c r="C1133" i="5" s="1"/>
  <c r="B1132" i="5"/>
  <c r="N1131" i="5"/>
  <c r="O1131" i="5" s="1"/>
  <c r="N1130" i="5"/>
  <c r="O1130" i="5" s="1"/>
  <c r="N1129" i="5"/>
  <c r="O1129" i="5" s="1"/>
  <c r="N1128" i="5"/>
  <c r="O1128" i="5" s="1"/>
  <c r="N1127" i="5"/>
  <c r="O1127" i="5" s="1"/>
  <c r="N1126" i="5"/>
  <c r="O1126" i="5" s="1"/>
  <c r="N1125" i="5"/>
  <c r="O1125" i="5" s="1"/>
  <c r="N1124" i="5"/>
  <c r="O1124" i="5" s="1"/>
  <c r="N1123" i="5"/>
  <c r="O1123" i="5" s="1"/>
  <c r="N1122" i="5"/>
  <c r="O1122" i="5" s="1"/>
  <c r="N1121" i="5"/>
  <c r="O1121" i="5" s="1"/>
  <c r="N1120" i="5"/>
  <c r="O1120" i="5" s="1"/>
  <c r="N1119" i="5"/>
  <c r="F1115" i="5"/>
  <c r="F1116" i="5" s="1"/>
  <c r="E1115" i="5"/>
  <c r="E1116" i="5" s="1"/>
  <c r="D1114" i="5"/>
  <c r="C1114" i="5"/>
  <c r="B1114" i="5"/>
  <c r="D1113" i="5"/>
  <c r="C1113" i="5"/>
  <c r="B1113" i="5"/>
  <c r="D1112" i="5"/>
  <c r="C1112" i="5"/>
  <c r="B1112" i="5"/>
  <c r="D1111" i="5"/>
  <c r="C1111" i="5"/>
  <c r="B1111" i="5"/>
  <c r="D1110" i="5"/>
  <c r="C1110" i="5"/>
  <c r="B1110" i="5"/>
  <c r="D1109" i="5"/>
  <c r="C1109" i="5"/>
  <c r="B1109" i="5"/>
  <c r="D1108" i="5"/>
  <c r="C1108" i="5"/>
  <c r="B1108" i="5"/>
  <c r="D1107" i="5"/>
  <c r="C1107" i="5"/>
  <c r="B1107" i="5"/>
  <c r="D1106" i="5"/>
  <c r="C1106" i="5"/>
  <c r="B1106" i="5"/>
  <c r="D1105" i="5"/>
  <c r="C1105" i="5"/>
  <c r="B1105" i="5"/>
  <c r="D1104" i="5"/>
  <c r="C1104" i="5"/>
  <c r="B1104" i="5"/>
  <c r="D1103" i="5"/>
  <c r="C1103" i="5"/>
  <c r="B1103" i="5"/>
  <c r="D1102" i="5"/>
  <c r="C1102" i="5"/>
  <c r="B1102" i="5"/>
  <c r="F1259" i="5"/>
  <c r="D1259" i="5"/>
  <c r="B1259" i="5"/>
  <c r="N1257" i="5"/>
  <c r="O1257" i="5" s="1"/>
  <c r="O1258" i="5" s="1"/>
  <c r="O1262" i="5" s="1"/>
  <c r="F1245" i="5"/>
  <c r="E1245" i="5"/>
  <c r="D1245" i="5"/>
  <c r="B1245" i="5"/>
  <c r="N1244" i="5"/>
  <c r="O1244" i="5" s="1"/>
  <c r="N1243" i="5"/>
  <c r="O1243" i="5" s="1"/>
  <c r="N1242" i="5"/>
  <c r="O1242" i="5" s="1"/>
  <c r="F1275" i="5"/>
  <c r="E1275" i="5"/>
  <c r="D1275" i="5"/>
  <c r="C1275" i="5"/>
  <c r="B1275" i="5"/>
  <c r="N1274" i="5"/>
  <c r="N1275" i="5" s="1"/>
  <c r="N1279" i="5" s="1"/>
  <c r="F1270" i="5"/>
  <c r="E1270" i="5"/>
  <c r="C1270" i="5"/>
  <c r="B1270" i="5"/>
  <c r="B1386" i="5" s="1"/>
  <c r="N1269" i="5"/>
  <c r="O1269" i="5" s="1"/>
  <c r="N1268" i="5"/>
  <c r="O1268" i="5" s="1"/>
  <c r="N1267" i="5"/>
  <c r="B1058" i="5"/>
  <c r="N1057" i="5"/>
  <c r="O1057" i="5" s="1"/>
  <c r="N1056" i="5"/>
  <c r="O1056" i="5" s="1"/>
  <c r="N1055" i="5"/>
  <c r="O1055" i="5" s="1"/>
  <c r="N1054" i="5"/>
  <c r="O1054" i="5" s="1"/>
  <c r="F1050" i="5"/>
  <c r="F1051" i="5" s="1"/>
  <c r="E1050" i="5"/>
  <c r="E1051" i="5" s="1"/>
  <c r="D1050" i="5"/>
  <c r="D1051" i="5" s="1"/>
  <c r="C1050" i="5"/>
  <c r="C1051" i="5" s="1"/>
  <c r="B1050" i="5"/>
  <c r="B1051" i="5" s="1"/>
  <c r="N1049" i="5"/>
  <c r="O1049" i="5" s="1"/>
  <c r="N1048" i="5"/>
  <c r="O1048" i="5" s="1"/>
  <c r="N1045" i="5"/>
  <c r="O1045" i="5" s="1"/>
  <c r="E1036" i="5"/>
  <c r="E1037" i="5" s="1"/>
  <c r="D1036" i="5"/>
  <c r="D1037" i="5" s="1"/>
  <c r="C1036" i="5"/>
  <c r="C1037" i="5" s="1"/>
  <c r="B1036" i="5"/>
  <c r="N1035" i="5"/>
  <c r="O1035" i="5" s="1"/>
  <c r="N1034" i="5"/>
  <c r="O1034" i="5" s="1"/>
  <c r="N1033" i="5"/>
  <c r="O1033" i="5" s="1"/>
  <c r="N1032" i="5"/>
  <c r="O1032" i="5" s="1"/>
  <c r="N1031" i="5"/>
  <c r="O1031" i="5" s="1"/>
  <c r="N1030" i="5"/>
  <c r="O1030" i="5" s="1"/>
  <c r="N1029" i="5"/>
  <c r="O1029" i="5" s="1"/>
  <c r="N1028" i="5"/>
  <c r="O1028" i="5" s="1"/>
  <c r="N1027" i="5"/>
  <c r="O1027" i="5" s="1"/>
  <c r="N1026" i="5"/>
  <c r="O1026" i="5" s="1"/>
  <c r="N1025" i="5"/>
  <c r="O1025" i="5" s="1"/>
  <c r="N1024" i="5"/>
  <c r="O1024" i="5" s="1"/>
  <c r="N1023" i="5"/>
  <c r="O1023" i="5" s="1"/>
  <c r="N1022" i="5"/>
  <c r="O1022" i="5" s="1"/>
  <c r="G1018" i="5"/>
  <c r="G1062" i="5" s="1"/>
  <c r="F1018" i="5"/>
  <c r="F1019" i="5" s="1"/>
  <c r="E1018" i="5"/>
  <c r="E1019" i="5" s="1"/>
  <c r="D1018" i="5"/>
  <c r="D1019" i="5" s="1"/>
  <c r="C1018" i="5"/>
  <c r="C1019" i="5" s="1"/>
  <c r="B1018" i="5"/>
  <c r="N1017" i="5"/>
  <c r="O1017" i="5" s="1"/>
  <c r="N1016" i="5"/>
  <c r="O1016" i="5" s="1"/>
  <c r="N1015" i="5"/>
  <c r="O1015" i="5" s="1"/>
  <c r="N1014" i="5"/>
  <c r="O1014" i="5" s="1"/>
  <c r="G1010" i="5"/>
  <c r="G1011" i="5" s="1"/>
  <c r="F1010" i="5"/>
  <c r="F1011" i="5" s="1"/>
  <c r="E1010" i="5"/>
  <c r="E1011" i="5" s="1"/>
  <c r="D1010" i="5"/>
  <c r="D1011" i="5" s="1"/>
  <c r="C1010" i="5"/>
  <c r="C1011" i="5" s="1"/>
  <c r="B1010" i="5"/>
  <c r="B1011" i="5" s="1"/>
  <c r="N1009" i="5"/>
  <c r="O1009" i="5" s="1"/>
  <c r="N1008" i="5"/>
  <c r="O1008" i="5" s="1"/>
  <c r="N1007" i="5"/>
  <c r="O1007" i="5" s="1"/>
  <c r="N1006" i="5"/>
  <c r="O1006" i="5" s="1"/>
  <c r="N1005" i="5"/>
  <c r="O1005" i="5" s="1"/>
  <c r="N1004" i="5"/>
  <c r="O1004" i="5" s="1"/>
  <c r="N1003" i="5"/>
  <c r="O1003" i="5" s="1"/>
  <c r="N1002" i="5"/>
  <c r="O1002" i="5" s="1"/>
  <c r="N1001" i="5"/>
  <c r="O1001" i="5" s="1"/>
  <c r="N1000" i="5"/>
  <c r="O1000" i="5" s="1"/>
  <c r="N999" i="5"/>
  <c r="O999" i="5" s="1"/>
  <c r="N998" i="5"/>
  <c r="O998" i="5" s="1"/>
  <c r="N997" i="5"/>
  <c r="O997" i="5" s="1"/>
  <c r="N996" i="5"/>
  <c r="O996" i="5" s="1"/>
  <c r="F992" i="5"/>
  <c r="F993" i="5" s="1"/>
  <c r="E992" i="5"/>
  <c r="E993" i="5" s="1"/>
  <c r="D992" i="5"/>
  <c r="D993" i="5" s="1"/>
  <c r="C992" i="5"/>
  <c r="C993" i="5" s="1"/>
  <c r="B992" i="5"/>
  <c r="B993" i="5" s="1"/>
  <c r="N991" i="5"/>
  <c r="O991" i="5" s="1"/>
  <c r="N990" i="5"/>
  <c r="O990" i="5" s="1"/>
  <c r="N989" i="5"/>
  <c r="O989" i="5" s="1"/>
  <c r="N988" i="5"/>
  <c r="O988" i="5" s="1"/>
  <c r="N987" i="5"/>
  <c r="O987" i="5" s="1"/>
  <c r="N986" i="5"/>
  <c r="O986" i="5" s="1"/>
  <c r="N985" i="5"/>
  <c r="O985" i="5" s="1"/>
  <c r="N984" i="5"/>
  <c r="O984" i="5" s="1"/>
  <c r="N983" i="5"/>
  <c r="O983" i="5" s="1"/>
  <c r="N982" i="5"/>
  <c r="O982" i="5" s="1"/>
  <c r="N981" i="5"/>
  <c r="O981" i="5" s="1"/>
  <c r="N980" i="5"/>
  <c r="O980" i="5" s="1"/>
  <c r="N979" i="5"/>
  <c r="O979" i="5" s="1"/>
  <c r="N978" i="5"/>
  <c r="O978" i="5" s="1"/>
  <c r="N888" i="5"/>
  <c r="O888" i="5" s="1"/>
  <c r="F879" i="5"/>
  <c r="E879" i="5"/>
  <c r="D879" i="5"/>
  <c r="C879" i="5"/>
  <c r="B879" i="5"/>
  <c r="N878" i="5"/>
  <c r="O878" i="5" s="1"/>
  <c r="N877" i="5"/>
  <c r="O877" i="5" s="1"/>
  <c r="N876" i="5"/>
  <c r="B867" i="5"/>
  <c r="N866" i="5"/>
  <c r="N867" i="5" s="1"/>
  <c r="F862" i="5"/>
  <c r="F863" i="5" s="1"/>
  <c r="E862" i="5"/>
  <c r="E863" i="5" s="1"/>
  <c r="D862" i="5"/>
  <c r="D863" i="5" s="1"/>
  <c r="C862" i="5"/>
  <c r="C863" i="5" s="1"/>
  <c r="B862" i="5"/>
  <c r="N861" i="5"/>
  <c r="O861" i="5" s="1"/>
  <c r="N860" i="5"/>
  <c r="O860" i="5" s="1"/>
  <c r="N859" i="5"/>
  <c r="O859" i="5" s="1"/>
  <c r="N855" i="5"/>
  <c r="O855" i="5" s="1"/>
  <c r="N854" i="5"/>
  <c r="O854" i="5" s="1"/>
  <c r="N853" i="5"/>
  <c r="O853" i="5" s="1"/>
  <c r="N852" i="5"/>
  <c r="O852" i="5" s="1"/>
  <c r="N851" i="5"/>
  <c r="O851" i="5" s="1"/>
  <c r="N850" i="5"/>
  <c r="O850" i="5" s="1"/>
  <c r="N849" i="5"/>
  <c r="O849" i="5" s="1"/>
  <c r="N848" i="5"/>
  <c r="O848" i="5" s="1"/>
  <c r="N847" i="5"/>
  <c r="O847" i="5" s="1"/>
  <c r="N594" i="5"/>
  <c r="O594" i="5" s="1"/>
  <c r="N593" i="5"/>
  <c r="O593" i="5" s="1"/>
  <c r="N592" i="5"/>
  <c r="O592" i="5" s="1"/>
  <c r="O591" i="5"/>
  <c r="N590" i="5"/>
  <c r="O590" i="5" s="1"/>
  <c r="N589" i="5"/>
  <c r="O589" i="5" s="1"/>
  <c r="N588" i="5"/>
  <c r="O588" i="5" s="1"/>
  <c r="N587" i="5"/>
  <c r="O587" i="5" s="1"/>
  <c r="N586" i="5"/>
  <c r="O586" i="5" s="1"/>
  <c r="E573" i="5"/>
  <c r="E574" i="5" s="1"/>
  <c r="D573" i="5"/>
  <c r="D574" i="5" s="1"/>
  <c r="C573" i="5"/>
  <c r="C574" i="5" s="1"/>
  <c r="N572" i="5"/>
  <c r="O572" i="5" s="1"/>
  <c r="N571" i="5"/>
  <c r="F567" i="5"/>
  <c r="F568" i="5" s="1"/>
  <c r="E567" i="5"/>
  <c r="E568" i="5" s="1"/>
  <c r="D567" i="5"/>
  <c r="D568" i="5" s="1"/>
  <c r="C567" i="5"/>
  <c r="C568" i="5" s="1"/>
  <c r="F557" i="5"/>
  <c r="F558" i="5" s="1"/>
  <c r="E557" i="5"/>
  <c r="E558" i="5" s="1"/>
  <c r="D557" i="5"/>
  <c r="D558" i="5" s="1"/>
  <c r="C557" i="5"/>
  <c r="C558" i="5" s="1"/>
  <c r="N556" i="5"/>
  <c r="O556" i="5" s="1"/>
  <c r="N555" i="5"/>
  <c r="O555" i="5" s="1"/>
  <c r="N554" i="5"/>
  <c r="O554" i="5" s="1"/>
  <c r="C512" i="5"/>
  <c r="C514" i="5" s="1"/>
  <c r="C515" i="5" s="1"/>
  <c r="C1691" i="5" s="1"/>
  <c r="N535" i="5"/>
  <c r="O535" i="5" s="1"/>
  <c r="N542" i="5"/>
  <c r="O542" i="5" s="1"/>
  <c r="N533" i="5"/>
  <c r="O533" i="5" s="1"/>
  <c r="N541" i="5"/>
  <c r="O541" i="5" s="1"/>
  <c r="N530" i="5"/>
  <c r="O530" i="5" s="1"/>
  <c r="N529" i="5"/>
  <c r="O529" i="5" s="1"/>
  <c r="N528" i="5"/>
  <c r="O528" i="5" s="1"/>
  <c r="N527" i="5"/>
  <c r="O527" i="5" s="1"/>
  <c r="N526" i="5"/>
  <c r="O526" i="5" s="1"/>
  <c r="N525" i="5"/>
  <c r="O525" i="5" s="1"/>
  <c r="N523" i="5"/>
  <c r="O523" i="5" s="1"/>
  <c r="N522" i="5"/>
  <c r="O522" i="5" s="1"/>
  <c r="N521" i="5"/>
  <c r="O521" i="5" s="1"/>
  <c r="N520" i="5"/>
  <c r="O520" i="5" s="1"/>
  <c r="N540" i="5"/>
  <c r="O540" i="5" s="1"/>
  <c r="N518" i="5"/>
  <c r="F508" i="5"/>
  <c r="E508" i="5"/>
  <c r="N507" i="5"/>
  <c r="O507" i="5" s="1"/>
  <c r="N506" i="5"/>
  <c r="O506" i="5" s="1"/>
  <c r="N505" i="5"/>
  <c r="O505" i="5" s="1"/>
  <c r="N504" i="5"/>
  <c r="O504" i="5" s="1"/>
  <c r="D508" i="5"/>
  <c r="C508" i="5"/>
  <c r="B508" i="5"/>
  <c r="N502" i="5"/>
  <c r="O502" i="5" s="1"/>
  <c r="G499" i="5"/>
  <c r="F499" i="5"/>
  <c r="C499" i="5"/>
  <c r="N498" i="5"/>
  <c r="O498" i="5" s="1"/>
  <c r="N497" i="5"/>
  <c r="O497" i="5" s="1"/>
  <c r="N496" i="5"/>
  <c r="O496" i="5" s="1"/>
  <c r="N495" i="5"/>
  <c r="O495" i="5" s="1"/>
  <c r="D499" i="5"/>
  <c r="B499" i="5"/>
  <c r="N493" i="5"/>
  <c r="O493" i="5" s="1"/>
  <c r="M373" i="5"/>
  <c r="L373" i="5"/>
  <c r="I373" i="5"/>
  <c r="H373" i="5"/>
  <c r="F373" i="5"/>
  <c r="M372" i="5"/>
  <c r="L372" i="5"/>
  <c r="I372" i="5"/>
  <c r="H372" i="5"/>
  <c r="F372" i="5"/>
  <c r="D372" i="5"/>
  <c r="M371" i="5"/>
  <c r="L371" i="5"/>
  <c r="I371" i="5"/>
  <c r="H371" i="5"/>
  <c r="F371" i="5"/>
  <c r="M352" i="5"/>
  <c r="F352" i="5"/>
  <c r="F325" i="5"/>
  <c r="E325" i="5"/>
  <c r="D325" i="5"/>
  <c r="C325" i="5"/>
  <c r="B325" i="5"/>
  <c r="N322" i="5"/>
  <c r="F319" i="5"/>
  <c r="E319" i="5"/>
  <c r="D319" i="5"/>
  <c r="D366" i="5" s="1"/>
  <c r="C319" i="5"/>
  <c r="B319" i="5"/>
  <c r="N316" i="5"/>
  <c r="F313" i="5"/>
  <c r="E313" i="5"/>
  <c r="D313" i="5"/>
  <c r="C313" i="5"/>
  <c r="B313" i="5"/>
  <c r="N306" i="5"/>
  <c r="F303" i="5"/>
  <c r="E303" i="5"/>
  <c r="D303" i="5"/>
  <c r="C303" i="5"/>
  <c r="B303" i="5"/>
  <c r="N286" i="5"/>
  <c r="F283" i="5"/>
  <c r="E283" i="5"/>
  <c r="D283" i="5"/>
  <c r="C283" i="5"/>
  <c r="B283" i="5"/>
  <c r="N266" i="5"/>
  <c r="F263" i="5"/>
  <c r="E263" i="5"/>
  <c r="D263" i="5"/>
  <c r="D380" i="5" s="1"/>
  <c r="C263" i="5"/>
  <c r="B263" i="5"/>
  <c r="N260" i="5"/>
  <c r="B257" i="5"/>
  <c r="N240" i="5"/>
  <c r="M237" i="5"/>
  <c r="K237" i="5"/>
  <c r="J237" i="5"/>
  <c r="I237" i="5"/>
  <c r="H237" i="5"/>
  <c r="G237" i="5"/>
  <c r="E237" i="5"/>
  <c r="D237" i="5"/>
  <c r="C237" i="5"/>
  <c r="B237" i="5"/>
  <c r="O234" i="5"/>
  <c r="M231" i="5"/>
  <c r="K231" i="5"/>
  <c r="J231" i="5"/>
  <c r="I231" i="5"/>
  <c r="H231" i="5"/>
  <c r="G231" i="5"/>
  <c r="F231" i="5"/>
  <c r="E231" i="5"/>
  <c r="D231" i="5"/>
  <c r="C231" i="5"/>
  <c r="B231" i="5"/>
  <c r="N212" i="5"/>
  <c r="M209" i="5"/>
  <c r="K209" i="5"/>
  <c r="J209" i="5"/>
  <c r="G209" i="5"/>
  <c r="F209" i="5"/>
  <c r="E209" i="5"/>
  <c r="D209" i="5"/>
  <c r="C209" i="5"/>
  <c r="B209" i="5"/>
  <c r="M78" i="5"/>
  <c r="K78" i="5"/>
  <c r="J78" i="5"/>
  <c r="H78" i="5"/>
  <c r="G78" i="5"/>
  <c r="F78" i="5"/>
  <c r="E78" i="5"/>
  <c r="D78" i="5"/>
  <c r="C78" i="5"/>
  <c r="B78" i="5"/>
  <c r="N75" i="5"/>
  <c r="M72" i="5"/>
  <c r="K72" i="5"/>
  <c r="I72" i="5"/>
  <c r="G72" i="5"/>
  <c r="O54" i="5"/>
  <c r="M50" i="5"/>
  <c r="J50" i="5"/>
  <c r="H50" i="5"/>
  <c r="F50" i="5"/>
  <c r="E50" i="5"/>
  <c r="D50" i="5"/>
  <c r="C50" i="5"/>
  <c r="B50" i="5"/>
  <c r="M49" i="5"/>
  <c r="J49" i="5"/>
  <c r="H49" i="5"/>
  <c r="F49" i="5"/>
  <c r="E49" i="5"/>
  <c r="D49" i="5"/>
  <c r="C49" i="5"/>
  <c r="B49" i="5"/>
  <c r="M48" i="5"/>
  <c r="J48" i="5"/>
  <c r="H48" i="5"/>
  <c r="F48" i="5"/>
  <c r="E48" i="5"/>
  <c r="D48" i="5"/>
  <c r="C48" i="5"/>
  <c r="F1683" i="5"/>
  <c r="E1683" i="5"/>
  <c r="D1683" i="5"/>
  <c r="C1683" i="5"/>
  <c r="B45" i="5"/>
  <c r="N42" i="5"/>
  <c r="B39" i="5"/>
  <c r="N21" i="5"/>
  <c r="O21" i="5" s="1"/>
  <c r="M17" i="5"/>
  <c r="M357" i="5" s="1"/>
  <c r="L5" i="8"/>
  <c r="K5" i="8"/>
  <c r="J5" i="8"/>
  <c r="I5" i="8"/>
  <c r="G5" i="8"/>
  <c r="M16" i="5"/>
  <c r="M356" i="5" s="1"/>
  <c r="L4" i="8"/>
  <c r="K4" i="8"/>
  <c r="J4" i="8"/>
  <c r="I4" i="8"/>
  <c r="G4" i="8"/>
  <c r="M15" i="5"/>
  <c r="M355" i="5" s="1"/>
  <c r="L3" i="8"/>
  <c r="J3" i="8"/>
  <c r="I3" i="8"/>
  <c r="M1673" i="5"/>
  <c r="B12" i="5"/>
  <c r="N9" i="5"/>
  <c r="I1673" i="5" l="1"/>
  <c r="I1675" i="5"/>
  <c r="I1670" i="5"/>
  <c r="I1674" i="5"/>
  <c r="D4" i="11"/>
  <c r="D368" i="5"/>
  <c r="D6" i="11"/>
  <c r="D1675" i="5"/>
  <c r="D1670" i="5"/>
  <c r="F1675" i="5"/>
  <c r="F1670" i="5"/>
  <c r="C1675" i="5"/>
  <c r="C1670" i="5"/>
  <c r="E1675" i="5"/>
  <c r="E1670" i="5"/>
  <c r="G1674" i="5"/>
  <c r="G1670" i="5"/>
  <c r="N50" i="5"/>
  <c r="O50" i="5" s="1"/>
  <c r="D1673" i="5"/>
  <c r="M4" i="8"/>
  <c r="N16" i="5"/>
  <c r="O16" i="5" s="1"/>
  <c r="G1064" i="5"/>
  <c r="G1341" i="5"/>
  <c r="F1673" i="5"/>
  <c r="M5" i="8"/>
  <c r="N17" i="5"/>
  <c r="O17" i="5" s="1"/>
  <c r="N49" i="5"/>
  <c r="O49" i="5" s="1"/>
  <c r="G1675" i="5"/>
  <c r="G1673" i="5"/>
  <c r="F380" i="5"/>
  <c r="F387" i="5" s="1"/>
  <c r="F1687" i="5" s="1"/>
  <c r="F366" i="5"/>
  <c r="B1261" i="5"/>
  <c r="B1384" i="5"/>
  <c r="O1460" i="5"/>
  <c r="O1473" i="5" s="1"/>
  <c r="N1473" i="5"/>
  <c r="E1446" i="5"/>
  <c r="E1449" i="5" s="1"/>
  <c r="E1694" i="5" s="1"/>
  <c r="E1429" i="5"/>
  <c r="E1447" i="5"/>
  <c r="E1693" i="5" s="1"/>
  <c r="D1446" i="5"/>
  <c r="D1449" i="5" s="1"/>
  <c r="D1694" i="5" s="1"/>
  <c r="D1447" i="5"/>
  <c r="D1693" i="5" s="1"/>
  <c r="D1429" i="5"/>
  <c r="F1446" i="5"/>
  <c r="F1447" i="5"/>
  <c r="F1693" i="5" s="1"/>
  <c r="F1429" i="5"/>
  <c r="C1446" i="5"/>
  <c r="C1449" i="5" s="1"/>
  <c r="C1694" i="5" s="1"/>
  <c r="C1447" i="5"/>
  <c r="C1693" i="5" s="1"/>
  <c r="C1429" i="5"/>
  <c r="B383" i="5"/>
  <c r="D383" i="5"/>
  <c r="F383" i="5"/>
  <c r="D1059" i="5"/>
  <c r="D1060" i="5"/>
  <c r="E1384" i="5"/>
  <c r="E1246" i="5"/>
  <c r="B1683" i="5"/>
  <c r="B358" i="5"/>
  <c r="C384" i="5"/>
  <c r="E384" i="5"/>
  <c r="B384" i="5"/>
  <c r="D384" i="5"/>
  <c r="F384" i="5"/>
  <c r="C383" i="5"/>
  <c r="E383" i="5"/>
  <c r="N1051" i="5"/>
  <c r="O1051" i="5" s="1"/>
  <c r="F1060" i="5"/>
  <c r="C1059" i="5"/>
  <c r="C1060" i="5"/>
  <c r="E1059" i="5"/>
  <c r="E1060" i="5"/>
  <c r="D1384" i="5"/>
  <c r="D1390" i="5" s="1"/>
  <c r="D1246" i="5"/>
  <c r="F1384" i="5"/>
  <c r="F1246" i="5"/>
  <c r="C1673" i="5"/>
  <c r="E1673" i="5"/>
  <c r="B1685" i="5"/>
  <c r="D1183" i="5"/>
  <c r="B1019" i="5"/>
  <c r="B1062" i="5"/>
  <c r="B1341" i="5" s="1"/>
  <c r="B1278" i="5"/>
  <c r="E1386" i="5"/>
  <c r="E1278" i="5"/>
  <c r="B1276" i="5"/>
  <c r="D1276" i="5"/>
  <c r="D1280" i="5"/>
  <c r="F1276" i="5"/>
  <c r="B1140" i="5"/>
  <c r="N1140" i="5" s="1"/>
  <c r="O1140" i="5" s="1"/>
  <c r="B1159" i="5"/>
  <c r="B1344" i="5" s="1"/>
  <c r="C1386" i="5"/>
  <c r="C1278" i="5"/>
  <c r="F1386" i="5"/>
  <c r="F1278" i="5"/>
  <c r="C1276" i="5"/>
  <c r="E1276" i="5"/>
  <c r="B1246" i="5"/>
  <c r="B1212" i="5"/>
  <c r="B1236" i="5"/>
  <c r="N1679" i="5"/>
  <c r="O1679" i="5" s="1"/>
  <c r="C870" i="5"/>
  <c r="E870" i="5"/>
  <c r="B868" i="5"/>
  <c r="N868" i="5" s="1"/>
  <c r="O868" i="5" s="1"/>
  <c r="B871" i="5"/>
  <c r="B887" i="5"/>
  <c r="B1335" i="5" s="1"/>
  <c r="D887" i="5"/>
  <c r="F887" i="5"/>
  <c r="F1062" i="5"/>
  <c r="F1341" i="5" s="1"/>
  <c r="B1063" i="5"/>
  <c r="B1370" i="5" s="1"/>
  <c r="B1037" i="5"/>
  <c r="D1040" i="5"/>
  <c r="D1041" i="5" s="1"/>
  <c r="D1042" i="5" s="1"/>
  <c r="B1059" i="5"/>
  <c r="B1060" i="5"/>
  <c r="E1261" i="5"/>
  <c r="C1262" i="5"/>
  <c r="C1259" i="5"/>
  <c r="E1262" i="5"/>
  <c r="E1259" i="5"/>
  <c r="B1133" i="5"/>
  <c r="F1159" i="5"/>
  <c r="C1160" i="5"/>
  <c r="C1373" i="5" s="1"/>
  <c r="C1237" i="5"/>
  <c r="O1374" i="5" s="1"/>
  <c r="E1237" i="5"/>
  <c r="B698" i="5"/>
  <c r="B1329" i="5" s="1"/>
  <c r="B691" i="5"/>
  <c r="E1685" i="5"/>
  <c r="J51" i="5"/>
  <c r="M51" i="5"/>
  <c r="B870" i="5"/>
  <c r="B863" i="5"/>
  <c r="D870" i="5"/>
  <c r="F870" i="5"/>
  <c r="C887" i="5"/>
  <c r="E887" i="5"/>
  <c r="G1019" i="5"/>
  <c r="C1063" i="5"/>
  <c r="C1370" i="5" s="1"/>
  <c r="E1063" i="5"/>
  <c r="E1370" i="5" s="1"/>
  <c r="D1261" i="5"/>
  <c r="F1261" i="5"/>
  <c r="E1159" i="5"/>
  <c r="B1157" i="5"/>
  <c r="D1160" i="5"/>
  <c r="D1373" i="5" s="1"/>
  <c r="B1234" i="5"/>
  <c r="D1237" i="5"/>
  <c r="B1407" i="5"/>
  <c r="B1692" i="5" s="1"/>
  <c r="O694" i="5"/>
  <c r="O695" i="5" s="1"/>
  <c r="N695" i="5"/>
  <c r="M3" i="8"/>
  <c r="M18" i="5"/>
  <c r="D1685" i="5"/>
  <c r="F1685" i="5"/>
  <c r="H51" i="5"/>
  <c r="N574" i="5"/>
  <c r="O574" i="5" s="1"/>
  <c r="N568" i="5"/>
  <c r="O568" i="5" s="1"/>
  <c r="D512" i="5"/>
  <c r="D514" i="5" s="1"/>
  <c r="D515" i="5" s="1"/>
  <c r="D1691" i="5" s="1"/>
  <c r="C1236" i="5"/>
  <c r="E1236" i="5"/>
  <c r="K366" i="5"/>
  <c r="K6" i="11" s="1"/>
  <c r="D1236" i="5"/>
  <c r="F1236" i="5"/>
  <c r="C363" i="5"/>
  <c r="N377" i="5"/>
  <c r="C364" i="5"/>
  <c r="N378" i="5"/>
  <c r="N1641" i="5"/>
  <c r="N536" i="5"/>
  <c r="M366" i="5"/>
  <c r="M6" i="11" s="1"/>
  <c r="J374" i="5"/>
  <c r="J1686" i="5" s="1"/>
  <c r="J368" i="5"/>
  <c r="J366" i="5"/>
  <c r="J6" i="11" s="1"/>
  <c r="L6" i="11"/>
  <c r="I368" i="5"/>
  <c r="I366" i="5"/>
  <c r="I6" i="11" s="1"/>
  <c r="B1673" i="5"/>
  <c r="G6" i="8"/>
  <c r="G3" i="8"/>
  <c r="H366" i="5"/>
  <c r="H6" i="11" s="1"/>
  <c r="N1547" i="5"/>
  <c r="O1547" i="5" s="1"/>
  <c r="N1422" i="5"/>
  <c r="O1422" i="5" s="1"/>
  <c r="N1669" i="5"/>
  <c r="O1669" i="5" s="1"/>
  <c r="N231" i="5"/>
  <c r="B1688" i="5"/>
  <c r="N751" i="5"/>
  <c r="O751" i="5" s="1"/>
  <c r="N752" i="5"/>
  <c r="O752" i="5" s="1"/>
  <c r="N754" i="5"/>
  <c r="O754" i="5" s="1"/>
  <c r="N1421" i="5"/>
  <c r="O1421" i="5" s="1"/>
  <c r="N1423" i="5"/>
  <c r="O1423" i="5" s="1"/>
  <c r="N1425" i="5"/>
  <c r="O1425" i="5" s="1"/>
  <c r="N1427" i="5"/>
  <c r="O1427" i="5" s="1"/>
  <c r="O1448" i="5"/>
  <c r="O1477" i="5"/>
  <c r="O1521" i="5" s="1"/>
  <c r="N879" i="5"/>
  <c r="N325" i="5"/>
  <c r="N1167" i="5"/>
  <c r="O1167" i="5" s="1"/>
  <c r="N1169" i="5"/>
  <c r="O1169" i="5" s="1"/>
  <c r="N1171" i="5"/>
  <c r="O1171" i="5" s="1"/>
  <c r="N1173" i="5"/>
  <c r="O1173" i="5" s="1"/>
  <c r="N1175" i="5"/>
  <c r="O1175" i="5" s="1"/>
  <c r="N1177" i="5"/>
  <c r="O1177" i="5" s="1"/>
  <c r="N1179" i="5"/>
  <c r="O1179" i="5" s="1"/>
  <c r="N1182" i="5"/>
  <c r="O1182" i="5" s="1"/>
  <c r="N328" i="5"/>
  <c r="O328" i="5" s="1"/>
  <c r="N379" i="5"/>
  <c r="N1011" i="5"/>
  <c r="O1011" i="5" s="1"/>
  <c r="O1274" i="5"/>
  <c r="O1275" i="5" s="1"/>
  <c r="O1279" i="5" s="1"/>
  <c r="D1115" i="5"/>
  <c r="D1116" i="5" s="1"/>
  <c r="C1115" i="5"/>
  <c r="C1116" i="5" s="1"/>
  <c r="N1104" i="5"/>
  <c r="O1104" i="5" s="1"/>
  <c r="N1105" i="5"/>
  <c r="O1105" i="5" s="1"/>
  <c r="N1106" i="5"/>
  <c r="O1106" i="5" s="1"/>
  <c r="N1107" i="5"/>
  <c r="O1107" i="5" s="1"/>
  <c r="N1108" i="5"/>
  <c r="O1108" i="5" s="1"/>
  <c r="N1109" i="5"/>
  <c r="O1109" i="5" s="1"/>
  <c r="N1110" i="5"/>
  <c r="O1110" i="5" s="1"/>
  <c r="N1113" i="5"/>
  <c r="O1113" i="5" s="1"/>
  <c r="N1114" i="5"/>
  <c r="O1114" i="5" s="1"/>
  <c r="N705" i="5"/>
  <c r="O705" i="5" s="1"/>
  <c r="N706" i="5"/>
  <c r="O706" i="5" s="1"/>
  <c r="N710" i="5"/>
  <c r="O710" i="5" s="1"/>
  <c r="N711" i="5"/>
  <c r="O711" i="5" s="1"/>
  <c r="N699" i="5"/>
  <c r="O699" i="5" s="1"/>
  <c r="O212" i="5"/>
  <c r="O231" i="5" s="1"/>
  <c r="N756" i="5"/>
  <c r="O756" i="5" s="1"/>
  <c r="F1262" i="5"/>
  <c r="F1160" i="5"/>
  <c r="F1373" i="5" s="1"/>
  <c r="F1448" i="5"/>
  <c r="N237" i="5"/>
  <c r="O322" i="5"/>
  <c r="O325" i="5" s="1"/>
  <c r="C371" i="5"/>
  <c r="C372" i="5"/>
  <c r="N558" i="5"/>
  <c r="O558" i="5" s="1"/>
  <c r="N561" i="5"/>
  <c r="O561" i="5" s="1"/>
  <c r="O876" i="5"/>
  <c r="O879" i="5" s="1"/>
  <c r="O887" i="5" s="1"/>
  <c r="O889" i="5" s="1"/>
  <c r="N889" i="5"/>
  <c r="C1245" i="5"/>
  <c r="C1246" i="5" s="1"/>
  <c r="N1258" i="5"/>
  <c r="N1262" i="5" s="1"/>
  <c r="N1111" i="5"/>
  <c r="O1111" i="5" s="1"/>
  <c r="N1112" i="5"/>
  <c r="O1112" i="5" s="1"/>
  <c r="E1183" i="5"/>
  <c r="N707" i="5"/>
  <c r="O707" i="5" s="1"/>
  <c r="N709" i="5"/>
  <c r="O709" i="5" s="1"/>
  <c r="B1448" i="5"/>
  <c r="O1456" i="5"/>
  <c r="N1644" i="5"/>
  <c r="O1644" i="5" s="1"/>
  <c r="E364" i="5"/>
  <c r="E363" i="5"/>
  <c r="E365" i="5"/>
  <c r="B364" i="5"/>
  <c r="C365" i="5"/>
  <c r="F1063" i="5"/>
  <c r="F1370" i="5" s="1"/>
  <c r="F1237" i="5"/>
  <c r="E371" i="5"/>
  <c r="B712" i="5"/>
  <c r="B713" i="5" s="1"/>
  <c r="N1548" i="5"/>
  <c r="O1548" i="5" s="1"/>
  <c r="N1599" i="5"/>
  <c r="O1599" i="5" s="1"/>
  <c r="B363" i="5"/>
  <c r="B365" i="5"/>
  <c r="D363" i="5"/>
  <c r="D365" i="5"/>
  <c r="N1656" i="5"/>
  <c r="O1648" i="5"/>
  <c r="O1656" i="5" s="1"/>
  <c r="O1641" i="5"/>
  <c r="N1156" i="5"/>
  <c r="N1160" i="5" s="1"/>
  <c r="O1156" i="5"/>
  <c r="O1160" i="5" s="1"/>
  <c r="N1139" i="5"/>
  <c r="O1139" i="5"/>
  <c r="N1132" i="5"/>
  <c r="N1159" i="5" s="1"/>
  <c r="N1161" i="5" s="1"/>
  <c r="O1119" i="5"/>
  <c r="O1132" i="5" s="1"/>
  <c r="O1159" i="5" s="1"/>
  <c r="N1416" i="5"/>
  <c r="O1416" i="5" s="1"/>
  <c r="O1036" i="5"/>
  <c r="O1063" i="5" s="1"/>
  <c r="N993" i="5"/>
  <c r="O993" i="5" s="1"/>
  <c r="O1018" i="5"/>
  <c r="O1062" i="5" s="1"/>
  <c r="O1010" i="5"/>
  <c r="O992" i="5"/>
  <c r="O784" i="5"/>
  <c r="O788" i="5" s="1"/>
  <c r="N785" i="5"/>
  <c r="O785" i="5" s="1"/>
  <c r="N732" i="5"/>
  <c r="O732" i="5" s="1"/>
  <c r="O724" i="5"/>
  <c r="O746" i="5" s="1"/>
  <c r="N1233" i="5"/>
  <c r="N1237" i="5" s="1"/>
  <c r="O1215" i="5"/>
  <c r="O1233" i="5" s="1"/>
  <c r="O1237" i="5" s="1"/>
  <c r="N1211" i="5"/>
  <c r="N1236" i="5" s="1"/>
  <c r="O1211" i="5"/>
  <c r="O1236" i="5" s="1"/>
  <c r="O1238" i="5" s="1"/>
  <c r="N1204" i="5"/>
  <c r="O1204" i="5"/>
  <c r="O866" i="5"/>
  <c r="O867" i="5" s="1"/>
  <c r="N862" i="5"/>
  <c r="O862" i="5"/>
  <c r="N856" i="5"/>
  <c r="O856" i="5"/>
  <c r="N573" i="5"/>
  <c r="O571" i="5"/>
  <c r="O573" i="5" s="1"/>
  <c r="N557" i="5"/>
  <c r="O557" i="5"/>
  <c r="O518" i="5"/>
  <c r="O536" i="5" s="1"/>
  <c r="N319" i="5"/>
  <c r="O316" i="5"/>
  <c r="O319" i="5" s="1"/>
  <c r="N303" i="5"/>
  <c r="O286" i="5"/>
  <c r="O303" i="5" s="1"/>
  <c r="N283" i="5"/>
  <c r="O266" i="5"/>
  <c r="O283" i="5" s="1"/>
  <c r="N313" i="5"/>
  <c r="O306" i="5"/>
  <c r="O313" i="5" s="1"/>
  <c r="O379" i="5"/>
  <c r="O378" i="5"/>
  <c r="N263" i="5"/>
  <c r="O260" i="5"/>
  <c r="O263" i="5" s="1"/>
  <c r="N257" i="5"/>
  <c r="O240" i="5"/>
  <c r="O257" i="5" s="1"/>
  <c r="N209" i="5"/>
  <c r="O201" i="5"/>
  <c r="O209" i="5" s="1"/>
  <c r="N45" i="5"/>
  <c r="O42" i="5"/>
  <c r="O45" i="5" s="1"/>
  <c r="N78" i="5"/>
  <c r="O75" i="5"/>
  <c r="O78" i="5" s="1"/>
  <c r="N72" i="5"/>
  <c r="O72" i="5"/>
  <c r="N39" i="5"/>
  <c r="O39" i="5"/>
  <c r="N12" i="5"/>
  <c r="O9" i="5"/>
  <c r="O12" i="5" s="1"/>
  <c r="K6" i="8"/>
  <c r="O237" i="5"/>
  <c r="N349" i="5"/>
  <c r="O349" i="5" s="1"/>
  <c r="C352" i="5"/>
  <c r="E352" i="5"/>
  <c r="K3" i="8"/>
  <c r="K368" i="5"/>
  <c r="M368" i="5"/>
  <c r="E372" i="5"/>
  <c r="C373" i="5"/>
  <c r="E373" i="5"/>
  <c r="I374" i="5"/>
  <c r="I1686" i="5" s="1"/>
  <c r="M374" i="5"/>
  <c r="N503" i="5"/>
  <c r="N992" i="5"/>
  <c r="N1010" i="5"/>
  <c r="N1018" i="5"/>
  <c r="N1062" i="5" s="1"/>
  <c r="N1036" i="5"/>
  <c r="B1040" i="5"/>
  <c r="B1041" i="5" s="1"/>
  <c r="B1042" i="5" s="1"/>
  <c r="F1040" i="5"/>
  <c r="F1041" i="5" s="1"/>
  <c r="F1042" i="5" s="1"/>
  <c r="D1063" i="5"/>
  <c r="B1262" i="5"/>
  <c r="D1262" i="5"/>
  <c r="N1103" i="5"/>
  <c r="O1103" i="5" s="1"/>
  <c r="N704" i="5"/>
  <c r="B791" i="5"/>
  <c r="O687" i="5"/>
  <c r="O690" i="5" s="1"/>
  <c r="N690" i="5"/>
  <c r="N1426" i="5"/>
  <c r="O1426" i="5" s="1"/>
  <c r="B1428" i="5"/>
  <c r="B1429" i="5" s="1"/>
  <c r="N15" i="5"/>
  <c r="N48" i="5"/>
  <c r="B352" i="5"/>
  <c r="B380" i="5" s="1"/>
  <c r="H368" i="5"/>
  <c r="B371" i="5"/>
  <c r="D371" i="5"/>
  <c r="B372" i="5"/>
  <c r="B373" i="5"/>
  <c r="D373" i="5"/>
  <c r="F374" i="5"/>
  <c r="F1686" i="5" s="1"/>
  <c r="H374" i="5"/>
  <c r="H1686" i="5" s="1"/>
  <c r="L374" i="5"/>
  <c r="N494" i="5"/>
  <c r="O494" i="5" s="1"/>
  <c r="O499" i="5" s="1"/>
  <c r="O1050" i="5"/>
  <c r="N1050" i="5"/>
  <c r="O1058" i="5"/>
  <c r="N1058" i="5"/>
  <c r="D1062" i="5"/>
  <c r="D1341" i="5" s="1"/>
  <c r="N1270" i="5"/>
  <c r="N1278" i="5" s="1"/>
  <c r="N1280" i="5" s="1"/>
  <c r="O1267" i="5"/>
  <c r="O1270" i="5" s="1"/>
  <c r="O1278" i="5" s="1"/>
  <c r="C1159" i="5"/>
  <c r="E1160" i="5"/>
  <c r="C1183" i="5"/>
  <c r="N724" i="5"/>
  <c r="N746" i="5" s="1"/>
  <c r="O728" i="5"/>
  <c r="O731" i="5" s="1"/>
  <c r="N731" i="5"/>
  <c r="N775" i="5"/>
  <c r="O775" i="5" s="1"/>
  <c r="N774" i="5"/>
  <c r="N787" i="5" s="1"/>
  <c r="N784" i="5"/>
  <c r="N788" i="5" s="1"/>
  <c r="C1040" i="5"/>
  <c r="C1041" i="5" s="1"/>
  <c r="C1042" i="5" s="1"/>
  <c r="E1040" i="5"/>
  <c r="E1041" i="5" s="1"/>
  <c r="E1042" i="5" s="1"/>
  <c r="C1062" i="5"/>
  <c r="E1062" i="5"/>
  <c r="E1341" i="5" s="1"/>
  <c r="O1245" i="5"/>
  <c r="N1245" i="5"/>
  <c r="N1261" i="5" s="1"/>
  <c r="B1115" i="5"/>
  <c r="B1116" i="5" s="1"/>
  <c r="N1102" i="5"/>
  <c r="N1166" i="5"/>
  <c r="O1166" i="5" s="1"/>
  <c r="N1168" i="5"/>
  <c r="O1168" i="5" s="1"/>
  <c r="N1170" i="5"/>
  <c r="O1170" i="5" s="1"/>
  <c r="N1172" i="5"/>
  <c r="O1172" i="5" s="1"/>
  <c r="N1174" i="5"/>
  <c r="O1174" i="5" s="1"/>
  <c r="N1176" i="5"/>
  <c r="O1176" i="5" s="1"/>
  <c r="N1178" i="5"/>
  <c r="O1178" i="5" s="1"/>
  <c r="N1180" i="5"/>
  <c r="O1180" i="5" s="1"/>
  <c r="N708" i="5"/>
  <c r="O708" i="5" s="1"/>
  <c r="O743" i="5"/>
  <c r="O747" i="5" s="1"/>
  <c r="N743" i="5"/>
  <c r="N747" i="5" s="1"/>
  <c r="O774" i="5"/>
  <c r="O787" i="5" s="1"/>
  <c r="D791" i="5"/>
  <c r="O1351" i="5"/>
  <c r="N1351" i="5"/>
  <c r="D1159" i="5"/>
  <c r="N1165" i="5"/>
  <c r="C791" i="5"/>
  <c r="E791" i="5"/>
  <c r="O1406" i="5"/>
  <c r="N1406" i="5"/>
  <c r="O1415" i="5"/>
  <c r="N1415" i="5"/>
  <c r="N1448" i="5"/>
  <c r="N1456" i="5"/>
  <c r="N1474" i="5"/>
  <c r="O1474" i="5" s="1"/>
  <c r="N1529" i="5"/>
  <c r="O1529" i="5" s="1"/>
  <c r="N1528" i="5"/>
  <c r="O1528" i="5" s="1"/>
  <c r="B1675" i="5"/>
  <c r="N1668" i="5"/>
  <c r="O1668" i="5" s="1"/>
  <c r="C1645" i="5"/>
  <c r="G1645" i="5"/>
  <c r="E1645" i="5"/>
  <c r="N1598" i="5"/>
  <c r="O1598" i="5" s="1"/>
  <c r="F1645" i="5"/>
  <c r="M358" i="5" l="1"/>
  <c r="M360" i="5"/>
  <c r="J1685" i="5"/>
  <c r="J1674" i="5"/>
  <c r="N1042" i="5"/>
  <c r="O1042" i="5" s="1"/>
  <c r="D5" i="11"/>
  <c r="B5" i="11"/>
  <c r="C5" i="11"/>
  <c r="E5" i="11"/>
  <c r="E4" i="11"/>
  <c r="C4" i="11"/>
  <c r="C3" i="11"/>
  <c r="D3" i="11"/>
  <c r="B3" i="11"/>
  <c r="B4" i="11"/>
  <c r="E3" i="11"/>
  <c r="B6" i="8"/>
  <c r="N357" i="5"/>
  <c r="H1674" i="5"/>
  <c r="H1685" i="5"/>
  <c r="F368" i="5"/>
  <c r="F6" i="11"/>
  <c r="C1376" i="5"/>
  <c r="C1379" i="5" s="1"/>
  <c r="F1376" i="5"/>
  <c r="F1379" i="5" s="1"/>
  <c r="N1386" i="5"/>
  <c r="N356" i="5"/>
  <c r="G1347" i="5"/>
  <c r="G1378" i="5" s="1"/>
  <c r="G1380" i="5" s="1"/>
  <c r="B1334" i="5"/>
  <c r="N870" i="5"/>
  <c r="O870" i="5" s="1"/>
  <c r="O1345" i="5"/>
  <c r="N1345" i="5"/>
  <c r="E1390" i="5"/>
  <c r="N383" i="5"/>
  <c r="N1374" i="5"/>
  <c r="N372" i="5"/>
  <c r="O372" i="5" s="1"/>
  <c r="F1390" i="5"/>
  <c r="B1390" i="5"/>
  <c r="N373" i="5"/>
  <c r="O373" i="5" s="1"/>
  <c r="C366" i="5"/>
  <c r="C380" i="5"/>
  <c r="C387" i="5" s="1"/>
  <c r="C1687" i="5" s="1"/>
  <c r="N365" i="5"/>
  <c r="B366" i="5"/>
  <c r="E366" i="5"/>
  <c r="E380" i="5"/>
  <c r="E387" i="5" s="1"/>
  <c r="E1687" i="5" s="1"/>
  <c r="N364" i="5"/>
  <c r="C1674" i="5"/>
  <c r="C1685" i="5"/>
  <c r="N380" i="5"/>
  <c r="C374" i="5"/>
  <c r="C1686" i="5" s="1"/>
  <c r="B374" i="5"/>
  <c r="B1686" i="5" s="1"/>
  <c r="B1280" i="5"/>
  <c r="E1238" i="5"/>
  <c r="E1263" i="5"/>
  <c r="N1276" i="5"/>
  <c r="O1276" i="5" s="1"/>
  <c r="B1064" i="5"/>
  <c r="F1449" i="5"/>
  <c r="F1694" i="5" s="1"/>
  <c r="B700" i="5"/>
  <c r="B889" i="5"/>
  <c r="F1280" i="5"/>
  <c r="C1064" i="5"/>
  <c r="C1341" i="5"/>
  <c r="C1344" i="5"/>
  <c r="E1329" i="5"/>
  <c r="C1329" i="5"/>
  <c r="E1344" i="5"/>
  <c r="C889" i="5"/>
  <c r="C1335" i="5"/>
  <c r="F872" i="5"/>
  <c r="F1334" i="5"/>
  <c r="D872" i="5"/>
  <c r="D1334" i="5"/>
  <c r="F1344" i="5"/>
  <c r="E872" i="5"/>
  <c r="E1334" i="5"/>
  <c r="C1280" i="5"/>
  <c r="E1280" i="5"/>
  <c r="D1344" i="5"/>
  <c r="E1373" i="5"/>
  <c r="D1370" i="5"/>
  <c r="N1246" i="5"/>
  <c r="O1246" i="5" s="1"/>
  <c r="C1384" i="5"/>
  <c r="C1390" i="5" s="1"/>
  <c r="E889" i="5"/>
  <c r="E1335" i="5"/>
  <c r="D1329" i="5"/>
  <c r="F889" i="5"/>
  <c r="F1335" i="5"/>
  <c r="D889" i="5"/>
  <c r="D1335" i="5"/>
  <c r="N871" i="5"/>
  <c r="B1363" i="5"/>
  <c r="C872" i="5"/>
  <c r="C1334" i="5"/>
  <c r="O1386" i="5"/>
  <c r="C1161" i="5"/>
  <c r="C1238" i="5"/>
  <c r="D1238" i="5"/>
  <c r="D1161" i="5"/>
  <c r="E1064" i="5"/>
  <c r="N1407" i="5"/>
  <c r="O1407" i="5" s="1"/>
  <c r="D1263" i="5"/>
  <c r="F1263" i="5"/>
  <c r="B1238" i="5"/>
  <c r="B872" i="5"/>
  <c r="B1161" i="5"/>
  <c r="B360" i="5"/>
  <c r="H6" i="9" s="1"/>
  <c r="B1263" i="5"/>
  <c r="N698" i="5"/>
  <c r="O698" i="5" s="1"/>
  <c r="O700" i="5" s="1"/>
  <c r="B1674" i="5"/>
  <c r="N1205" i="5"/>
  <c r="O1205" i="5" s="1"/>
  <c r="D1674" i="5"/>
  <c r="N1683" i="5"/>
  <c r="O1683" i="5" s="1"/>
  <c r="N1322" i="5"/>
  <c r="E1674" i="5"/>
  <c r="F1674" i="5"/>
  <c r="C1261" i="5"/>
  <c r="C1263" i="5" s="1"/>
  <c r="N537" i="5"/>
  <c r="O537" i="5" s="1"/>
  <c r="N1238" i="5"/>
  <c r="O1261" i="5"/>
  <c r="O1263" i="5" s="1"/>
  <c r="O1322" i="5"/>
  <c r="J6" i="8"/>
  <c r="N1645" i="5"/>
  <c r="O791" i="5"/>
  <c r="N1263" i="5"/>
  <c r="D1064" i="5"/>
  <c r="N1060" i="5"/>
  <c r="O1060" i="5" s="1"/>
  <c r="N512" i="5"/>
  <c r="O512" i="5" s="1"/>
  <c r="N1673" i="5"/>
  <c r="O1673" i="5" s="1"/>
  <c r="O1645" i="5"/>
  <c r="O567" i="5"/>
  <c r="N744" i="5"/>
  <c r="O744" i="5" s="1"/>
  <c r="O1280" i="5"/>
  <c r="O1428" i="5"/>
  <c r="O1446" i="5" s="1"/>
  <c r="F1161" i="5"/>
  <c r="N713" i="5"/>
  <c r="O713" i="5" s="1"/>
  <c r="N691" i="5"/>
  <c r="O691" i="5" s="1"/>
  <c r="N1671" i="5"/>
  <c r="O1671" i="5" s="1"/>
  <c r="N385" i="5"/>
  <c r="O385" i="5" s="1"/>
  <c r="N1271" i="5"/>
  <c r="O1271" i="5" s="1"/>
  <c r="N363" i="5"/>
  <c r="F1064" i="5"/>
  <c r="N567" i="5"/>
  <c r="N1116" i="5"/>
  <c r="O1116" i="5" s="1"/>
  <c r="E374" i="5"/>
  <c r="E1686" i="5" s="1"/>
  <c r="N1234" i="5"/>
  <c r="O1234" i="5" s="1"/>
  <c r="N1212" i="5"/>
  <c r="O1212" i="5" s="1"/>
  <c r="N1157" i="5"/>
  <c r="O1157" i="5" s="1"/>
  <c r="D374" i="5"/>
  <c r="D1686" i="5" s="1"/>
  <c r="F1238" i="5"/>
  <c r="N1059" i="5"/>
  <c r="O1059" i="5" s="1"/>
  <c r="O1161" i="5"/>
  <c r="N1133" i="5"/>
  <c r="O1133" i="5" s="1"/>
  <c r="N1428" i="5"/>
  <c r="N1446" i="5" s="1"/>
  <c r="O1040" i="5"/>
  <c r="O1064" i="5"/>
  <c r="O790" i="5"/>
  <c r="N790" i="5"/>
  <c r="N346" i="5"/>
  <c r="O346" i="5"/>
  <c r="N355" i="5"/>
  <c r="N1676" i="5"/>
  <c r="O1676" i="5" s="1"/>
  <c r="N1670" i="5"/>
  <c r="O1670" i="5" s="1"/>
  <c r="N1115" i="5"/>
  <c r="O1102" i="5"/>
  <c r="O1115" i="5" s="1"/>
  <c r="N880" i="5"/>
  <c r="O880" i="5" s="1"/>
  <c r="N791" i="5"/>
  <c r="N725" i="5"/>
  <c r="O725" i="5" s="1"/>
  <c r="N1037" i="5"/>
  <c r="O1037" i="5" s="1"/>
  <c r="N51" i="5"/>
  <c r="O48" i="5"/>
  <c r="O51" i="5" s="1"/>
  <c r="L6" i="8"/>
  <c r="N18" i="5"/>
  <c r="O15" i="5"/>
  <c r="O18" i="5" s="1"/>
  <c r="B1447" i="5"/>
  <c r="B1446" i="5"/>
  <c r="B1449" i="5" s="1"/>
  <c r="N1429" i="5"/>
  <c r="O1429" i="5" s="1"/>
  <c r="N1041" i="5"/>
  <c r="O1041" i="5" s="1"/>
  <c r="N1063" i="5"/>
  <c r="N1064" i="5" s="1"/>
  <c r="N1040" i="5"/>
  <c r="O503" i="5"/>
  <c r="O508" i="5" s="1"/>
  <c r="N508" i="5"/>
  <c r="M6" i="8"/>
  <c r="N1675" i="5"/>
  <c r="O1675" i="5" s="1"/>
  <c r="N1183" i="5"/>
  <c r="O1165" i="5"/>
  <c r="O1183" i="5" s="1"/>
  <c r="N1019" i="5"/>
  <c r="O1019" i="5" s="1"/>
  <c r="N863" i="5"/>
  <c r="O863" i="5" s="1"/>
  <c r="B1690" i="5"/>
  <c r="N371" i="5"/>
  <c r="D387" i="5"/>
  <c r="D1687" i="5" s="1"/>
  <c r="O704" i="5"/>
  <c r="O712" i="5" s="1"/>
  <c r="N712" i="5"/>
  <c r="N1259" i="5"/>
  <c r="O1259" i="5" s="1"/>
  <c r="N352" i="5"/>
  <c r="I6" i="8"/>
  <c r="E1161" i="5"/>
  <c r="N499" i="5"/>
  <c r="N360" i="5" l="1"/>
  <c r="O363" i="5"/>
  <c r="O365" i="5"/>
  <c r="O364" i="5"/>
  <c r="O356" i="5"/>
  <c r="O357" i="5"/>
  <c r="E368" i="5"/>
  <c r="E6" i="11"/>
  <c r="B368" i="5"/>
  <c r="B6" i="11"/>
  <c r="C368" i="5"/>
  <c r="C6" i="11"/>
  <c r="O1341" i="5"/>
  <c r="B1347" i="5"/>
  <c r="B1378" i="5" s="1"/>
  <c r="N1373" i="5"/>
  <c r="O1370" i="5"/>
  <c r="D1376" i="5"/>
  <c r="D1379" i="5" s="1"/>
  <c r="N1335" i="5"/>
  <c r="E1347" i="5"/>
  <c r="N1370" i="5"/>
  <c r="B1376" i="5"/>
  <c r="B1379" i="5" s="1"/>
  <c r="O1335" i="5"/>
  <c r="D1347" i="5"/>
  <c r="D1378" i="5" s="1"/>
  <c r="F1347" i="5"/>
  <c r="F1378" i="5" s="1"/>
  <c r="F1380" i="5" s="1"/>
  <c r="O1329" i="5"/>
  <c r="C1347" i="5"/>
  <c r="C1378" i="5" s="1"/>
  <c r="C1380" i="5" s="1"/>
  <c r="N1344" i="5"/>
  <c r="N1341" i="5"/>
  <c r="E1376" i="5"/>
  <c r="E1379" i="5" s="1"/>
  <c r="N1363" i="5"/>
  <c r="O1363" i="5"/>
  <c r="O1344" i="5"/>
  <c r="N1329" i="5"/>
  <c r="N872" i="5"/>
  <c r="N1384" i="5"/>
  <c r="N1390" i="5" s="1"/>
  <c r="O1334" i="5"/>
  <c r="N1334" i="5"/>
  <c r="O1373" i="5"/>
  <c r="O355" i="5"/>
  <c r="N358" i="5"/>
  <c r="O360" i="5"/>
  <c r="O371" i="5"/>
  <c r="N374" i="5"/>
  <c r="O374" i="5" s="1"/>
  <c r="O871" i="5"/>
  <c r="O872" i="5" s="1"/>
  <c r="E1378" i="5"/>
  <c r="O1384" i="5"/>
  <c r="O1390" i="5" s="1"/>
  <c r="N700" i="5"/>
  <c r="N1674" i="5"/>
  <c r="O1674" i="5" s="1"/>
  <c r="O792" i="5"/>
  <c r="N366" i="5"/>
  <c r="O383" i="5"/>
  <c r="N1686" i="5"/>
  <c r="O1686" i="5" s="1"/>
  <c r="N384" i="5"/>
  <c r="O384" i="5" s="1"/>
  <c r="N1692" i="5"/>
  <c r="O1692" i="5" s="1"/>
  <c r="N792" i="5"/>
  <c r="O352" i="5"/>
  <c r="O377" i="5"/>
  <c r="B1694" i="5"/>
  <c r="N1449" i="5"/>
  <c r="O1449" i="5" s="1"/>
  <c r="B387" i="5"/>
  <c r="O380" i="5"/>
  <c r="B1684" i="5"/>
  <c r="N1690" i="5"/>
  <c r="O1690" i="5" s="1"/>
  <c r="B1693" i="5"/>
  <c r="N1693" i="5" s="1"/>
  <c r="O1693" i="5" s="1"/>
  <c r="N1447" i="5"/>
  <c r="O1447" i="5" s="1"/>
  <c r="N368" i="5"/>
  <c r="O368" i="5" s="1"/>
  <c r="O358" i="5" l="1"/>
  <c r="O366" i="5"/>
  <c r="N1347" i="5"/>
  <c r="O1347" i="5"/>
  <c r="N1376" i="5"/>
  <c r="N1379" i="5"/>
  <c r="O1379" i="5"/>
  <c r="B1380" i="5"/>
  <c r="O1378" i="5"/>
  <c r="N1378" i="5"/>
  <c r="D1380" i="5"/>
  <c r="E1380" i="5"/>
  <c r="O1376" i="5"/>
  <c r="N1694" i="5"/>
  <c r="O1694" i="5" s="1"/>
  <c r="N1684" i="5"/>
  <c r="O1684" i="5" s="1"/>
  <c r="N1685" i="5"/>
  <c r="O1685" i="5" s="1"/>
  <c r="B1687" i="5"/>
  <c r="N387" i="5"/>
  <c r="O387" i="5" s="1"/>
  <c r="N1380" i="5" l="1"/>
  <c r="O1380" i="5"/>
  <c r="N1687" i="5"/>
  <c r="O1687" i="5" s="1"/>
  <c r="N1688" i="5"/>
  <c r="O1688" i="5" s="1"/>
  <c r="O548" i="5"/>
  <c r="B514" i="5" l="1"/>
  <c r="B515" i="5" s="1"/>
  <c r="B1691" i="5" s="1"/>
  <c r="N549" i="5"/>
  <c r="O549" i="5" s="1"/>
  <c r="N548" i="5"/>
  <c r="N515" i="5" l="1"/>
  <c r="O515" i="5" s="1"/>
  <c r="N1691" i="5"/>
  <c r="O1691" i="5" s="1"/>
  <c r="N514" i="5"/>
  <c r="O514" i="5"/>
  <c r="E755" i="5"/>
  <c r="C755" i="5"/>
  <c r="F767" i="5"/>
  <c r="F768" i="5" s="1"/>
  <c r="D755" i="5"/>
  <c r="N765" i="5"/>
  <c r="O765" i="5" s="1"/>
  <c r="E767" i="5"/>
  <c r="E768" i="5" s="1"/>
  <c r="F755" i="5"/>
  <c r="C767" i="5"/>
  <c r="C768" i="5" s="1"/>
  <c r="D767" i="5"/>
  <c r="D768" i="5" s="1"/>
  <c r="F787" i="5"/>
  <c r="F790" i="5" s="1"/>
  <c r="F792" i="5" s="1"/>
  <c r="F753" i="5"/>
  <c r="E753" i="5"/>
  <c r="E787" i="5"/>
  <c r="E790" i="5" s="1"/>
  <c r="E792" i="5" s="1"/>
  <c r="B767" i="5"/>
  <c r="B768" i="5" s="1"/>
  <c r="D753" i="5"/>
  <c r="D787" i="5"/>
  <c r="D790" i="5" s="1"/>
  <c r="D792" i="5" s="1"/>
  <c r="N763" i="5"/>
  <c r="O763" i="5" s="1"/>
  <c r="O767" i="5" s="1"/>
  <c r="B787" i="5"/>
  <c r="B790" i="5" s="1"/>
  <c r="B792" i="5" s="1"/>
  <c r="B755" i="5"/>
  <c r="B757" i="5" s="1"/>
  <c r="B758" i="5" s="1"/>
  <c r="C753" i="5"/>
  <c r="C787" i="5"/>
  <c r="C790" i="5" s="1"/>
  <c r="C792" i="5" s="1"/>
  <c r="F757" i="5" l="1"/>
  <c r="F758" i="5" s="1"/>
  <c r="N768" i="5"/>
  <c r="O768" i="5" s="1"/>
  <c r="N753" i="5"/>
  <c r="O753" i="5" s="1"/>
  <c r="D757" i="5"/>
  <c r="D758" i="5" s="1"/>
  <c r="E757" i="5"/>
  <c r="E758" i="5" s="1"/>
  <c r="N755" i="5"/>
  <c r="O755" i="5" s="1"/>
  <c r="C757" i="5"/>
  <c r="N767" i="5"/>
  <c r="O757" i="5" l="1"/>
  <c r="N757" i="5"/>
  <c r="C758" i="5"/>
  <c r="N758" i="5" s="1"/>
  <c r="O758" i="5" s="1"/>
</calcChain>
</file>

<file path=xl/comments1.xml><?xml version="1.0" encoding="utf-8"?>
<comments xmlns="http://schemas.openxmlformats.org/spreadsheetml/2006/main">
  <authors>
    <author>Rodrigo da Silva Moraes</author>
    <author>Jefferson Barbosa Junior</author>
  </authors>
  <commentList>
    <comment ref="G197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Município: AP/Santana</t>
        </r>
      </text>
    </comment>
    <comment ref="K197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1 - AP/MACAPA
1 - MA/IMPERATRIZ</t>
        </r>
      </text>
    </comment>
    <comment ref="L197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2 - AP/MACAPA</t>
        </r>
      </text>
    </comment>
    <comment ref="C42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E42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UROLOGIA</t>
        </r>
      </text>
    </comment>
    <comment ref="F42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I42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HEMATOLOGIA</t>
        </r>
      </text>
    </comment>
    <comment ref="M421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1 - Urologia
1 - Hematologia
</t>
        </r>
      </text>
    </comment>
    <comment ref="D488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Paciente do Hospital Ophir Loyola</t>
        </r>
      </text>
    </comment>
    <comment ref="F488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Paciente do Hospital Ophir Loyola</t>
        </r>
      </text>
    </comment>
    <comment ref="G488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Paciente do Hospital das Clínicas</t>
        </r>
      </text>
    </comment>
    <comment ref="H488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Paciente do Hospital das Clínicas</t>
        </r>
      </text>
    </comment>
    <comment ref="C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170
AutoClave 02: 16</t>
        </r>
      </text>
    </comment>
    <comment ref="D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163
AutoClave 02: 27</t>
        </r>
      </text>
    </comment>
    <comment ref="E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106
AutoClave 02: 111</t>
        </r>
      </text>
    </comment>
    <comment ref="F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78
AutoClave 02: 128</t>
        </r>
      </text>
    </comment>
    <comment ref="G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84
AutoClave 02: 109
</t>
        </r>
      </text>
    </comment>
    <comment ref="H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104
AutoClave 02: 100
</t>
        </r>
      </text>
    </comment>
    <comment ref="I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164
AutoClave 02: 119
</t>
        </r>
      </text>
    </comment>
    <comment ref="J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106
AutoClave 02: 96
</t>
        </r>
      </text>
    </comment>
    <comment ref="K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33
AutoClave 02: 157
</t>
        </r>
      </text>
    </comment>
    <comment ref="L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99
AutoClave 02: 71</t>
        </r>
      </text>
    </comment>
    <comment ref="M49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129
AutoClave 02: 32</t>
        </r>
      </text>
    </comment>
    <comment ref="C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298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218</t>
        </r>
      </text>
    </comment>
    <comment ref="D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351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121</t>
        </r>
      </text>
    </comment>
    <comment ref="E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270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168</t>
        </r>
      </text>
    </comment>
    <comment ref="F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279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219</t>
        </r>
      </text>
    </comment>
    <comment ref="G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164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150</t>
        </r>
      </text>
    </comment>
    <comment ref="H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224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198</t>
        </r>
      </text>
    </comment>
    <comment ref="I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298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153</t>
        </r>
      </text>
    </comment>
    <comment ref="J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219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>: 80</t>
        </r>
      </text>
    </comment>
    <comment ref="K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172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 xml:space="preserve">: 136
</t>
        </r>
      </text>
    </comment>
    <comment ref="L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201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 xml:space="preserve">: 242
</t>
        </r>
      </text>
    </comment>
    <comment ref="M503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Clínica Médica </t>
        </r>
        <r>
          <rPr>
            <b/>
            <sz val="9"/>
            <color indexed="81"/>
            <rFont val="Segoe UI"/>
            <family val="2"/>
          </rPr>
          <t>4 andar</t>
        </r>
        <r>
          <rPr>
            <sz val="9"/>
            <color indexed="81"/>
            <rFont val="Segoe UI"/>
            <family val="2"/>
          </rPr>
          <t xml:space="preserve">: 150
Clínica Médica </t>
        </r>
        <r>
          <rPr>
            <b/>
            <sz val="9"/>
            <color indexed="81"/>
            <rFont val="Segoe UI"/>
            <family val="2"/>
          </rPr>
          <t>5 andar</t>
        </r>
        <r>
          <rPr>
            <sz val="9"/>
            <color indexed="81"/>
            <rFont val="Segoe UI"/>
            <family val="2"/>
          </rPr>
          <t xml:space="preserve">: 163
</t>
        </r>
      </text>
    </comment>
    <comment ref="D54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Psicóloga Telma - de Férias</t>
        </r>
      </text>
    </comment>
    <comment ref="A851" authorId="1" shapeId="0">
      <text>
        <r>
          <rPr>
            <b/>
            <sz val="9"/>
            <color indexed="81"/>
            <rFont val="Segoe UI"/>
            <family val="2"/>
          </rPr>
          <t>Imunologia + Sorologia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85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Parasitologia + Fezes
</t>
        </r>
      </text>
    </comment>
    <comment ref="C996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RX DE ABDOMEM AGUDO
7 - RX DE ABDOMEM</t>
        </r>
      </text>
    </comment>
    <comment ref="D996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6 - RX DE ABDOMEM AGUDO
1 - RX DE ABDOMEM</t>
        </r>
      </text>
    </comment>
    <comment ref="E996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RX DE ABDOMEM AGUDO
6 - RX DE ABDOMEM</t>
        </r>
      </text>
    </comment>
    <comment ref="F996" authorId="0" shapeId="0">
      <text>
        <r>
          <rPr>
            <b/>
            <sz val="9"/>
            <color indexed="81"/>
            <rFont val="Segoe UI"/>
            <family val="2"/>
          </rPr>
          <t>Rodrigo da Silva Moraes:
4</t>
        </r>
        <r>
          <rPr>
            <sz val="9"/>
            <color indexed="81"/>
            <rFont val="Segoe UI"/>
            <family val="2"/>
          </rPr>
          <t xml:space="preserve"> - RX DE ABDOMEN
4 - RX DE ABDOMEN AGUDO
</t>
        </r>
      </text>
    </comment>
    <comment ref="G996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4 </t>
        </r>
        <r>
          <rPr>
            <sz val="9"/>
            <color indexed="81"/>
            <rFont val="Segoe UI"/>
            <family val="2"/>
          </rPr>
          <t xml:space="preserve">- RX DE ABDOMEN AGUDO
2- RX DE ABDOMEN
</t>
        </r>
      </text>
    </comment>
    <comment ref="H996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2 </t>
        </r>
        <r>
          <rPr>
            <sz val="9"/>
            <color indexed="81"/>
            <rFont val="Segoe UI"/>
            <family val="2"/>
          </rPr>
          <t xml:space="preserve">- RX DE ABDOMEN AGUDO
1- RX DE ABDOMEN
</t>
        </r>
      </text>
    </comment>
    <comment ref="I996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 xml:space="preserve">4 - RX DE ABDOMEN AGUDO
4 - RX DE ABDOMEN
</t>
        </r>
      </text>
    </comment>
    <comment ref="J996" authorId="0" shapeId="0">
      <text>
        <r>
          <rPr>
            <b/>
            <sz val="9"/>
            <color indexed="81"/>
            <rFont val="Segoe UI"/>
            <family val="2"/>
          </rPr>
          <t>Rodrigo da Silva Moraes:
9</t>
        </r>
        <r>
          <rPr>
            <sz val="9"/>
            <color indexed="81"/>
            <rFont val="Segoe UI"/>
            <family val="2"/>
          </rPr>
          <t xml:space="preserve"> - RX DE ABDOMEN AGUDO
9- RX DE ABDOMEN
</t>
        </r>
      </text>
    </comment>
    <comment ref="K996" authorId="0" shapeId="0">
      <text>
        <r>
          <rPr>
            <b/>
            <sz val="9"/>
            <color indexed="81"/>
            <rFont val="Segoe UI"/>
            <family val="2"/>
          </rPr>
          <t>Rodrigo da Silva Moraes:
8</t>
        </r>
        <r>
          <rPr>
            <sz val="9"/>
            <color indexed="81"/>
            <rFont val="Segoe UI"/>
            <family val="2"/>
          </rPr>
          <t xml:space="preserve"> - RX DE ABDOMEN AGUDO
6- RX DE ABDOMEN
</t>
        </r>
      </text>
    </comment>
    <comment ref="L996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>5 - RX DE ABDOMEN AGUDO
5 - RX DE ABDOMEN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M996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ABDOMEN
4 - RX DE ABDOMEN AGUDO
</t>
        </r>
      </text>
    </comment>
    <comment ref="B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1- Rx - Crânio</t>
        </r>
      </text>
    </comment>
    <comment ref="C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COLUNA LOMBO-SACRA
1 - RX ARTICULAÇÃO COXO FEMURAL
1 - RX ARTICULAÇÃO SACRO-ILIACA
</t>
        </r>
      </text>
    </comment>
    <comment ref="D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RX DE COSTELA</t>
        </r>
      </text>
    </comment>
    <comment ref="E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SEIOS DA FACE
1 - RX DE ART. SACRO-ILIACA
1 - RX DE BRAÇO
1 - RX DE COLUNA LOMBO-SACRA
</t>
        </r>
      </text>
    </comment>
    <comment ref="F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RX DE BRAÇO
1 - RX DE CRANIO</t>
        </r>
      </text>
    </comment>
    <comment ref="G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1 </t>
        </r>
        <r>
          <rPr>
            <sz val="9"/>
            <color indexed="81"/>
            <rFont val="Segoe UI"/>
            <family val="2"/>
          </rPr>
          <t xml:space="preserve">- RX DE SEIOS DA FACE
1 - RX DE COLUNA LOMBO-SACRA
</t>
        </r>
      </text>
    </comment>
    <comment ref="H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 xml:space="preserve">1 - RX DE ART. COXO-FEMURAL
2 - RX DE BRAÇO
1 - RX DE COSTELAS
1 - RX DE CRANIO
3 - RX DE PERNA
- RX DE SEIOS DA FACE
 - RX DE COLUNA LOMBO-SACRA
</t>
        </r>
      </text>
    </comment>
    <comment ref="I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 xml:space="preserve">1 - RX DE ART. SACRO-ILIACA
2 - RX DE BRAÇO
1 - RX DE COLUNA LOMBO-SACRA
1 - RX DE COLUNA TORACO-LOMBAR
1 - RX DE COXA
1 - RX DE CRANIO
</t>
        </r>
      </text>
    </comment>
    <comment ref="J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 xml:space="preserve"> - RX DE ART. SACRO-ILIACA
 - RX DE BRAÇO
 - RX DE COLUNA LOMBO-SACRA
 - RX DE COLUNA TORACO-LOMBAR
 - RX DE COXA
 - RX DE CRANIO
</t>
        </r>
      </text>
    </comment>
    <comment ref="K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>1 - RX DE ART. COXO-FEMORAL</t>
        </r>
        <r>
          <rPr>
            <b/>
            <sz val="9"/>
            <color indexed="81"/>
            <rFont val="Segoe UI"/>
            <family val="2"/>
          </rPr>
          <t xml:space="preserve">
</t>
        </r>
        <r>
          <rPr>
            <sz val="9"/>
            <color indexed="81"/>
            <rFont val="Segoe UI"/>
            <family val="2"/>
          </rPr>
          <t xml:space="preserve"> - RX DE ART. SACRO-ILIACA
 - RX DE BRAÇO
2 - RX DE COLUNA LOMBO-SACRA
 - RX DE COLUNA TORACO-LOMBAR
 - RX DE COXA
 - RX DE CRANIO
</t>
        </r>
      </text>
    </comment>
    <comment ref="L1009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 xml:space="preserve">1 - RX DE PERNA
</t>
        </r>
      </text>
    </comment>
    <comment ref="M1009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RX DE MÃO E PUNHO (IDADE OSSEA)
1 - RX DE PUNHO</t>
        </r>
      </text>
    </comment>
    <comment ref="B1035" authorId="1" shapeId="0">
      <text>
        <r>
          <rPr>
            <sz val="9"/>
            <color indexed="81"/>
            <rFont val="Segoe UI"/>
            <family val="2"/>
          </rPr>
          <t xml:space="preserve">1 - articulação coxo-femoral;
1 - articulação sacro - ilíaca
2 - determinação da idade óssea;
1 - esterno;
</t>
        </r>
      </text>
    </comment>
    <comment ref="C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RX ARTICULAÇÃO COXO FEMURAL
1 - RX COLUNA TORACO-LOMBAR
3 - RX DE MÃO E PUNHO (IDADE OSSEA)
</t>
        </r>
      </text>
    </comment>
    <comment ref="D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RX DE SEIOS DA FACE
1 - RX DE ART. COXO-FEMURAL
1 - RX DE ART. SACRO-ILIACA
1 - RX DE ART. TIBIO-TARSICA
2 - RX DE COLUNA TORACO-LOMBAR
4 - RX DE COLUNA LOMBO-SACRA
1 - RX DE DEDOS DA MÃO
5 - RX DE MÃO E PUNHO (DETERM. IDADE ÓSSEA)</t>
        </r>
      </text>
    </comment>
    <comment ref="E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SEIOS DA FACE
1 - RX DE ART. SACRO-ILIACA
2 - RX DE ANTEBRAÇO
2 - RX DE COLUNA LOMBO-SACRA
1 - RX DE BRAÇO
1 - RX DE COSTELAS
1 - RX DE CLAVICULA
1 - RX DE PUNHO ( DETERM. DE IDADE OSSEA)
1 - RX DE PERNA
2- RX DE COLUNA TORACO-LOMBAR</t>
        </r>
      </text>
    </comment>
    <comment ref="F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RX DE ART. SACRO-ILIACA
8 - RX DE COLUNA LOMBO-SACRA
3 - RX DE MÃO E PUNHO (IDADE OSSEA)
1 - RX DE SEIOS DA FACE
</t>
        </r>
      </text>
    </comment>
    <comment ref="G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ART. SACRO-ILIACA
2 - RX DE ART. TIBIO-TARSICA
1 - RX DE BRAÇO
1 - RX DE CLAVICULA
8 - RX DE COLUNA LOMBO-SACRA
1 - RX DE COLUNA TORACO-LOMBAR
6 - RX DE MÃO E PUNHO (IDADE OSSEA)
1 - RX DE PERNA
1 - RX DE SEIOS DA FACE
</t>
        </r>
      </text>
    </comment>
    <comment ref="H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ART. COXO-FEMORAL
1 - RX DE ART. SACRO-ILIACA
3 - RX DE ART. TIBIO-TARSICA
1 - RX DE BRAÇO
4 - RX DE COLUNA LOMBO-SACRA
2 - RX DE COLUNA TORACO-LOMBAR
1 - RX DE DEDOS DA MÃO
8 - RX DE MÃO E PUNHO (IDADE OSSEA)
1 - RX DE SEIOS DA FACE
</t>
        </r>
      </text>
    </comment>
    <comment ref="I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4 - RX DE ART. SACRO-ILIACA
1 - RX DE BRAÇO
12 - RX DE COLUNA LOMBO-SACRA
3 - RX DE COLUNA TORACO-LOMBAR
1 - RX DE CRANIO
10 - RX DE MÃO E PUNHO (IDADE OSSEA)
2 - RX DE SEIOS DA FACE
1 - RX DOS ARCOS COSTAIS</t>
        </r>
      </text>
    </comment>
    <comment ref="J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4 - RX DE ART. SACRO-ILIACA
3 - RX DE ART. TIBIO-TARSICA
4 - RX DE BRAÇO
7 - RX DE COLUNA LOMBO-SACRA
4 - RX DE COLUNA TORACO-LOMBAR
6 - RX DE MÃO E PUNHO (IDADE OSSEA)
2 - RX DE SEIOS DA FACE</t>
        </r>
      </text>
    </comment>
    <comment ref="K103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RX DE ART. COXO-FEMORAL
2 - RX DE ART. SACRO-ILIACA
1 - RX DE ART. TEMPORO-MANDIBULAR BILATERAL
1 - RX DE ART. TIBIO-TARSICA
1 - RX DE BRAÇO
9 - RX DE COLUNA LOMBO-SACRA
3 - RX DE COLUNA TORACO-LOMBAR
1 - RX DE COSTELAS
1 - RX DE COXA
13 - RX DE MÃO E PUNHO (IDADE OSSEA)</t>
        </r>
      </text>
    </comment>
    <comment ref="L1035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>1 - RX DE ANTEBRAÇO
3 - RX DE ART. SACRO-ILIACA
 2 - RX DE ART. TIBIO-TARSICA
10 - RX DE COLUNA LOMBO-SACRA
1 - RX DE COLUNA TORACO-LOMBAR
10 - RX DE MÃO E PUNHO (IDADE OSSEA)
1 - RX DE SEIOS DA FACE</t>
        </r>
      </text>
    </comment>
    <comment ref="M1035" authorId="0" shapeId="0">
      <text>
        <r>
          <rPr>
            <b/>
            <sz val="9"/>
            <color indexed="81"/>
            <rFont val="Segoe UI"/>
            <family val="2"/>
          </rPr>
          <t xml:space="preserve">Rodrigo da Silva Moraes:
</t>
        </r>
        <r>
          <rPr>
            <sz val="9"/>
            <color indexed="81"/>
            <rFont val="Segoe UI"/>
            <family val="2"/>
          </rPr>
          <t>1 - RX DE ART. COXO-FEMORAL
2 - RX DE ART. TIBIO-TARSICA
6 - RX DE COLUNA LOMBO-SACRA
1  - RX DE COLUNA TORACO-LOMBAR
1 - RX DE MÃO E PUNHO (IDADE OSSEA)
2 - RX DE SEIOS DA FACE</t>
        </r>
      </text>
    </comment>
    <comment ref="F111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
1 - TC DE COLUNA TORACICA
1 - TC DE COLUNA CERVICAL</t>
        </r>
      </text>
    </comment>
    <comment ref="G111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
1 - TC DE COLUNA TORACICA
1 - TC DE COLUNA CERVICAL</t>
        </r>
      </text>
    </comment>
    <comment ref="H111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
1 - TC DE COLUNA TORACICA
1 - TC DE COLUNA CERVICAL</t>
        </r>
      </text>
    </comment>
    <comment ref="I111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
1 - TC DE COLUNA TORACICA
1 - TC DE COLUNA CERVICAL</t>
        </r>
      </text>
    </comment>
    <comment ref="J1114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
1 - TC DE COLUNA TORACICA
1 - TC DE COLUNA CERVICAL</t>
        </r>
      </text>
    </comment>
    <comment ref="C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PELVE</t>
        </r>
      </text>
    </comment>
    <comment ref="D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TC DE SEG. APEND.</t>
        </r>
      </text>
    </comment>
    <comment ref="F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COLUNA TORACICA
1 - TC DE COLUNA CERVICAL</t>
        </r>
      </text>
    </comment>
    <comment ref="H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COLUNA CERVICAL
1 - TC DE COLUNA LOMBO-SACRA
1 - TC DE COLUNA TORACICA
2 - TC DE SEGMENTOS APENDIC.</t>
        </r>
      </text>
    </comment>
    <comment ref="I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SEGMENTOS APENDIC.</t>
        </r>
      </text>
    </comment>
    <comment ref="J11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SEGMENTOS APENDIC.</t>
        </r>
      </text>
    </comment>
    <comment ref="D114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COLUNA CERVICAL
6 - TC DE COLUNA LOMBO-SACRA</t>
        </r>
      </text>
    </comment>
    <comment ref="C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ARTICULAÇÕES DE MEMBRO SUPERIOR
1 - TC DE COLUNA CERVICAL
4 - TC DE COLUNA LOMBO-SACRA</t>
        </r>
      </text>
    </comment>
    <comment ref="D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MEMBRO SUPERIOR</t>
        </r>
      </text>
    </comment>
    <comment ref="E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TC DE COLUNA LOMBO-SACRA
1 - TC DE ART. DE MEMBROS INFERIOR
</t>
        </r>
      </text>
    </comment>
    <comment ref="F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7 - TC DE COLUNA LOMBO-SACRA
1 - TC DE SEG. APENDIC.</t>
        </r>
      </text>
    </comment>
    <comment ref="G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TC DE COLUNA LOMBO-SACRA
1 - TC DE SEG. APENDIC.</t>
        </r>
      </text>
    </comment>
    <comment ref="H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COLUNA CERVICAL
2 - TC DE COLUNA LOMBO-SACRA
1 - TC DE SEG. APENDIC.</t>
        </r>
      </text>
    </comment>
    <comment ref="I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TC DE COLUNA CERVICAL
6 - TC DE COLUNA LOMBO-SACRA
</t>
        </r>
      </text>
    </comment>
    <comment ref="J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1 - TC DE ART. DE MS.
2 - TC DE COLUNA CERVICAL
6 - TC DE COLUNA LOMBO-SACRA
2 - TC DE COLUNA TORACICA
1 - TC DE SEG. APENDIC.</t>
        </r>
      </text>
    </comment>
    <comment ref="K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ART. DE MI.
2 - TC DE COLUNA CERVICAL
7 - TC DE COLUNA LOMBO-SACRA
3 - TC DE COLUNA TORACICA
2 - TC DE SEG. APENDIC.</t>
        </r>
      </text>
    </comment>
    <comment ref="L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TC DE COLUNA LOMBO-SACRA
1 - TC DE COLUNA TORACICA
1- TC DE SEG. APENDIC.</t>
        </r>
      </text>
    </comment>
    <comment ref="M1155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TC DE ART. MI
3 - TC DE COLUNA CERVICAL
7 - TC DE COLUNA LOMBO-SACRA
</t>
        </r>
      </text>
    </comment>
    <comment ref="B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6</t>
        </r>
      </text>
    </comment>
    <comment ref="C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5</t>
        </r>
      </text>
    </comment>
    <comment ref="D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11</t>
        </r>
      </text>
    </comment>
    <comment ref="E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USG DOPPLER</t>
        </r>
      </text>
    </comment>
    <comment ref="F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USG DOPPLER</t>
        </r>
      </text>
    </comment>
    <comment ref="G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USG DOPPLER</t>
        </r>
      </text>
    </comment>
    <comment ref="H1202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USG DOPPLER</t>
        </r>
      </text>
    </comment>
    <comment ref="B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10</t>
        </r>
      </text>
    </comment>
    <comment ref="C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9</t>
        </r>
      </text>
    </comment>
    <comment ref="D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USG DOPPLER: 12</t>
        </r>
      </text>
    </comment>
    <comment ref="E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13 - USG DOPPLER</t>
        </r>
      </text>
    </comment>
    <comment ref="F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11 - USG DOPPLER</t>
        </r>
      </text>
    </comment>
    <comment ref="G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13 - USG DOPPLER</t>
        </r>
      </text>
    </comment>
    <comment ref="H123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13 - USG DOPPLER</t>
        </r>
      </text>
    </comment>
    <comment ref="G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- 17
Pulsoterapia II - 16
</t>
        </r>
      </text>
    </comment>
    <comment ref="H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- 18
Pulsoterapia II - 12
</t>
        </r>
      </text>
    </comment>
    <comment ref="I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- 15
Pulsoterapia II - 15
</t>
        </r>
      </text>
    </comment>
    <comment ref="J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- 17
Pulsoterapia II - 18
</t>
        </r>
      </text>
    </comment>
    <comment ref="K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- 21
Pulsoterapia II - 19
</t>
        </r>
      </text>
    </comment>
    <comment ref="L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- 15
Pulsoterapia II - 20
</t>
        </r>
      </text>
    </comment>
    <comment ref="M1312" authorId="0" shapeId="0">
      <text>
        <r>
          <rPr>
            <b/>
            <sz val="10"/>
            <color indexed="81"/>
            <rFont val="Arial"/>
            <family val="2"/>
          </rPr>
          <t>Rodrigo da Silva Moraes:</t>
        </r>
        <r>
          <rPr>
            <sz val="10"/>
            <color indexed="81"/>
            <rFont val="Arial"/>
            <family val="2"/>
          </rPr>
          <t xml:space="preserve">
Pulsoterapia I - 19
Pulsoterapia II - 20
</t>
        </r>
      </text>
    </comment>
    <comment ref="J1471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Vistoria de Equipamento</t>
        </r>
      </text>
    </comment>
    <comment ref="L1472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76 - Outros
4 - Instalações de equipamento</t>
        </r>
      </text>
    </comment>
    <comment ref="M1472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78 - Outros
3 - Instalações de equipamento</t>
        </r>
      </text>
    </comment>
    <comment ref="J1520" authorId="0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Comunicação
2 - Capela</t>
        </r>
      </text>
    </comment>
    <comment ref="L1520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5 - DIRETORIA ADM/FINAN</t>
        </r>
      </text>
    </comment>
    <comment ref="M1520" authorId="0" shapeId="0">
      <text>
        <r>
          <rPr>
            <b/>
            <sz val="9"/>
            <color indexed="81"/>
            <rFont val="Segoe UI"/>
            <charset val="1"/>
          </rPr>
          <t>Rodrigo da Silva Moraes:</t>
        </r>
        <r>
          <rPr>
            <sz val="9"/>
            <color indexed="81"/>
            <rFont val="Segoe UI"/>
            <charset val="1"/>
          </rPr>
          <t xml:space="preserve">
8 - FATURAMENTO
5 - CONTAS MÉDICAS
</t>
        </r>
      </text>
    </comment>
  </commentList>
</comments>
</file>

<file path=xl/sharedStrings.xml><?xml version="1.0" encoding="utf-8"?>
<sst xmlns="http://schemas.openxmlformats.org/spreadsheetml/2006/main" count="2983" uniqueCount="875">
  <si>
    <t>Média Geral de Permanência</t>
  </si>
  <si>
    <t>Taxa de Infecção Hospitalar</t>
  </si>
  <si>
    <t>PLANO ESTATÍSTICO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</si>
  <si>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</si>
  <si>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</si>
  <si>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</si>
  <si>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</si>
  <si>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</si>
  <si>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</si>
  <si>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</si>
  <si>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</si>
  <si>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</si>
  <si>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</si>
  <si>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</si>
  <si>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</si>
  <si>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</si>
  <si>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MÉDIA</t>
  </si>
  <si>
    <t>1.1. Nº de Leitos por Unidade</t>
  </si>
  <si>
    <t>Clínica Cirúrgica</t>
  </si>
  <si>
    <t>Clínica Médica</t>
  </si>
  <si>
    <t>UTI Adulto</t>
  </si>
  <si>
    <t>Total</t>
  </si>
  <si>
    <t>Outros</t>
  </si>
  <si>
    <t>1.2. Nº de Leitos-Dia por Unidade</t>
  </si>
  <si>
    <t>1.3. Nº de Pacientes-Dia por Especialidade</t>
  </si>
  <si>
    <t>Cirurgia Geral</t>
  </si>
  <si>
    <t>Cirurgia Bariátrica</t>
  </si>
  <si>
    <t>Cirurgia Plástica</t>
  </si>
  <si>
    <t>Coloproctologia</t>
  </si>
  <si>
    <t>Cardiologia</t>
  </si>
  <si>
    <t>Endoscopia</t>
  </si>
  <si>
    <t>Endocrinologia</t>
  </si>
  <si>
    <t>Medicina Intensiva</t>
  </si>
  <si>
    <t>Plantonista / Clínica Médica</t>
  </si>
  <si>
    <t>Pneumologia</t>
  </si>
  <si>
    <t>Reumatologia</t>
  </si>
  <si>
    <t>1.4. Nº de Pacientes-Dia por Unidade</t>
  </si>
  <si>
    <t>1.5. Média Diária de Pacientes por Unidade</t>
  </si>
  <si>
    <t>Unidade/ Mês</t>
  </si>
  <si>
    <t>Porcentagem Geral de Ocupação (PGO)</t>
  </si>
  <si>
    <t>Paciente – dia</t>
  </si>
  <si>
    <t>Clínica cirúrgica</t>
  </si>
  <si>
    <t>1.6. Internações por Especialidade</t>
  </si>
  <si>
    <t>UTI</t>
  </si>
  <si>
    <t>-</t>
  </si>
  <si>
    <t>1.7. Internações por Unidade</t>
  </si>
  <si>
    <t>Leito – dia</t>
  </si>
  <si>
    <t>Geral</t>
  </si>
  <si>
    <t>1.8. Internações por Município</t>
  </si>
  <si>
    <t>Abaetetuba</t>
  </si>
  <si>
    <t>Ananindeua</t>
  </si>
  <si>
    <t>Augusto Corrêa</t>
  </si>
  <si>
    <t>Belém</t>
  </si>
  <si>
    <t>Benevides</t>
  </si>
  <si>
    <t>Bragança</t>
  </si>
  <si>
    <t>Breves</t>
  </si>
  <si>
    <t>Breu Branco</t>
  </si>
  <si>
    <t>Bujaru</t>
  </si>
  <si>
    <t>Castanhal</t>
  </si>
  <si>
    <t>Conceição do Araguaia</t>
  </si>
  <si>
    <t>Curralinho</t>
  </si>
  <si>
    <t>Igarapé – Açu</t>
  </si>
  <si>
    <t>Jacundá</t>
  </si>
  <si>
    <t>Mãe do Rio</t>
  </si>
  <si>
    <t>Marabá</t>
  </si>
  <si>
    <t>Marituba</t>
  </si>
  <si>
    <t>Paragominas</t>
  </si>
  <si>
    <t>Santa Isabel do Pará</t>
  </si>
  <si>
    <t>São Domingos do Araguaia</t>
  </si>
  <si>
    <t>São Francisco do Pará</t>
  </si>
  <si>
    <t>São Miguel do Guamá</t>
  </si>
  <si>
    <t>Soure</t>
  </si>
  <si>
    <t>Vigia</t>
  </si>
  <si>
    <t>Viseu</t>
  </si>
  <si>
    <t>1.9 Internações por Faixa etária</t>
  </si>
  <si>
    <t>De 14 a 24 anos</t>
  </si>
  <si>
    <t>De 25 a 35 anos</t>
  </si>
  <si>
    <t>De 36 a 46 anos</t>
  </si>
  <si>
    <t>De 47 a 57 anos</t>
  </si>
  <si>
    <t>De 58 a 68 anos</t>
  </si>
  <si>
    <t>De 69 a 79 anos</t>
  </si>
  <si>
    <t>De 80 a 110 anos</t>
  </si>
  <si>
    <t>1.10. Altas Melhoradas Por Especialidade</t>
  </si>
  <si>
    <t xml:space="preserve">                                                           </t>
  </si>
  <si>
    <t>1.12. Óbitos por Especialidade</t>
  </si>
  <si>
    <t>1.13. Óbitos por Unidade</t>
  </si>
  <si>
    <t>1.14. Óbitos Não Institucionais p/ Especialidade (-48h)</t>
  </si>
  <si>
    <t>1.15. Óbitos Institucionais p/ Especialidade  (+48h)</t>
  </si>
  <si>
    <t>1.16. Óbitos por Faixa Etária</t>
  </si>
  <si>
    <t>1.17. Transferência Interna por Unidade (Entrada)</t>
  </si>
  <si>
    <t>1.18. Transferência Interna por Unidade (Saída)</t>
  </si>
  <si>
    <t>1.19. Pacientes Saídos p/ Especialidade</t>
  </si>
  <si>
    <t>1.20. Pacientes Saídos por Unidade</t>
  </si>
  <si>
    <t>1.21. Porcentagem de Ocupação por Unidade</t>
  </si>
  <si>
    <t>Porcentagem Geral de Ocupação</t>
  </si>
  <si>
    <t>1.22. Média de Permanência por Unidade</t>
  </si>
  <si>
    <t>1.23. Índice de Giro de Leitos p/ Unidade</t>
  </si>
  <si>
    <t>Índice Geral de Giro de Leitos</t>
  </si>
  <si>
    <t>1.24. Taxa de Mortalidade por Unidade</t>
  </si>
  <si>
    <t>Taxa de Mortalidade Global</t>
  </si>
  <si>
    <t>1.25. Taxa de Mortalidade por Tipo</t>
  </si>
  <si>
    <t>Institucional</t>
  </si>
  <si>
    <t>Não Institucional</t>
  </si>
  <si>
    <t>Operatória</t>
  </si>
  <si>
    <t>2. Serviços Assistenciais</t>
  </si>
  <si>
    <t>2.1. Centro Cirúrgico</t>
  </si>
  <si>
    <t>2.1.1. Cirurgias por Porte</t>
  </si>
  <si>
    <t>Cirurgias Pequenas</t>
  </si>
  <si>
    <t>Cirurgias Médias</t>
  </si>
  <si>
    <t>Cirurgias Grandes</t>
  </si>
  <si>
    <t>Número de Óbitos Operatórios</t>
  </si>
  <si>
    <t>Média Diária de Cirurgias</t>
  </si>
  <si>
    <t>Procedimentos</t>
  </si>
  <si>
    <t>Nº de Salas Cirúrgicas</t>
  </si>
  <si>
    <t>Média Diária de Cirurgias por Sala</t>
  </si>
  <si>
    <t>2.1.2. Cirurgias de Pacientes por Tipo</t>
  </si>
  <si>
    <t>Cirurgias Eletivas</t>
  </si>
  <si>
    <t>2.1.3 Cirurgias por Especialidade</t>
  </si>
  <si>
    <t>Cirurgia do Cólon</t>
  </si>
  <si>
    <t>Cirurgia do Fígado e vias Biliares</t>
  </si>
  <si>
    <t>Cirurgia Vascular</t>
  </si>
  <si>
    <t>Plástica Reparadora</t>
  </si>
  <si>
    <t>2.2. Anestesia</t>
  </si>
  <si>
    <t>2.2.1. Número de Anestesias por Tipo</t>
  </si>
  <si>
    <t>Analgesia</t>
  </si>
  <si>
    <t>Local</t>
  </si>
  <si>
    <t>Peridural</t>
  </si>
  <si>
    <t>Raquidiana</t>
  </si>
  <si>
    <t>Bloqueio</t>
  </si>
  <si>
    <t>Sedação</t>
  </si>
  <si>
    <t>Outras</t>
  </si>
  <si>
    <t>Média Diária</t>
  </si>
  <si>
    <t>2.2.2. Anestesias por Unidade</t>
  </si>
  <si>
    <t>Ambulatório</t>
  </si>
  <si>
    <t>Pacotes/Caixas preparados</t>
  </si>
  <si>
    <t>Processamentos da Autoclave</t>
  </si>
  <si>
    <t>Processamentos da Sterrad</t>
  </si>
  <si>
    <t>Processamentos Lavadora de Endoscópio</t>
  </si>
  <si>
    <t>Centro Cirúrgico</t>
  </si>
  <si>
    <t>Consultas Simples</t>
  </si>
  <si>
    <t>Média Diária de Consultas</t>
  </si>
  <si>
    <t>Assistência Social</t>
  </si>
  <si>
    <t>Anestesiologia</t>
  </si>
  <si>
    <t>Dermatologia</t>
  </si>
  <si>
    <t>Geriatria</t>
  </si>
  <si>
    <t>Nutrição</t>
  </si>
  <si>
    <t>Psicologia</t>
  </si>
  <si>
    <t>Curativos</t>
  </si>
  <si>
    <t>Visitas Sociais ao Leito</t>
  </si>
  <si>
    <t>Nº de Pesquisas de Usuários Internados</t>
  </si>
  <si>
    <t>Nº de Pesquisas Aplicadas Externo</t>
  </si>
  <si>
    <t>Outros (Missas, Cultos...)</t>
  </si>
  <si>
    <t>Atendimentos Diário Usuário</t>
  </si>
  <si>
    <t>Atendimentos de Óbitos</t>
  </si>
  <si>
    <t>Transferências Aéreas  (Reguladas)</t>
  </si>
  <si>
    <t>Transferências Terrestres (Reguladas)</t>
  </si>
  <si>
    <t>Entrega de Tickets Refeição para Acompanhantes</t>
  </si>
  <si>
    <t>Atendimento nas Unidades</t>
  </si>
  <si>
    <t>Grupo Terapêutico</t>
  </si>
  <si>
    <t>Acompanhamentos de Óbitos</t>
  </si>
  <si>
    <t>Atendimento/Triagem Colaborador e Familiar</t>
  </si>
  <si>
    <t>Cursos Ministrados</t>
  </si>
  <si>
    <t>Nº de Participantes</t>
  </si>
  <si>
    <t>Carga Horária</t>
  </si>
  <si>
    <t>Treinamentos</t>
  </si>
  <si>
    <t>Cursos Externos</t>
  </si>
  <si>
    <t>Anatomia Patológica</t>
  </si>
  <si>
    <t>Bioquímica</t>
  </si>
  <si>
    <t>Gasometria</t>
  </si>
  <si>
    <t>Hematologia</t>
  </si>
  <si>
    <t>Hemostasia</t>
  </si>
  <si>
    <t>Hormônios</t>
  </si>
  <si>
    <t>Imunologia</t>
  </si>
  <si>
    <t>Parasitologia</t>
  </si>
  <si>
    <t>Urina</t>
  </si>
  <si>
    <t>Total Exames Internos</t>
  </si>
  <si>
    <t>Total Exames Externos</t>
  </si>
  <si>
    <t>Total Exames Realizados</t>
  </si>
  <si>
    <t>Nº Transfusões Realizadas</t>
  </si>
  <si>
    <t>Coluna Cervical</t>
  </si>
  <si>
    <t>Coluna Dorsal</t>
  </si>
  <si>
    <t>Coluna Lombar</t>
  </si>
  <si>
    <t>Cotovelo</t>
  </si>
  <si>
    <t>Crânio</t>
  </si>
  <si>
    <t>Joelho</t>
  </si>
  <si>
    <t>Ombro</t>
  </si>
  <si>
    <t>Pelve</t>
  </si>
  <si>
    <t>Punho</t>
  </si>
  <si>
    <t>Quadril/Bacia</t>
  </si>
  <si>
    <t>Tórax</t>
  </si>
  <si>
    <t>Tornozelo/Pé</t>
  </si>
  <si>
    <t>Ambulatório de Referência</t>
  </si>
  <si>
    <t>8 x 10</t>
  </si>
  <si>
    <t>10 x 12</t>
  </si>
  <si>
    <t>% sobre filmes gastos</t>
  </si>
  <si>
    <t>Total de Sessões Pacientes Internos</t>
  </si>
  <si>
    <t>Total de Sessões Pacientes Externos</t>
  </si>
  <si>
    <t>Total de Sessões Realizadas</t>
  </si>
  <si>
    <t>Abdômen Superior</t>
  </si>
  <si>
    <t>Abdômen Total</t>
  </si>
  <si>
    <t>Coluna</t>
  </si>
  <si>
    <t>Face</t>
  </si>
  <si>
    <t>Quadril</t>
  </si>
  <si>
    <t>Abdominal total</t>
  </si>
  <si>
    <t>Cervical</t>
  </si>
  <si>
    <t>Globo Ocular</t>
  </si>
  <si>
    <t>Mama</t>
  </si>
  <si>
    <t>Obstétrico</t>
  </si>
  <si>
    <t>Partes Moles</t>
  </si>
  <si>
    <t>Próstata</t>
  </si>
  <si>
    <t>Renal</t>
  </si>
  <si>
    <t>Tireóide</t>
  </si>
  <si>
    <t>Transvaginal</t>
  </si>
  <si>
    <t>Vias Urinárias/Renal</t>
  </si>
  <si>
    <t>Biopsia</t>
  </si>
  <si>
    <t>Dilatação de Esôfago</t>
  </si>
  <si>
    <t>EDA</t>
  </si>
  <si>
    <t>Esclerose</t>
  </si>
  <si>
    <t>Retirada de Corpo Estranho</t>
  </si>
  <si>
    <t>Colonoscopia</t>
  </si>
  <si>
    <t>Ligadura Hemorrágica</t>
  </si>
  <si>
    <t>Retossigmoidoscopia</t>
  </si>
  <si>
    <t>Colonoscopia Total Exames Internos</t>
  </si>
  <si>
    <t>Colonoscopia Total Exames Externos</t>
  </si>
  <si>
    <t>Total Geral Exames Internos</t>
  </si>
  <si>
    <t>Total Geral Exames Externos</t>
  </si>
  <si>
    <t>TOTAL</t>
  </si>
  <si>
    <t>Laboratório</t>
  </si>
  <si>
    <t>Mamografia</t>
  </si>
  <si>
    <t>Raio-x</t>
  </si>
  <si>
    <t>Tomografia</t>
  </si>
  <si>
    <t>Ultrassonografia</t>
  </si>
  <si>
    <t>Eletrocardiograma</t>
  </si>
  <si>
    <t>Hemoterapia</t>
  </si>
  <si>
    <t>4. Serviços de Apoio</t>
  </si>
  <si>
    <t>4.1. Nutrição e Dietética</t>
  </si>
  <si>
    <t>4.1.1.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</si>
  <si>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</si>
  <si>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</si>
  <si>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</si>
  <si>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</si>
  <si>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</si>
  <si>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</si>
  <si>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</si>
  <si>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Suplementação V.O.</t>
  </si>
  <si>
    <t>Outros - U/E</t>
  </si>
  <si>
    <t>4.1.2. Refeições Servidas p/ Comensal</t>
  </si>
  <si>
    <t>Acompanhantes</t>
  </si>
  <si>
    <t>4.2. Processamento da Roupa</t>
  </si>
  <si>
    <t>4.2.1. Kg Roupas Lavada p/Unidade</t>
  </si>
  <si>
    <t>Centro Cirúrgico/Obstetrico</t>
  </si>
  <si>
    <t>CME</t>
  </si>
  <si>
    <t>Serviço de Higiene e Limpeza</t>
  </si>
  <si>
    <t>Retorno/Outros</t>
  </si>
  <si>
    <t>4.2.2. Produtos Utilizados por ML</t>
  </si>
  <si>
    <t>Desifetante p/tecidos(destainer)</t>
  </si>
  <si>
    <t>Detergente pré-lavagem(detergente sp)</t>
  </si>
  <si>
    <t>Amaciante liquido(sol tex)</t>
  </si>
  <si>
    <t>Agente anti-cloro(cheor)/retorno</t>
  </si>
  <si>
    <t>Clax prof</t>
  </si>
  <si>
    <t>Clax beta</t>
  </si>
  <si>
    <t>Clax pen</t>
  </si>
  <si>
    <t>Clax confort</t>
  </si>
  <si>
    <t>Retorno</t>
  </si>
  <si>
    <t>4.2.3. Resumo</t>
  </si>
  <si>
    <t>Kg Roupas lavadas</t>
  </si>
  <si>
    <t>Média Diária Kg Roupas Lavadas</t>
  </si>
  <si>
    <t>ML Produtos Utilizados</t>
  </si>
  <si>
    <t>ML de Produtos por Kg Roupa</t>
  </si>
  <si>
    <t>4.2.4. Produção de Costura</t>
  </si>
  <si>
    <t>Peças Consertadas</t>
  </si>
  <si>
    <t>Peças Repostas</t>
  </si>
  <si>
    <t>Peças Tiradas de Uso</t>
  </si>
  <si>
    <t>Peças Confeccionadas</t>
  </si>
  <si>
    <t>4.3. Manutenção</t>
  </si>
  <si>
    <t>4.3.1. Reparos por Área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</si>
  <si>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</si>
  <si>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</si>
  <si>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</si>
  <si>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</si>
  <si>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</si>
  <si>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</si>
  <si>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</si>
  <si>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</si>
  <si>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Manutenção</t>
  </si>
  <si>
    <t>Pintura</t>
  </si>
  <si>
    <t>Refrigeração</t>
  </si>
  <si>
    <t>Telefonia</t>
  </si>
  <si>
    <t>4.3.2. Reparos por Setor</t>
  </si>
  <si>
    <t>Administração</t>
  </si>
  <si>
    <t>Agência Transfusional</t>
  </si>
  <si>
    <t>Almoxarifado</t>
  </si>
  <si>
    <t>Central de Regulação</t>
  </si>
  <si>
    <t>Central Telefônica</t>
  </si>
  <si>
    <t>Compras</t>
  </si>
  <si>
    <t>Coordenação de apoio</t>
  </si>
  <si>
    <t>CME - Central de Materiais Esterilizados</t>
  </si>
  <si>
    <t>Departamento de Pessoal</t>
  </si>
  <si>
    <t>Enfermagem</t>
  </si>
  <si>
    <t>Farmácia</t>
  </si>
  <si>
    <t>Financeiro</t>
  </si>
  <si>
    <t>Higienização</t>
  </si>
  <si>
    <t>NEP</t>
  </si>
  <si>
    <t>Patrimônio</t>
  </si>
  <si>
    <t>Portaria</t>
  </si>
  <si>
    <t>Recepção</t>
  </si>
  <si>
    <t>SCIH</t>
  </si>
  <si>
    <t>SESMT</t>
  </si>
  <si>
    <t>SND - Serviço de Nutrição e Dietética</t>
  </si>
  <si>
    <t>Tecnologia da Informação</t>
  </si>
  <si>
    <t>SADT</t>
  </si>
  <si>
    <t>4.4. Telefonia</t>
  </si>
  <si>
    <t>4.4.1. Ligações Realizadas</t>
  </si>
  <si>
    <t>Das 7h às 13h</t>
  </si>
  <si>
    <t>Das 13h às 19h</t>
  </si>
  <si>
    <t>Das 19h às 7h</t>
  </si>
  <si>
    <t>4.5. Encadernação</t>
  </si>
  <si>
    <t>Recursos Humanos</t>
  </si>
  <si>
    <t>Assessoria</t>
  </si>
  <si>
    <t>Estatistica</t>
  </si>
  <si>
    <t>S.A.U</t>
  </si>
  <si>
    <t>Qualidade</t>
  </si>
  <si>
    <t>Faturamento</t>
  </si>
  <si>
    <t>SHL</t>
  </si>
  <si>
    <t>SND</t>
  </si>
  <si>
    <t>Segurança do Trabalho</t>
  </si>
  <si>
    <t>4.6. Plastificação</t>
  </si>
  <si>
    <t>DP</t>
  </si>
  <si>
    <t>Fisioterapia</t>
  </si>
  <si>
    <t>Segurança</t>
  </si>
  <si>
    <t>Recepção Central</t>
  </si>
  <si>
    <t>4.7. Cópias</t>
  </si>
  <si>
    <t>Diretoria</t>
  </si>
  <si>
    <t>Segurança Trabalho</t>
  </si>
  <si>
    <t>Serviço Social</t>
  </si>
  <si>
    <t>SPP/Estatistica</t>
  </si>
  <si>
    <t>Atendimento</t>
  </si>
  <si>
    <t>Farmacia</t>
  </si>
  <si>
    <t>S.A.U.</t>
  </si>
  <si>
    <t>Centro Cirurgico/Obstétrico</t>
  </si>
  <si>
    <t>CCIH</t>
  </si>
  <si>
    <t>TI</t>
  </si>
  <si>
    <t>5. Serviços Administrativos</t>
  </si>
  <si>
    <t>5.1. Departamento de Pessoal</t>
  </si>
  <si>
    <t>Enfermeiros</t>
  </si>
  <si>
    <t>Sub-Total 1</t>
  </si>
  <si>
    <t>Terceirizados</t>
  </si>
  <si>
    <t>Sub-Total 2</t>
  </si>
  <si>
    <t>Total Geral</t>
  </si>
  <si>
    <t>5.1.2. Grau de Instrução - Geral</t>
  </si>
  <si>
    <t>Pós-Graduação</t>
  </si>
  <si>
    <t>Superior</t>
  </si>
  <si>
    <t>Superior Incompleto</t>
  </si>
  <si>
    <t>Ensino Médio</t>
  </si>
  <si>
    <t>Ensino Médio Incompleto</t>
  </si>
  <si>
    <t>Ensino Fundamental</t>
  </si>
  <si>
    <t>Ensino Fundamental Incompleto</t>
  </si>
  <si>
    <t>Sem Instrução</t>
  </si>
  <si>
    <t>5.1.3. Corpo Clínico</t>
  </si>
  <si>
    <t>Médicos Pessoa Jurídica</t>
  </si>
  <si>
    <t>5.1.4. Índices do Depto. Pessoal</t>
  </si>
  <si>
    <t>Funcionários em Férias</t>
  </si>
  <si>
    <t>Funcionários de Licenças/Afastamentos</t>
  </si>
  <si>
    <t>Admissões</t>
  </si>
  <si>
    <t>Demissões</t>
  </si>
  <si>
    <t>Afastamentos</t>
  </si>
  <si>
    <t>Nº de Funcionários/mês</t>
  </si>
  <si>
    <t>Faltas em dias</t>
  </si>
  <si>
    <t>Índice de Absenteísmo</t>
  </si>
  <si>
    <t>Horas Extras</t>
  </si>
  <si>
    <t>Atrasos em Horas</t>
  </si>
  <si>
    <t>Índice de Funcionários por Leito</t>
  </si>
  <si>
    <t>Índice de Funcionários por Leito Ocupado</t>
  </si>
  <si>
    <t>Índice de Rotatividade</t>
  </si>
  <si>
    <t>% do Pessoal de Enfermagem</t>
  </si>
  <si>
    <t>% do Pessoal S.Apoio</t>
  </si>
  <si>
    <t>Total Pessoal de Serviços Terceirizados</t>
  </si>
  <si>
    <t>Outros não Empregados</t>
  </si>
  <si>
    <t>6. Resumo Geral de Informações</t>
  </si>
  <si>
    <t>Total de Pacientes-Dia</t>
  </si>
  <si>
    <t>Média Geral de Pacientes-Dia</t>
  </si>
  <si>
    <t>Taxa Mortalidade Global</t>
  </si>
  <si>
    <t>Taxa de Mortalidade Operatória</t>
  </si>
  <si>
    <t>Média Diária Geral de Cirurgias Internas</t>
  </si>
  <si>
    <t>Média Diária de Atendimento Ambulatorial Consultas</t>
  </si>
  <si>
    <t>Média Diária Refeições Servidas</t>
  </si>
  <si>
    <t>Média Diária de Kg Roupa Lavada</t>
  </si>
  <si>
    <t>ML de Produto por Kg de Roupa Lavada</t>
  </si>
  <si>
    <t>Nº de Dias do Mês</t>
  </si>
  <si>
    <t>Tucuruí</t>
  </si>
  <si>
    <t>Bagre</t>
  </si>
  <si>
    <t>Mão</t>
  </si>
  <si>
    <t>Pescoço</t>
  </si>
  <si>
    <t>Processamentos do peróxido de hidrogênio de Baumer</t>
  </si>
  <si>
    <t>Rouparia</t>
  </si>
  <si>
    <t>Hemodiálise (Sessões)</t>
  </si>
  <si>
    <t>PAAF (Biópsia para tireóide)</t>
  </si>
  <si>
    <t>Densitometria óssea</t>
  </si>
  <si>
    <t>Ressonância Magnética</t>
  </si>
  <si>
    <t>Acará</t>
  </si>
  <si>
    <t>Altamira</t>
  </si>
  <si>
    <t>Barcarena</t>
  </si>
  <si>
    <t>Cametá</t>
  </si>
  <si>
    <t>Capanema</t>
  </si>
  <si>
    <t>Itupiranga</t>
  </si>
  <si>
    <t>Maracanã</t>
  </si>
  <si>
    <t>Moju</t>
  </si>
  <si>
    <t>Muaná</t>
  </si>
  <si>
    <t>Parauapebas</t>
  </si>
  <si>
    <t>Ponta de pedras</t>
  </si>
  <si>
    <t>Tailândia</t>
  </si>
  <si>
    <t>Coluna torácica</t>
  </si>
  <si>
    <t>MAPA</t>
  </si>
  <si>
    <t>Broncoscopia</t>
  </si>
  <si>
    <t>Igarapé - Miri</t>
  </si>
  <si>
    <t>Mocajuba</t>
  </si>
  <si>
    <t>Nova Timboteua</t>
  </si>
  <si>
    <t>Nova Esperança do Piriá</t>
  </si>
  <si>
    <t>Rurópolis</t>
  </si>
  <si>
    <t>Salinópolis</t>
  </si>
  <si>
    <t>Salvaterra</t>
  </si>
  <si>
    <t>Santa Maria do Pará</t>
  </si>
  <si>
    <t>Terra Alta</t>
  </si>
  <si>
    <t>Tracuateua</t>
  </si>
  <si>
    <t>20 x 25</t>
  </si>
  <si>
    <t>25 x 30</t>
  </si>
  <si>
    <t>1.11. Altas por Unidade (sem transferências)</t>
  </si>
  <si>
    <t>Capitão Poço</t>
  </si>
  <si>
    <t>Curuça</t>
  </si>
  <si>
    <t>Irituia</t>
  </si>
  <si>
    <t>Melgaço</t>
  </si>
  <si>
    <t>Novo Progresso</t>
  </si>
  <si>
    <t>Portel</t>
  </si>
  <si>
    <t>São Caetano de Odivelas</t>
  </si>
  <si>
    <t>Ecocardiograma</t>
  </si>
  <si>
    <t>Espirometria</t>
  </si>
  <si>
    <t>Holter de Glicemia</t>
  </si>
  <si>
    <t>Concórdia do Pará</t>
  </si>
  <si>
    <t>Redenção</t>
  </si>
  <si>
    <t>Santa Luzia do Pará</t>
  </si>
  <si>
    <t>Oeiras do Pará</t>
  </si>
  <si>
    <t>Pulsoterapia</t>
  </si>
  <si>
    <t>Cachoeira do Piriá</t>
  </si>
  <si>
    <t>Colares</t>
  </si>
  <si>
    <t>Dom Eliseu</t>
  </si>
  <si>
    <t>Ipixuna do Pará</t>
  </si>
  <si>
    <t>Primavera</t>
  </si>
  <si>
    <t>São João de Pirabas</t>
  </si>
  <si>
    <t>São Sebastião da Boa Vista</t>
  </si>
  <si>
    <t>Cirurgia de Cabeça e Pescoço</t>
  </si>
  <si>
    <t>Cirurgia Dermatológica</t>
  </si>
  <si>
    <t>Cirurgia de Hérnia</t>
  </si>
  <si>
    <t>Anajás</t>
  </si>
  <si>
    <t>Baião</t>
  </si>
  <si>
    <t>Canaã dos Carajás</t>
  </si>
  <si>
    <t>Ourém</t>
  </si>
  <si>
    <t>15 x 30</t>
  </si>
  <si>
    <t>Cachoeira do Arari</t>
  </si>
  <si>
    <t>Curionópolis</t>
  </si>
  <si>
    <t>Garrafão do Norte</t>
  </si>
  <si>
    <t>Inhangapi</t>
  </si>
  <si>
    <t>Marapanim</t>
  </si>
  <si>
    <t>Porto de Moz</t>
  </si>
  <si>
    <t>Santo Antonio do Tauá</t>
  </si>
  <si>
    <t>Uruará</t>
  </si>
  <si>
    <t>De 01 a 13 anos</t>
  </si>
  <si>
    <t>Bonito</t>
  </si>
  <si>
    <t>Ourilândia do Norte</t>
  </si>
  <si>
    <t>Santa Cruz do Ararí</t>
  </si>
  <si>
    <t>Tomé-Açu</t>
  </si>
  <si>
    <t>Anapu</t>
  </si>
  <si>
    <t>Floresta do Araguai</t>
  </si>
  <si>
    <t>Gurupa</t>
  </si>
  <si>
    <t>Rodon do Pará</t>
  </si>
  <si>
    <t>Novo Repartimento</t>
  </si>
  <si>
    <t>Santarem Novo</t>
  </si>
  <si>
    <t>Xinguara</t>
  </si>
  <si>
    <t>Treinamento Hora/Homem</t>
  </si>
  <si>
    <t>Líquor/Líquidos Cautários</t>
  </si>
  <si>
    <t>Dieta Parenteral</t>
  </si>
  <si>
    <t>Funcionários / Médicos</t>
  </si>
  <si>
    <t>Atendimento Ambulatorial</t>
  </si>
  <si>
    <t>Microbiologia/Micologia</t>
  </si>
  <si>
    <t>Teste Ergometria</t>
  </si>
  <si>
    <t>Área Comum</t>
  </si>
  <si>
    <t>NIR - Núcleo Interno de Regulação</t>
  </si>
  <si>
    <t>Gerência de Enfermagem</t>
  </si>
  <si>
    <t>RH - Recursos Humanos</t>
  </si>
  <si>
    <t>SADT - Serviço de Apoio ao Diagnóticos e Tratamento</t>
  </si>
  <si>
    <t>Fígado e Vias Biliares</t>
  </si>
  <si>
    <t>3.7.1. Exames por Tipo Pacientes Internos e Externos</t>
  </si>
  <si>
    <t>3.7.2. Exames por Tipo Pacientes Internos</t>
  </si>
  <si>
    <t>3.7.3. Exames por  Unidade de Pacientes Internos</t>
  </si>
  <si>
    <t>PLANO ESTATÍSTICO 2018</t>
  </si>
  <si>
    <t>3.1. Anátomo Patológico</t>
  </si>
  <si>
    <t>3.2.1. Exames por  Unidade - Paciente Interno</t>
  </si>
  <si>
    <t>3.1.2. Exames por Unidade - Paciente Externo</t>
  </si>
  <si>
    <t>Ultrassonografia com Doppler</t>
  </si>
  <si>
    <t>SCIH - Serviço de Controle de Infecção Hospitalar</t>
  </si>
  <si>
    <t>S.A.U - Serviço de Atenção ao Usuário</t>
  </si>
  <si>
    <t>Oftalmologia</t>
  </si>
  <si>
    <t>3.1.1. Exames por  Unidade - Paciente Interno</t>
  </si>
  <si>
    <t>3.2.2. Exames por Unidade - Paciente Externo</t>
  </si>
  <si>
    <t>3.3.1. Exames por  Unidade - Paciente Interno</t>
  </si>
  <si>
    <t>3.3.2. Exames por Unidade - Paciente Externo</t>
  </si>
  <si>
    <t>3.4.1. Exames por  Unidade - Paciente Interno</t>
  </si>
  <si>
    <t>3.4.2. Exames por Unidade - Paciente Externo</t>
  </si>
  <si>
    <t>3.5.1. Exames por  Unidade - Paciente Interno</t>
  </si>
  <si>
    <t>3.5.2. Exames por Unidade - Paciente Externo</t>
  </si>
  <si>
    <t>3.9.1. Exames por  Unidade - Paciente Interno</t>
  </si>
  <si>
    <t>3.9.2. Exames por Unidade - Paciente Externo</t>
  </si>
  <si>
    <t>3.14.1. Exames por  Unidade - Paciente Interno</t>
  </si>
  <si>
    <t>3.14.2. Exames por Unidade - Paciente Externo</t>
  </si>
  <si>
    <t>3.16.2. Exames por Unidade - Paciente Externo</t>
  </si>
  <si>
    <t>3.15.2. Exames por Unidade - Paciente Externo</t>
  </si>
  <si>
    <t>3.16.1. Exames por  Unidade - Paciente Interno</t>
  </si>
  <si>
    <t>Fisioterapia (Sessões)</t>
  </si>
  <si>
    <t>Fonoaudiologia (Sessões)</t>
  </si>
  <si>
    <t>Terapia Ocupacional (Sessões)</t>
  </si>
  <si>
    <t>NEP - Núcleo de Educação Permanente</t>
  </si>
  <si>
    <t>SND - Serviço de Nutrição e Dietético</t>
  </si>
  <si>
    <t>S.A.U - Serviço de Atendimento ao Usuário</t>
  </si>
  <si>
    <t>SPR - Serv. Processam. Roupa</t>
  </si>
  <si>
    <t>SHL - Serviço de Higienização e Limpeza</t>
  </si>
  <si>
    <t>Contabilidade</t>
  </si>
  <si>
    <t>Departamento Pessoal</t>
  </si>
  <si>
    <t>NQSP - Núcleo da Qualidade e Segurança do Paciente</t>
  </si>
  <si>
    <t>RH - Recurso Humano</t>
  </si>
  <si>
    <t>TI - Tecnologia da Informação</t>
  </si>
  <si>
    <t>Controladoria</t>
  </si>
  <si>
    <t>Radiologia</t>
  </si>
  <si>
    <t>SESMT - Serviços Especializados e Engenharia de Segurança e Medina do Trabalho</t>
  </si>
  <si>
    <t>1. Estatística de Pacientes Internados</t>
  </si>
  <si>
    <t>Cirurgias Diversas</t>
  </si>
  <si>
    <t>2.3. Centro Cirúrgico - Procedimento Endoscópico</t>
  </si>
  <si>
    <t>2.3.1. Procedimento Endoscópico por Porte</t>
  </si>
  <si>
    <t>Porte Pequeno</t>
  </si>
  <si>
    <t>Porte Médio</t>
  </si>
  <si>
    <t>Porte Grande</t>
  </si>
  <si>
    <t>Número de Óbitos durante o Procedimento</t>
  </si>
  <si>
    <t>Média Diária de Procedimento</t>
  </si>
  <si>
    <t>2.3.3 Procedimento por Tipo</t>
  </si>
  <si>
    <t>Balão Intragastrico</t>
  </si>
  <si>
    <t>CPRE - Colangiopancreatografia Retrógrada Endoscópica</t>
  </si>
  <si>
    <t>2.4. Anestesia</t>
  </si>
  <si>
    <t>2.4.1. Número de Anestesias por Tipo</t>
  </si>
  <si>
    <t>2.4.2. Anestesias por Unidade</t>
  </si>
  <si>
    <t>Nefrologia</t>
  </si>
  <si>
    <t>Psiquiatria</t>
  </si>
  <si>
    <t>3.10.1. Exames por  Unidade - Paciente Interno</t>
  </si>
  <si>
    <t>3.10.2. Exames por Unidade - Paciente Externo</t>
  </si>
  <si>
    <t>3.17.1. Exames por  Unidade - Paciente Interno</t>
  </si>
  <si>
    <t>3.17.2. Exames por Unidade - Paciente Externo</t>
  </si>
  <si>
    <t>3.25.1. Sessões por Unidade - Paciente Interno</t>
  </si>
  <si>
    <t>Laboratório de Análises Clinicas</t>
  </si>
  <si>
    <t>Aveiro</t>
  </si>
  <si>
    <t>Belterra</t>
  </si>
  <si>
    <t>Bom Jesus do Tocantins</t>
  </si>
  <si>
    <t>Chaves</t>
  </si>
  <si>
    <t>Cumaru do Norte</t>
  </si>
  <si>
    <t>Eldorado dos Carajás</t>
  </si>
  <si>
    <t>Limoeiro do Ajuru</t>
  </si>
  <si>
    <t>Magalhães Barata</t>
  </si>
  <si>
    <t>Oriximiná</t>
  </si>
  <si>
    <t>Quatipuru</t>
  </si>
  <si>
    <t>Santarem</t>
  </si>
  <si>
    <t>São Domingos do Capim</t>
  </si>
  <si>
    <t>São Geraldo do Arari</t>
  </si>
  <si>
    <t>Ulionópolis</t>
  </si>
  <si>
    <t>Vitoria do Xingu</t>
  </si>
  <si>
    <t>Fígados e Vias Biliares</t>
  </si>
  <si>
    <t>2.3.2. Procedimento de Pacientes por Tipo</t>
  </si>
  <si>
    <t>2.5. Central de Material Esterilizado</t>
  </si>
  <si>
    <t>2.5.1. Produção</t>
  </si>
  <si>
    <t>2.5.2. Pacotes Distribuídos por Setor</t>
  </si>
  <si>
    <t>2.6. Ambulatório de Referência e Pronto Atendimento</t>
  </si>
  <si>
    <t>2.6.1. Consultas - Ambulatório</t>
  </si>
  <si>
    <t>2.6.2. Atendimento por Especialidades – Ambulatório - Consultas Médicas</t>
  </si>
  <si>
    <t>Gerador</t>
  </si>
  <si>
    <t>Engenharia Clínica</t>
  </si>
  <si>
    <t>Polissonografia</t>
  </si>
  <si>
    <t>Escleroterapia Ecoviada com Espuma</t>
  </si>
  <si>
    <t>Medicina Nuclear - Cintilografia</t>
  </si>
  <si>
    <t>HOSPITAL JEAN BITAR – HJB</t>
  </si>
  <si>
    <t>Água Azul do Norte</t>
  </si>
  <si>
    <t>Brasil Novo</t>
  </si>
  <si>
    <t>Aurora do Pará</t>
  </si>
  <si>
    <t>Endoscopia Digestiva Alta</t>
  </si>
  <si>
    <t>Abdominal Total</t>
  </si>
  <si>
    <t>Coluna Torácica</t>
  </si>
  <si>
    <t>3. Serviço de Apoio Diagnóstico Terapêutico</t>
  </si>
  <si>
    <t>Cirurgias Urgentes</t>
  </si>
  <si>
    <t>Uréase</t>
  </si>
  <si>
    <t>Abdômen</t>
  </si>
  <si>
    <t>Mastoide</t>
  </si>
  <si>
    <t>Abdômen superior</t>
  </si>
  <si>
    <t>Medicina Nuclear - Iodoterapia</t>
  </si>
  <si>
    <t>Telefonista</t>
  </si>
  <si>
    <t>Auxiliares Administrativos</t>
  </si>
  <si>
    <t>Aprendizes</t>
  </si>
  <si>
    <t>Assistente da Diretoria</t>
  </si>
  <si>
    <t>CME - Centro de Material e Esterialização</t>
  </si>
  <si>
    <t>Técnico de Enfermagem</t>
  </si>
  <si>
    <t>% do Pessoal de Serv. Adm</t>
  </si>
  <si>
    <t>ANO:</t>
  </si>
  <si>
    <t>GESTORES:</t>
  </si>
  <si>
    <t>RODRIGO FRÖHLICH</t>
  </si>
  <si>
    <t>DENISE VILLACORTA</t>
  </si>
  <si>
    <t>CAROLINA KAHWAGE</t>
  </si>
  <si>
    <t>SUMÁRIO</t>
  </si>
  <si>
    <t>1.</t>
  </si>
  <si>
    <t>Estatística de Pacientes Internados</t>
  </si>
  <si>
    <t>2.6.3. Atendimento por Especialidades – Ambulatório - Consultas Não Médicas</t>
  </si>
  <si>
    <t>2.6.4. Procedimentos Realizados no ambulatório</t>
  </si>
  <si>
    <t>2.7. Atividades Sociais</t>
  </si>
  <si>
    <t>2.7.1. S.A.U - Serviço de Atenção ao Usuário</t>
  </si>
  <si>
    <t>2.7.2. Serviço Social</t>
  </si>
  <si>
    <t>2.7.3. Serviço Nutricional</t>
  </si>
  <si>
    <t>2.7.4. Serviço Psicologia</t>
  </si>
  <si>
    <t>2.7.5. Educação Permanente</t>
  </si>
  <si>
    <t>1.1.</t>
  </si>
  <si>
    <t>1.2.</t>
  </si>
  <si>
    <t>1.3.</t>
  </si>
  <si>
    <t>1.4.</t>
  </si>
  <si>
    <t>1.5.</t>
  </si>
  <si>
    <t>1.6.</t>
  </si>
  <si>
    <t>1.7.</t>
  </si>
  <si>
    <t>1.8.</t>
  </si>
  <si>
    <t>1.10.</t>
  </si>
  <si>
    <t>1.11.</t>
  </si>
  <si>
    <t>1.12.</t>
  </si>
  <si>
    <t>1.13.</t>
  </si>
  <si>
    <t>1.14.</t>
  </si>
  <si>
    <t>1.15.</t>
  </si>
  <si>
    <t>1.16.</t>
  </si>
  <si>
    <t>1.17.</t>
  </si>
  <si>
    <t>1.18.</t>
  </si>
  <si>
    <t>1.19.</t>
  </si>
  <si>
    <t>1.20.</t>
  </si>
  <si>
    <t>1.21.</t>
  </si>
  <si>
    <t>1.22.</t>
  </si>
  <si>
    <t>1.23.</t>
  </si>
  <si>
    <t>1.24.</t>
  </si>
  <si>
    <t>1.25.</t>
  </si>
  <si>
    <t>Taxa de Mortalidade por Tipo</t>
  </si>
  <si>
    <t>Taxa de Mortalidade por Unidade</t>
  </si>
  <si>
    <t>Índice de Giro de Leitos p/ Unidade</t>
  </si>
  <si>
    <t>Média de Permanência por Unidade</t>
  </si>
  <si>
    <t>Porcentagem de Ocupação por Unidade</t>
  </si>
  <si>
    <t>Pacientes Saídos por Unidade</t>
  </si>
  <si>
    <t>Pacientes Saídos p/ Especialidade</t>
  </si>
  <si>
    <t>Transferência Interna por Unidade (Saída)</t>
  </si>
  <si>
    <t>Transferência Interna por Unidade (Entrada)</t>
  </si>
  <si>
    <t>Óbitos por Faixa Etária</t>
  </si>
  <si>
    <t>Óbitos Institucionais p/ Especialidade  (+48h)</t>
  </si>
  <si>
    <t>Óbitos Não Institucionais p/ Especialidade (-48h)</t>
  </si>
  <si>
    <t>Óbitos por Unidade</t>
  </si>
  <si>
    <t>Óbitos por Especialidade</t>
  </si>
  <si>
    <t>Altas por Unidade (sem transferências)</t>
  </si>
  <si>
    <t>Altas Melhoradas Por Especialidade</t>
  </si>
  <si>
    <t xml:space="preserve"> Internações por Faixa etária</t>
  </si>
  <si>
    <t>Internações por Município</t>
  </si>
  <si>
    <t>Internações por Unidade</t>
  </si>
  <si>
    <t>Internações por Especialidade</t>
  </si>
  <si>
    <t>Média Diária de Pacientes por Unidade</t>
  </si>
  <si>
    <t>Nº de Pacientes-Dia por Unidade</t>
  </si>
  <si>
    <t>Nº de Pacientes-Dia por Especialidade</t>
  </si>
  <si>
    <t>Nº de Leitos-Dia por Unidade</t>
  </si>
  <si>
    <t>Nº de Leitos por Unidade</t>
  </si>
  <si>
    <t>1.9.</t>
  </si>
  <si>
    <t>2.</t>
  </si>
  <si>
    <t>2.1.</t>
  </si>
  <si>
    <t>2.2.</t>
  </si>
  <si>
    <t>2.3.</t>
  </si>
  <si>
    <t>2.4.</t>
  </si>
  <si>
    <t>2.5.</t>
  </si>
  <si>
    <t>2.6.</t>
  </si>
  <si>
    <t>2.6.2.</t>
  </si>
  <si>
    <t>2.6.3.</t>
  </si>
  <si>
    <t>2.6.4.</t>
  </si>
  <si>
    <t>2.7.</t>
  </si>
  <si>
    <t>2.7.1.</t>
  </si>
  <si>
    <t>2.7.2.</t>
  </si>
  <si>
    <t>2.7.3.</t>
  </si>
  <si>
    <t>2.7.4.</t>
  </si>
  <si>
    <t>Serviços Assistenciais</t>
  </si>
  <si>
    <t>Anestesia</t>
  </si>
  <si>
    <t>Centro Cirúrgico - Procedimento Endoscópico</t>
  </si>
  <si>
    <t>Central de Material Esterilizado</t>
  </si>
  <si>
    <t>Ambulatório de Referência e Pronto Atendimento</t>
  </si>
  <si>
    <t>Atendimento por Especialidades – Ambulatório - Consultas Médicas</t>
  </si>
  <si>
    <t>Atendimento por Especialidades – Ambulatório - Consultas Não Médicas</t>
  </si>
  <si>
    <t>Procedimentos Realizados no ambulatório</t>
  </si>
  <si>
    <t>Atividades Sociais</t>
  </si>
  <si>
    <t>Serviço Nutricional</t>
  </si>
  <si>
    <t>Serviço Psicologia</t>
  </si>
  <si>
    <t>Educação Permanente</t>
  </si>
  <si>
    <t>PLANO ESTATÍSTICO - HOSPITAL JEAN BITAR - INDSH - SESPA</t>
  </si>
  <si>
    <t>3.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</si>
  <si>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</si>
  <si>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</si>
  <si>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</si>
  <si>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</si>
  <si>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</si>
  <si>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</si>
  <si>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</si>
  <si>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</si>
  <si>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</si>
  <si>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</si>
  <si>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</si>
  <si>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3.12.</t>
  </si>
  <si>
    <t>3.13.</t>
  </si>
  <si>
    <t>3.14.</t>
  </si>
  <si>
    <t>3.15.</t>
  </si>
  <si>
    <t>3.16.</t>
  </si>
  <si>
    <t>3.17.</t>
  </si>
  <si>
    <t>3.18.</t>
  </si>
  <si>
    <t>3.19.</t>
  </si>
  <si>
    <t>3.20.</t>
  </si>
  <si>
    <t>3.21.</t>
  </si>
  <si>
    <t>3.22.</t>
  </si>
  <si>
    <t>3.23.</t>
  </si>
  <si>
    <t>3.24.</t>
  </si>
  <si>
    <t>3.25.</t>
  </si>
  <si>
    <t>3.26.</t>
  </si>
  <si>
    <t>3.27.</t>
  </si>
  <si>
    <t>3.28.</t>
  </si>
  <si>
    <t>3.29.</t>
  </si>
  <si>
    <t>3.30.</t>
  </si>
  <si>
    <t>Anátomo Patológico</t>
  </si>
  <si>
    <t>Densitometria Óssea</t>
  </si>
  <si>
    <t>ECG - Eletrocardiograma</t>
  </si>
  <si>
    <t>Endoscopia Digestiva Baixa - Colonoscopia</t>
  </si>
  <si>
    <t>Espirometria - Prova de Função Pulmonar</t>
  </si>
  <si>
    <t>Laboratório de Análises Clínicas</t>
  </si>
  <si>
    <t>MAPA - Monitorização Ambulatorial de Pressão Arterial</t>
  </si>
  <si>
    <t>PAAF - Biópsia de Tireóide</t>
  </si>
  <si>
    <t>Radiologia - Raio-X</t>
  </si>
  <si>
    <t>Teste Ergométrico</t>
  </si>
  <si>
    <t>Fonoaudiologia</t>
  </si>
  <si>
    <t>Terapia Ocupacional</t>
  </si>
  <si>
    <t>Hemoterapia - Agência Transfusional</t>
  </si>
  <si>
    <t>Hemodiálise</t>
  </si>
  <si>
    <t>Total SADT Internos</t>
  </si>
  <si>
    <t>Total SADT Externos</t>
  </si>
  <si>
    <t>TOTAL GERAL  SADT</t>
  </si>
  <si>
    <t>Total Tratamentos Internos</t>
  </si>
  <si>
    <t>4.</t>
  </si>
  <si>
    <t>4.1.</t>
  </si>
  <si>
    <t>4.2.</t>
  </si>
  <si>
    <t>4.3.</t>
  </si>
  <si>
    <t>4.4.</t>
  </si>
  <si>
    <t>4.5.</t>
  </si>
  <si>
    <t>4.6.</t>
  </si>
  <si>
    <t>4.7.</t>
  </si>
  <si>
    <t>Nutrição e Dietética</t>
  </si>
  <si>
    <t>Serviços de Apoio</t>
  </si>
  <si>
    <t>Processamento da Roupa</t>
  </si>
  <si>
    <t>Encadernação</t>
  </si>
  <si>
    <t>Plastificação</t>
  </si>
  <si>
    <t>Cópias</t>
  </si>
  <si>
    <t>5.</t>
  </si>
  <si>
    <t>6.</t>
  </si>
  <si>
    <t>Serviços Administrativos</t>
  </si>
  <si>
    <t>Resumo Geral de Informações</t>
  </si>
  <si>
    <t>Gerente de Enfermagem</t>
  </si>
  <si>
    <t>2.7.5.</t>
  </si>
  <si>
    <t>Serviço de Apoio Diagnóstico Terapêutico</t>
  </si>
  <si>
    <t xml:space="preserve">GIOVANE MERENDA      </t>
  </si>
  <si>
    <t>DIRETOR EXECUTIVO</t>
  </si>
  <si>
    <t>DIRETOR ADMINISTRATIVO E FINANCEIRO</t>
  </si>
  <si>
    <t>DIRETORA TÉCNICA</t>
  </si>
  <si>
    <t>DIRETORA CLÍNICA</t>
  </si>
  <si>
    <t>SOLANGE ANTONELLI</t>
  </si>
  <si>
    <t>GERENTE ASSISTÊNCIAL</t>
  </si>
  <si>
    <t>Rio Maria</t>
  </si>
  <si>
    <t>São Felix do Xingu</t>
  </si>
  <si>
    <t>São João do Araguaia</t>
  </si>
  <si>
    <t>Maqueiro</t>
  </si>
  <si>
    <t>Coordenação de Apoio</t>
  </si>
  <si>
    <t>Coordenação de Enfermagem</t>
  </si>
  <si>
    <t>Colangiopancreatografia Retrógrada Endoscópica</t>
  </si>
  <si>
    <t>Nutrologia</t>
  </si>
  <si>
    <t>Almeirim</t>
  </si>
  <si>
    <t>Pacajá</t>
  </si>
  <si>
    <t>Peixe-Boi</t>
  </si>
  <si>
    <t>Santa Bárbara do Pará</t>
  </si>
  <si>
    <t>3.2. Bomba de Insulina - Sistema de Infusão de Insulina</t>
  </si>
  <si>
    <t>3.3. Broncoscopia</t>
  </si>
  <si>
    <t>3.4. Densitometria Óssea</t>
  </si>
  <si>
    <t>3.5. Ecocardiograma</t>
  </si>
  <si>
    <t>3.6. ECG - Eletrocardiograma</t>
  </si>
  <si>
    <t>3.6.1. Exames por  Unidade - Paciente Interno</t>
  </si>
  <si>
    <t>3.6.2. Exames por Unidade - Paciente Externo</t>
  </si>
  <si>
    <t>3.7. Endoscopia Digestiva Alta</t>
  </si>
  <si>
    <t>3.7.4. Exames por Tipo Pacientes Externo</t>
  </si>
  <si>
    <t>3.8. Endoscopia Digestiva Baixa - Colonoscopia</t>
  </si>
  <si>
    <t>3.8.1. Exames por Tipo Pacientes Internos e Externos</t>
  </si>
  <si>
    <t>3.8.2. Exames por Tipo Pacientes Internos</t>
  </si>
  <si>
    <t>3.8.3. Exames por  Unidade de Pacientes Internos</t>
  </si>
  <si>
    <t>3.8.4. Exames por Tipo Pacientes Externos</t>
  </si>
  <si>
    <t>3.9. Escleroterapia Ecoviada com Espuma</t>
  </si>
  <si>
    <t>3.10. Espirometria - Prova de Função Pulmonar</t>
  </si>
  <si>
    <t>3.11. Holter de Glicemia</t>
  </si>
  <si>
    <t>3.11.1. Exames por  Unidade - Paciente Interno</t>
  </si>
  <si>
    <t>3.11.2. Exames por Unidade - Paciente Externo</t>
  </si>
  <si>
    <t>3.12. Laboratório de Análises Clínicas</t>
  </si>
  <si>
    <t>3.12.1. Exames por Tipo Pac. Internos e Externos</t>
  </si>
  <si>
    <t>3.12.2. Exames por  Unidade - Paciente Interno</t>
  </si>
  <si>
    <t>3.18.1. Exames por  Unidade - Paciente Interno</t>
  </si>
  <si>
    <t>3.18.2. Exames por Unidade - Paciente Externo</t>
  </si>
  <si>
    <t>3.21.1. Exames por  Unidade - Paciente Interno</t>
  </si>
  <si>
    <t>3.21.2. Exames por Unidade - Paciente Externo</t>
  </si>
  <si>
    <t>3.23.1. Exames por Tipo Pacientes Internos e Externos</t>
  </si>
  <si>
    <t>3.23.2. Exames por Tipo de Pacientes Internos</t>
  </si>
  <si>
    <t>3.23.3. Exames por  Unidade - Paciente Interno</t>
  </si>
  <si>
    <t>3.23.4. Exames por Tipo de Pacientes Externos</t>
  </si>
  <si>
    <t>3.26.1. Sessões por Unidade - Paciente Interno</t>
  </si>
  <si>
    <t>3.31.1.  Exames por Tipo</t>
  </si>
  <si>
    <t>Bomba de Insulina</t>
  </si>
  <si>
    <t>Itaituba</t>
  </si>
  <si>
    <t>Produtos alcalinos pré-lavagem(biulder 2000)</t>
  </si>
  <si>
    <t xml:space="preserve">     Belém, 10 de dezembro de 2018.</t>
  </si>
  <si>
    <t/>
  </si>
  <si>
    <t>3.12.3. Exames por Unidade - Paciente Externo</t>
  </si>
  <si>
    <t>3.13. Mamografia</t>
  </si>
  <si>
    <t>3.13.1. Exames por  Unidade - Paciente Interno</t>
  </si>
  <si>
    <t>3.13.2. Exames por Unidade - Paciente Externo</t>
  </si>
  <si>
    <t>3.14. MAPA - Monitorização Ambulatorial de Pressão Arterial</t>
  </si>
  <si>
    <t>3.15. Medicina Nuclear - Cintilografia</t>
  </si>
  <si>
    <t>3.16. Medicina Nuclear - Iodoterapia</t>
  </si>
  <si>
    <t>3.17. PAAF - Biópsia de Tireóide</t>
  </si>
  <si>
    <t>3.18. Polissonografia</t>
  </si>
  <si>
    <t>3.19. Radiologia - Raio-X</t>
  </si>
  <si>
    <t>3.19.1. Exames por Tipo Pac. Interno e Externo</t>
  </si>
  <si>
    <t>3.19.2. Exames por Tipo Pac. Interno</t>
  </si>
  <si>
    <t>3.19.3. Exames por  Unidade - Paciente Interno</t>
  </si>
  <si>
    <t>3.19.4. Exames por Tipo  - Paciente Externo</t>
  </si>
  <si>
    <t>3.19.5. Exames por Unidade - Paciente Externo</t>
  </si>
  <si>
    <t>3.19.6. Filmes Gastos</t>
  </si>
  <si>
    <t>3.19.7. Filmes Inutilizados</t>
  </si>
  <si>
    <t>3.20. Ressonância Magnética</t>
  </si>
  <si>
    <t>3.20.1. Exames por  Unidade - Paciente Interno</t>
  </si>
  <si>
    <t>3.20.2. Exames por Unidade - Paciente Externo</t>
  </si>
  <si>
    <t>3.21. Teste Ergométrico</t>
  </si>
  <si>
    <t>3.22. Tomografia</t>
  </si>
  <si>
    <t>3.22.1. Exames por Tipo Pacientes Internos e Externos</t>
  </si>
  <si>
    <t>3.22.2. Exames por Tipo de Pacientes Internos</t>
  </si>
  <si>
    <t>3.22.3. Exames por  Unidade - Paciente Interno</t>
  </si>
  <si>
    <t>3.22.4. Exames por Tipo de Pacientes Externos</t>
  </si>
  <si>
    <t>3.23. Ultrassonografia</t>
  </si>
  <si>
    <t>3.24. Fisioterapia</t>
  </si>
  <si>
    <t>3.24.1. Sessões por Unidade - Paciente Interno</t>
  </si>
  <si>
    <t>3.25. Fonoaudiologia</t>
  </si>
  <si>
    <t>3.25.2. Exames p/ Unidade - Pac. Externos</t>
  </si>
  <si>
    <t>3.26. Terapia Ocupacional</t>
  </si>
  <si>
    <t>3.26.2. Sessões por Unidade - Pac. Externos</t>
  </si>
  <si>
    <t>3.27. Hemoterapia - Agência Transfusional</t>
  </si>
  <si>
    <t>3.27.1. Nº de Bolsas Utilizadas por Unidade</t>
  </si>
  <si>
    <t>3.28. Hemodiálise</t>
  </si>
  <si>
    <t>3.28.1. Nº de Sessões por Unidade</t>
  </si>
  <si>
    <t>3.29. Pulsoterapia</t>
  </si>
  <si>
    <t>3.29.1. Exames por  Unidade - Paciente Interno</t>
  </si>
  <si>
    <t>3.29.2. Exames por Unidade - Paciente Externo</t>
  </si>
  <si>
    <t>3.30. Total SADT Internos</t>
  </si>
  <si>
    <t>3.30.1.  Exames por Tipo</t>
  </si>
  <si>
    <t>3.31. Total SADT Externos</t>
  </si>
  <si>
    <t>3.32. Total SADT Internos</t>
  </si>
  <si>
    <t>3.32.1. Total SADT Externos</t>
  </si>
  <si>
    <t>3.32.2. TOTAL GERAL  SADT</t>
  </si>
  <si>
    <t>3.33. Total Tratamentos Internos</t>
  </si>
  <si>
    <t>3.33.1.  Atendimento por Sessões</t>
  </si>
  <si>
    <t>3.31.</t>
  </si>
  <si>
    <t>3.32.2</t>
  </si>
  <si>
    <t>3.33.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</si>
</sst>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0&quot; &quot;;&quot;(&quot;0&quot;)&quot;;&quot;- &quot;;@&quot; &quot;"/>
    <numFmt numFmtId="165" formatCode="#,##0.0"/>
    <numFmt numFmtId="166" formatCode="[h]:mm:ss;@"/>
    <numFmt numFmtId="167" formatCode="#,##0.000"/>
    <numFmt numFmtId="168" formatCode="h:mm:ss;@"/>
  </numFmts>
  <fonts count="35">
    <font>
      <sz val="11"/>
      <color rgb="FF000000"/>
      <name val="Liberation sans1"/>
    </font>
    <font>
      <sz val="11"/>
      <color rgb="FF000000"/>
      <name val="Arial1"/>
    </font>
    <font>
      <sz val="11"/>
      <color rgb="FF000000"/>
      <name val="Liberation sans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rgb="FF000000"/>
      <name val="Arial"/>
      <family val="2"/>
    </font>
    <font>
      <sz val="12"/>
      <color rgb="FF000000"/>
      <name val="Arial1"/>
    </font>
    <font>
      <sz val="12"/>
      <color rgb="FF000000"/>
      <name val="Liberation sans1"/>
    </font>
    <font>
      <sz val="12"/>
      <name val="Arial"/>
      <family val="2"/>
    </font>
    <font>
      <b/>
      <sz val="12"/>
      <color rgb="FF000000"/>
      <name val="Arial1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1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1"/>
    </font>
    <font>
      <b/>
      <sz val="12"/>
      <color rgb="FF0000FF"/>
      <name val="Arial1"/>
    </font>
    <font>
      <b/>
      <sz val="11"/>
      <color rgb="FF000000"/>
      <name val="Arial1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Arial"/>
      <family val="2"/>
    </font>
    <font>
      <sz val="10"/>
      <color indexed="81"/>
      <name val="Arial"/>
      <family val="2"/>
    </font>
    <font>
      <b/>
      <sz val="10"/>
      <color indexed="81"/>
      <name val="Arial"/>
      <family val="2"/>
    </font>
    <font>
      <sz val="12"/>
      <color theme="0"/>
      <name val="Arial1"/>
    </font>
    <font>
      <sz val="12"/>
      <color theme="0"/>
      <name val="Liberation sans1"/>
    </font>
    <font>
      <b/>
      <sz val="12"/>
      <color theme="0"/>
      <name val="Arial1"/>
    </font>
    <font>
      <b/>
      <sz val="11"/>
      <color rgb="FF000000"/>
      <name val="Liberation sans1"/>
    </font>
    <font>
      <u/>
      <sz val="11"/>
      <color theme="10"/>
      <name val="Liberation sans1"/>
    </font>
    <font>
      <b/>
      <sz val="11"/>
      <color rgb="FF000000"/>
      <name val="Arial"/>
      <family val="2"/>
    </font>
    <font>
      <u/>
      <sz val="11"/>
      <color theme="10"/>
      <name val="Arial"/>
      <family val="2"/>
    </font>
    <font>
      <b/>
      <sz val="14"/>
      <name val="Arial Black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2B2B2"/>
        <bgColor rgb="FFB2B2B2"/>
      </patternFill>
    </fill>
    <fill>
      <patternFill patternType="solid">
        <fgColor theme="2"/>
        <bgColor rgb="FFFFFFFF"/>
      </patternFill>
    </fill>
    <fill>
      <patternFill patternType="solid">
        <fgColor theme="0" tint="-0.14999847407452621"/>
        <bgColor rgb="FFFFFFC0"/>
      </patternFill>
    </fill>
    <fill>
      <patternFill patternType="solid">
        <fgColor theme="2"/>
        <bgColor rgb="FFFFFFC0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rgb="FFA0E0E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rgb="FF69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9" fillId="0" borderId="0" applyNumberFormat="0" applyFill="0" applyBorder="0" applyAlignment="0" applyProtection="0"/>
  </cellStyleXfs>
  <cellXfs count="424">
    <xf numFmtId="0" fontId="0" fillId="0" borderId="0" xfId="0" applyFont="1" applyAlignment="1"/>
    <xf numFmtId="0" fontId="1" fillId="0" borderId="6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2" fontId="5" fillId="10" borderId="11" xfId="0" applyNumberFormat="1" applyFont="1" applyFill="1" applyBorder="1" applyAlignment="1">
      <alignment horizontal="left" vertical="center"/>
    </xf>
    <xf numFmtId="3" fontId="5" fillId="10" borderId="11" xfId="0" applyNumberFormat="1" applyFont="1" applyFill="1" applyBorder="1" applyAlignment="1">
      <alignment horizontal="center" vertical="center"/>
    </xf>
    <xf numFmtId="4" fontId="5" fillId="5" borderId="11" xfId="0" applyNumberFormat="1" applyFont="1" applyFill="1" applyBorder="1" applyAlignment="1">
      <alignment horizontal="right" vertical="center"/>
    </xf>
    <xf numFmtId="2" fontId="6" fillId="0" borderId="0" xfId="0" applyNumberFormat="1" applyFont="1" applyAlignment="1">
      <alignment horizontal="right" vertical="center"/>
    </xf>
    <xf numFmtId="0" fontId="7" fillId="0" borderId="0" xfId="0" applyFont="1" applyAlignment="1"/>
    <xf numFmtId="2" fontId="5" fillId="8" borderId="16" xfId="0" applyNumberFormat="1" applyFont="1" applyFill="1" applyBorder="1" applyAlignment="1">
      <alignment vertical="center"/>
    </xf>
    <xf numFmtId="3" fontId="8" fillId="9" borderId="7" xfId="0" applyNumberFormat="1" applyFont="1" applyFill="1" applyBorder="1" applyAlignment="1"/>
    <xf numFmtId="4" fontId="8" fillId="9" borderId="9" xfId="0" applyNumberFormat="1" applyFont="1" applyFill="1" applyBorder="1" applyAlignment="1"/>
    <xf numFmtId="2" fontId="9" fillId="0" borderId="0" xfId="0" applyNumberFormat="1" applyFont="1" applyAlignment="1">
      <alignment horizontal="right" vertical="center"/>
    </xf>
    <xf numFmtId="2" fontId="10" fillId="2" borderId="2" xfId="0" applyNumberFormat="1" applyFont="1" applyFill="1" applyBorder="1" applyAlignment="1">
      <alignment vertical="center"/>
    </xf>
    <xf numFmtId="3" fontId="10" fillId="2" borderId="2" xfId="0" applyNumberFormat="1" applyFont="1" applyFill="1" applyBorder="1" applyAlignment="1">
      <alignment vertical="center"/>
    </xf>
    <xf numFmtId="4" fontId="10" fillId="0" borderId="0" xfId="0" applyNumberFormat="1" applyFont="1" applyAlignment="1">
      <alignment horizontal="right" vertical="center"/>
    </xf>
    <xf numFmtId="2" fontId="11" fillId="6" borderId="1" xfId="0" applyNumberFormat="1" applyFont="1" applyFill="1" applyBorder="1" applyAlignment="1">
      <alignment vertical="center"/>
    </xf>
    <xf numFmtId="3" fontId="8" fillId="7" borderId="2" xfId="0" applyNumberFormat="1" applyFont="1" applyFill="1" applyBorder="1" applyAlignment="1"/>
    <xf numFmtId="4" fontId="8" fillId="7" borderId="3" xfId="0" applyNumberFormat="1" applyFont="1" applyFill="1" applyBorder="1" applyAlignment="1"/>
    <xf numFmtId="2" fontId="10" fillId="0" borderId="4" xfId="0" applyNumberFormat="1" applyFont="1" applyBorder="1" applyAlignment="1">
      <alignment horizontal="left" vertical="center"/>
    </xf>
    <xf numFmtId="3" fontId="10" fillId="0" borderId="4" xfId="0" applyNumberFormat="1" applyFont="1" applyFill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/>
    </xf>
    <xf numFmtId="2" fontId="5" fillId="7" borderId="4" xfId="0" applyNumberFormat="1" applyFont="1" applyFill="1" applyBorder="1" applyAlignment="1">
      <alignment vertical="center"/>
    </xf>
    <xf numFmtId="3" fontId="5" fillId="7" borderId="4" xfId="0" applyNumberFormat="1" applyFont="1" applyFill="1" applyBorder="1" applyAlignment="1">
      <alignment horizontal="right" vertical="center"/>
    </xf>
    <xf numFmtId="4" fontId="5" fillId="7" borderId="4" xfId="0" applyNumberFormat="1" applyFont="1" applyFill="1" applyBorder="1" applyAlignment="1">
      <alignment horizontal="right" vertical="center"/>
    </xf>
    <xf numFmtId="164" fontId="10" fillId="0" borderId="2" xfId="0" applyNumberFormat="1" applyFont="1" applyBorder="1" applyAlignment="1">
      <alignment vertical="center"/>
    </xf>
    <xf numFmtId="3" fontId="10" fillId="0" borderId="2" xfId="0" applyNumberFormat="1" applyFont="1" applyBorder="1" applyAlignment="1">
      <alignment vertical="center"/>
    </xf>
    <xf numFmtId="3" fontId="10" fillId="0" borderId="2" xfId="0" applyNumberFormat="1" applyFont="1" applyBorder="1" applyAlignment="1">
      <alignment horizontal="right" vertical="center"/>
    </xf>
    <xf numFmtId="4" fontId="10" fillId="0" borderId="2" xfId="0" applyNumberFormat="1" applyFont="1" applyBorder="1" applyAlignment="1">
      <alignment horizontal="right" vertical="center"/>
    </xf>
    <xf numFmtId="3" fontId="11" fillId="6" borderId="2" xfId="0" applyNumberFormat="1" applyFont="1" applyFill="1" applyBorder="1" applyAlignment="1">
      <alignment vertical="center"/>
    </xf>
    <xf numFmtId="4" fontId="11" fillId="6" borderId="3" xfId="0" applyNumberFormat="1" applyFont="1" applyFill="1" applyBorder="1" applyAlignment="1">
      <alignment vertical="center"/>
    </xf>
    <xf numFmtId="2" fontId="10" fillId="0" borderId="4" xfId="0" applyNumberFormat="1" applyFont="1" applyBorder="1" applyAlignment="1">
      <alignment vertical="center"/>
    </xf>
    <xf numFmtId="164" fontId="10" fillId="0" borderId="6" xfId="0" applyNumberFormat="1" applyFont="1" applyBorder="1" applyAlignment="1">
      <alignment vertical="center"/>
    </xf>
    <xf numFmtId="3" fontId="10" fillId="0" borderId="6" xfId="0" applyNumberFormat="1" applyFont="1" applyBorder="1" applyAlignment="1">
      <alignment vertical="center"/>
    </xf>
    <xf numFmtId="3" fontId="10" fillId="0" borderId="6" xfId="0" applyNumberFormat="1" applyFont="1" applyBorder="1" applyAlignment="1">
      <alignment horizontal="right" vertical="center"/>
    </xf>
    <xf numFmtId="2" fontId="12" fillId="12" borderId="4" xfId="0" applyNumberFormat="1" applyFont="1" applyFill="1" applyBorder="1" applyAlignment="1">
      <alignment vertical="center"/>
    </xf>
    <xf numFmtId="2" fontId="10" fillId="0" borderId="4" xfId="0" applyNumberFormat="1" applyFont="1" applyBorder="1" applyAlignment="1">
      <alignment vertical="center" wrapText="1"/>
    </xf>
    <xf numFmtId="3" fontId="10" fillId="0" borderId="11" xfId="0" applyNumberFormat="1" applyFont="1" applyFill="1" applyBorder="1" applyAlignment="1">
      <alignment horizontal="right" vertical="center"/>
    </xf>
    <xf numFmtId="3" fontId="10" fillId="0" borderId="5" xfId="0" applyNumberFormat="1" applyFont="1" applyFill="1" applyBorder="1" applyAlignment="1">
      <alignment horizontal="right" vertical="center"/>
    </xf>
    <xf numFmtId="2" fontId="10" fillId="0" borderId="4" xfId="0" applyNumberFormat="1" applyFont="1" applyBorder="1" applyAlignment="1">
      <alignment horizontal="left" vertical="center" wrapText="1"/>
    </xf>
    <xf numFmtId="3" fontId="10" fillId="0" borderId="2" xfId="0" applyNumberFormat="1" applyFont="1" applyFill="1" applyBorder="1" applyAlignment="1">
      <alignment vertical="center"/>
    </xf>
    <xf numFmtId="3" fontId="10" fillId="0" borderId="2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right" vertical="center"/>
    </xf>
    <xf numFmtId="2" fontId="10" fillId="0" borderId="11" xfId="0" applyNumberFormat="1" applyFont="1" applyBorder="1" applyAlignment="1">
      <alignment horizontal="left" vertical="center" wrapText="1"/>
    </xf>
    <xf numFmtId="4" fontId="5" fillId="0" borderId="11" xfId="0" applyNumberFormat="1" applyFont="1" applyFill="1" applyBorder="1" applyAlignment="1">
      <alignment horizontal="right" vertical="center"/>
    </xf>
    <xf numFmtId="2" fontId="5" fillId="7" borderId="11" xfId="0" applyNumberFormat="1" applyFont="1" applyFill="1" applyBorder="1" applyAlignment="1">
      <alignment vertical="center"/>
    </xf>
    <xf numFmtId="3" fontId="5" fillId="7" borderId="11" xfId="0" applyNumberFormat="1" applyFont="1" applyFill="1" applyBorder="1" applyAlignment="1">
      <alignment horizontal="right" vertical="center"/>
    </xf>
    <xf numFmtId="4" fontId="5" fillId="7" borderId="11" xfId="0" applyNumberFormat="1" applyFont="1" applyFill="1" applyBorder="1" applyAlignment="1">
      <alignment horizontal="right" vertical="center"/>
    </xf>
    <xf numFmtId="164" fontId="10" fillId="0" borderId="0" xfId="0" applyNumberFormat="1" applyFont="1" applyBorder="1" applyAlignment="1">
      <alignment vertical="center"/>
    </xf>
    <xf numFmtId="3" fontId="10" fillId="0" borderId="0" xfId="0" applyNumberFormat="1" applyFont="1" applyBorder="1" applyAlignment="1">
      <alignment vertical="center"/>
    </xf>
    <xf numFmtId="3" fontId="10" fillId="0" borderId="0" xfId="0" applyNumberFormat="1" applyFont="1" applyBorder="1" applyAlignment="1">
      <alignment horizontal="right" vertical="center"/>
    </xf>
    <xf numFmtId="4" fontId="10" fillId="0" borderId="0" xfId="0" applyNumberFormat="1" applyFont="1" applyBorder="1" applyAlignment="1">
      <alignment horizontal="right" vertical="center"/>
    </xf>
    <xf numFmtId="2" fontId="10" fillId="0" borderId="11" xfId="0" applyNumberFormat="1" applyFont="1" applyBorder="1" applyAlignment="1">
      <alignment vertical="center" wrapText="1"/>
    </xf>
    <xf numFmtId="3" fontId="10" fillId="0" borderId="7" xfId="0" applyNumberFormat="1" applyFont="1" applyBorder="1" applyAlignment="1">
      <alignment vertical="center"/>
    </xf>
    <xf numFmtId="3" fontId="10" fillId="0" borderId="7" xfId="0" applyNumberFormat="1" applyFont="1" applyBorder="1" applyAlignment="1">
      <alignment horizontal="right" vertical="center"/>
    </xf>
    <xf numFmtId="164" fontId="10" fillId="0" borderId="7" xfId="0" applyNumberFormat="1" applyFont="1" applyBorder="1" applyAlignment="1">
      <alignment vertical="center"/>
    </xf>
    <xf numFmtId="4" fontId="5" fillId="0" borderId="0" xfId="0" applyNumberFormat="1" applyFont="1" applyAlignment="1">
      <alignment horizontal="right" vertical="center"/>
    </xf>
    <xf numFmtId="2" fontId="11" fillId="8" borderId="1" xfId="0" applyNumberFormat="1" applyFont="1" applyFill="1" applyBorder="1" applyAlignment="1">
      <alignment vertical="center"/>
    </xf>
    <xf numFmtId="3" fontId="8" fillId="9" borderId="2" xfId="0" applyNumberFormat="1" applyFont="1" applyFill="1" applyBorder="1" applyAlignment="1"/>
    <xf numFmtId="4" fontId="8" fillId="9" borderId="3" xfId="0" applyNumberFormat="1" applyFont="1" applyFill="1" applyBorder="1" applyAlignment="1"/>
    <xf numFmtId="0" fontId="8" fillId="7" borderId="2" xfId="0" applyFont="1" applyFill="1" applyBorder="1" applyAlignment="1"/>
    <xf numFmtId="2" fontId="5" fillId="7" borderId="4" xfId="0" applyNumberFormat="1" applyFont="1" applyFill="1" applyBorder="1" applyAlignment="1">
      <alignment vertical="center" wrapText="1"/>
    </xf>
    <xf numFmtId="2" fontId="13" fillId="0" borderId="0" xfId="0" applyNumberFormat="1" applyFont="1" applyAlignment="1">
      <alignment horizontal="right" vertical="center"/>
    </xf>
    <xf numFmtId="2" fontId="10" fillId="7" borderId="4" xfId="0" applyNumberFormat="1" applyFont="1" applyFill="1" applyBorder="1" applyAlignment="1">
      <alignment vertical="center" wrapText="1"/>
    </xf>
    <xf numFmtId="3" fontId="10" fillId="7" borderId="4" xfId="0" applyNumberFormat="1" applyFont="1" applyFill="1" applyBorder="1" applyAlignment="1">
      <alignment horizontal="right" vertical="center"/>
    </xf>
    <xf numFmtId="2" fontId="5" fillId="7" borderId="1" xfId="0" applyNumberFormat="1" applyFont="1" applyFill="1" applyBorder="1" applyAlignment="1">
      <alignment vertical="center"/>
    </xf>
    <xf numFmtId="164" fontId="14" fillId="0" borderId="2" xfId="0" applyNumberFormat="1" applyFont="1" applyBorder="1" applyAlignment="1">
      <alignment vertical="center"/>
    </xf>
    <xf numFmtId="3" fontId="14" fillId="0" borderId="2" xfId="0" applyNumberFormat="1" applyFont="1" applyBorder="1" applyAlignment="1">
      <alignment vertical="center"/>
    </xf>
    <xf numFmtId="4" fontId="15" fillId="0" borderId="0" xfId="0" applyNumberFormat="1" applyFont="1" applyAlignment="1">
      <alignment horizontal="right" vertical="center"/>
    </xf>
    <xf numFmtId="2" fontId="10" fillId="0" borderId="10" xfId="0" applyNumberFormat="1" applyFont="1" applyBorder="1" applyAlignment="1">
      <alignment vertical="center" wrapText="1"/>
    </xf>
    <xf numFmtId="3" fontId="10" fillId="0" borderId="10" xfId="0" applyNumberFormat="1" applyFont="1" applyFill="1" applyBorder="1" applyAlignment="1">
      <alignment horizontal="right" vertical="center"/>
    </xf>
    <xf numFmtId="4" fontId="5" fillId="0" borderId="10" xfId="0" applyNumberFormat="1" applyFont="1" applyFill="1" applyBorder="1" applyAlignment="1">
      <alignment horizontal="right" vertical="center"/>
    </xf>
    <xf numFmtId="2" fontId="5" fillId="7" borderId="11" xfId="0" applyNumberFormat="1" applyFont="1" applyFill="1" applyBorder="1" applyAlignment="1">
      <alignment vertical="center" wrapText="1"/>
    </xf>
    <xf numFmtId="0" fontId="10" fillId="0" borderId="0" xfId="0" applyFont="1" applyBorder="1" applyAlignment="1"/>
    <xf numFmtId="3" fontId="10" fillId="0" borderId="0" xfId="0" applyNumberFormat="1" applyFont="1" applyBorder="1" applyAlignment="1"/>
    <xf numFmtId="4" fontId="10" fillId="0" borderId="0" xfId="0" applyNumberFormat="1" applyFont="1" applyBorder="1" applyAlignment="1"/>
    <xf numFmtId="2" fontId="5" fillId="7" borderId="16" xfId="0" applyNumberFormat="1" applyFont="1" applyFill="1" applyBorder="1" applyAlignment="1">
      <alignment vertical="center"/>
    </xf>
    <xf numFmtId="0" fontId="8" fillId="7" borderId="7" xfId="0" applyFont="1" applyFill="1" applyBorder="1" applyAlignment="1"/>
    <xf numFmtId="2" fontId="5" fillId="4" borderId="1" xfId="0" applyNumberFormat="1" applyFont="1" applyFill="1" applyBorder="1" applyAlignment="1">
      <alignment vertical="center"/>
    </xf>
    <xf numFmtId="2" fontId="5" fillId="7" borderId="4" xfId="0" applyNumberFormat="1" applyFont="1" applyFill="1" applyBorder="1" applyAlignment="1">
      <alignment horizontal="left" vertical="center" wrapText="1"/>
    </xf>
    <xf numFmtId="3" fontId="5" fillId="7" borderId="2" xfId="0" applyNumberFormat="1" applyFont="1" applyFill="1" applyBorder="1" applyAlignment="1">
      <alignment vertical="center"/>
    </xf>
    <xf numFmtId="4" fontId="5" fillId="7" borderId="3" xfId="0" applyNumberFormat="1" applyFont="1" applyFill="1" applyBorder="1" applyAlignment="1">
      <alignment vertical="center"/>
    </xf>
    <xf numFmtId="1" fontId="9" fillId="0" borderId="0" xfId="0" applyNumberFormat="1" applyFont="1" applyAlignment="1">
      <alignment horizontal="right" vertical="center"/>
    </xf>
    <xf numFmtId="2" fontId="10" fillId="0" borderId="1" xfId="0" applyNumberFormat="1" applyFont="1" applyBorder="1" applyAlignment="1">
      <alignment vertical="center"/>
    </xf>
    <xf numFmtId="4" fontId="5" fillId="0" borderId="3" xfId="0" applyNumberFormat="1" applyFont="1" applyFill="1" applyBorder="1" applyAlignment="1">
      <alignment horizontal="right" vertical="center"/>
    </xf>
    <xf numFmtId="0" fontId="10" fillId="0" borderId="0" xfId="0" applyFont="1" applyAlignment="1"/>
    <xf numFmtId="3" fontId="10" fillId="12" borderId="4" xfId="0" applyNumberFormat="1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2" fontId="5" fillId="0" borderId="4" xfId="0" applyNumberFormat="1" applyFont="1" applyBorder="1" applyAlignment="1">
      <alignment vertical="center" wrapText="1"/>
    </xf>
    <xf numFmtId="3" fontId="5" fillId="0" borderId="4" xfId="0" applyNumberFormat="1" applyFont="1" applyFill="1" applyBorder="1" applyAlignment="1">
      <alignment horizontal="right" vertical="center"/>
    </xf>
    <xf numFmtId="3" fontId="5" fillId="12" borderId="4" xfId="0" applyNumberFormat="1" applyFont="1" applyFill="1" applyBorder="1" applyAlignment="1">
      <alignment horizontal="right" vertical="center"/>
    </xf>
    <xf numFmtId="2" fontId="16" fillId="0" borderId="7" xfId="0" applyNumberFormat="1" applyFont="1" applyBorder="1" applyAlignment="1">
      <alignment vertical="center"/>
    </xf>
    <xf numFmtId="3" fontId="16" fillId="0" borderId="7" xfId="0" applyNumberFormat="1" applyFont="1" applyBorder="1" applyAlignment="1">
      <alignment vertical="center"/>
    </xf>
    <xf numFmtId="3" fontId="16" fillId="0" borderId="7" xfId="0" applyNumberFormat="1" applyFont="1" applyBorder="1" applyAlignment="1">
      <alignment horizontal="right" vertical="center"/>
    </xf>
    <xf numFmtId="2" fontId="5" fillId="0" borderId="4" xfId="0" applyNumberFormat="1" applyFont="1" applyBorder="1" applyAlignment="1">
      <alignment vertical="center"/>
    </xf>
    <xf numFmtId="2" fontId="11" fillId="6" borderId="1" xfId="0" applyNumberFormat="1" applyFont="1" applyFill="1" applyBorder="1" applyAlignment="1">
      <alignment horizontal="left" vertical="center"/>
    </xf>
    <xf numFmtId="3" fontId="8" fillId="7" borderId="2" xfId="0" applyNumberFormat="1" applyFont="1" applyFill="1" applyBorder="1"/>
    <xf numFmtId="4" fontId="8" fillId="7" borderId="3" xfId="0" applyNumberFormat="1" applyFont="1" applyFill="1" applyBorder="1"/>
    <xf numFmtId="164" fontId="10" fillId="0" borderId="2" xfId="0" applyNumberFormat="1" applyFont="1" applyBorder="1" applyAlignment="1">
      <alignment vertical="center" wrapText="1"/>
    </xf>
    <xf numFmtId="4" fontId="5" fillId="0" borderId="12" xfId="0" applyNumberFormat="1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64" fontId="10" fillId="0" borderId="13" xfId="0" applyNumberFormat="1" applyFont="1" applyBorder="1" applyAlignment="1">
      <alignment vertical="center" wrapText="1"/>
    </xf>
    <xf numFmtId="3" fontId="10" fillId="0" borderId="14" xfId="0" applyNumberFormat="1" applyFont="1" applyBorder="1" applyAlignment="1">
      <alignment vertical="center"/>
    </xf>
    <xf numFmtId="3" fontId="10" fillId="0" borderId="14" xfId="0" applyNumberFormat="1" applyFont="1" applyBorder="1" applyAlignment="1">
      <alignment horizontal="right" vertical="center"/>
    </xf>
    <xf numFmtId="2" fontId="5" fillId="7" borderId="1" xfId="0" applyNumberFormat="1" applyFont="1" applyFill="1" applyBorder="1" applyAlignment="1">
      <alignment horizontal="left" vertical="center"/>
    </xf>
    <xf numFmtId="0" fontId="10" fillId="0" borderId="2" xfId="0" applyFont="1" applyBorder="1" applyAlignment="1"/>
    <xf numFmtId="3" fontId="8" fillId="0" borderId="2" xfId="0" applyNumberFormat="1" applyFont="1" applyBorder="1" applyAlignment="1"/>
    <xf numFmtId="3" fontId="10" fillId="0" borderId="0" xfId="0" applyNumberFormat="1" applyFont="1" applyAlignment="1"/>
    <xf numFmtId="4" fontId="10" fillId="0" borderId="0" xfId="0" applyNumberFormat="1" applyFont="1" applyAlignment="1"/>
    <xf numFmtId="4" fontId="5" fillId="2" borderId="0" xfId="0" applyNumberFormat="1" applyFont="1" applyFill="1" applyBorder="1" applyAlignment="1">
      <alignment horizontal="right" vertical="center"/>
    </xf>
    <xf numFmtId="2" fontId="10" fillId="0" borderId="4" xfId="0" applyNumberFormat="1" applyFont="1" applyFill="1" applyBorder="1" applyAlignment="1">
      <alignment vertical="center" wrapText="1"/>
    </xf>
    <xf numFmtId="3" fontId="10" fillId="0" borderId="4" xfId="2" applyNumberFormat="1" applyFont="1" applyFill="1" applyBorder="1" applyAlignment="1">
      <alignment horizontal="right" vertical="center"/>
    </xf>
    <xf numFmtId="2" fontId="17" fillId="0" borderId="0" xfId="0" applyNumberFormat="1" applyFont="1" applyAlignment="1">
      <alignment horizontal="right" vertical="center"/>
    </xf>
    <xf numFmtId="2" fontId="9" fillId="0" borderId="0" xfId="0" applyNumberFormat="1" applyFont="1" applyAlignment="1">
      <alignment vertical="center"/>
    </xf>
    <xf numFmtId="2" fontId="18" fillId="0" borderId="0" xfId="0" applyNumberFormat="1" applyFont="1" applyAlignment="1">
      <alignment horizontal="right" vertical="center"/>
    </xf>
    <xf numFmtId="3" fontId="11" fillId="6" borderId="2" xfId="0" applyNumberFormat="1" applyFont="1" applyFill="1" applyBorder="1" applyAlignment="1">
      <alignment horizontal="left" vertical="center"/>
    </xf>
    <xf numFmtId="4" fontId="11" fillId="6" borderId="3" xfId="0" applyNumberFormat="1" applyFont="1" applyFill="1" applyBorder="1" applyAlignment="1">
      <alignment horizontal="left" vertical="center"/>
    </xf>
    <xf numFmtId="3" fontId="5" fillId="7" borderId="2" xfId="0" applyNumberFormat="1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horizontal="left" vertical="center"/>
    </xf>
    <xf numFmtId="3" fontId="11" fillId="8" borderId="2" xfId="0" applyNumberFormat="1" applyFont="1" applyFill="1" applyBorder="1" applyAlignment="1">
      <alignment vertical="center"/>
    </xf>
    <xf numFmtId="4" fontId="11" fillId="8" borderId="3" xfId="0" applyNumberFormat="1" applyFont="1" applyFill="1" applyBorder="1" applyAlignment="1">
      <alignment vertical="center"/>
    </xf>
    <xf numFmtId="2" fontId="10" fillId="0" borderId="5" xfId="0" applyNumberFormat="1" applyFont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/>
    </xf>
    <xf numFmtId="2" fontId="5" fillId="7" borderId="5" xfId="0" applyNumberFormat="1" applyFont="1" applyFill="1" applyBorder="1" applyAlignment="1">
      <alignment vertical="center" wrapText="1"/>
    </xf>
    <xf numFmtId="3" fontId="5" fillId="7" borderId="5" xfId="0" applyNumberFormat="1" applyFont="1" applyFill="1" applyBorder="1" applyAlignment="1">
      <alignment horizontal="right" vertical="center"/>
    </xf>
    <xf numFmtId="4" fontId="5" fillId="7" borderId="5" xfId="0" applyNumberFormat="1" applyFont="1" applyFill="1" applyBorder="1" applyAlignment="1">
      <alignment horizontal="right" vertical="center"/>
    </xf>
    <xf numFmtId="2" fontId="5" fillId="4" borderId="10" xfId="0" applyNumberFormat="1" applyFont="1" applyFill="1" applyBorder="1" applyAlignment="1">
      <alignment horizontal="left" vertical="center"/>
    </xf>
    <xf numFmtId="2" fontId="5" fillId="4" borderId="4" xfId="0" applyNumberFormat="1" applyFont="1" applyFill="1" applyBorder="1" applyAlignment="1">
      <alignment horizontal="left" vertical="center"/>
    </xf>
    <xf numFmtId="3" fontId="5" fillId="0" borderId="10" xfId="0" applyNumberFormat="1" applyFont="1" applyFill="1" applyBorder="1" applyAlignment="1">
      <alignment horizontal="right" vertical="center"/>
    </xf>
    <xf numFmtId="3" fontId="5" fillId="7" borderId="10" xfId="0" applyNumberFormat="1" applyFont="1" applyFill="1" applyBorder="1" applyAlignment="1">
      <alignment horizontal="right" vertical="center"/>
    </xf>
    <xf numFmtId="2" fontId="10" fillId="0" borderId="2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2" fontId="11" fillId="8" borderId="17" xfId="0" applyNumberFormat="1" applyFont="1" applyFill="1" applyBorder="1" applyAlignment="1">
      <alignment vertical="center"/>
    </xf>
    <xf numFmtId="3" fontId="11" fillId="8" borderId="6" xfId="0" applyNumberFormat="1" applyFont="1" applyFill="1" applyBorder="1" applyAlignment="1">
      <alignment vertical="center"/>
    </xf>
    <xf numFmtId="4" fontId="11" fillId="8" borderId="8" xfId="0" applyNumberFormat="1" applyFont="1" applyFill="1" applyBorder="1" applyAlignment="1">
      <alignment vertical="center"/>
    </xf>
    <xf numFmtId="2" fontId="5" fillId="0" borderId="11" xfId="0" applyNumberFormat="1" applyFont="1" applyBorder="1" applyAlignment="1">
      <alignment vertical="center" wrapText="1"/>
    </xf>
    <xf numFmtId="3" fontId="5" fillId="0" borderId="11" xfId="0" applyNumberFormat="1" applyFont="1" applyFill="1" applyBorder="1" applyAlignment="1">
      <alignment horizontal="right" vertical="center"/>
    </xf>
    <xf numFmtId="2" fontId="6" fillId="0" borderId="0" xfId="0" applyNumberFormat="1" applyFont="1" applyAlignment="1">
      <alignment vertical="center"/>
    </xf>
    <xf numFmtId="2" fontId="5" fillId="0" borderId="11" xfId="0" applyNumberFormat="1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164" fontId="6" fillId="0" borderId="0" xfId="0" applyNumberFormat="1" applyFont="1" applyFill="1" applyBorder="1" applyAlignment="1">
      <alignment horizontal="right" vertical="center"/>
    </xf>
    <xf numFmtId="2" fontId="5" fillId="0" borderId="0" xfId="0" applyNumberFormat="1" applyFont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right" vertical="center"/>
    </xf>
    <xf numFmtId="4" fontId="5" fillId="0" borderId="0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/>
    <xf numFmtId="2" fontId="5" fillId="9" borderId="11" xfId="0" applyNumberFormat="1" applyFont="1" applyFill="1" applyBorder="1" applyAlignment="1">
      <alignment horizontal="left" vertical="center"/>
    </xf>
    <xf numFmtId="3" fontId="5" fillId="9" borderId="11" xfId="0" applyNumberFormat="1" applyFont="1" applyFill="1" applyBorder="1" applyAlignment="1">
      <alignment horizontal="center" vertical="center"/>
    </xf>
    <xf numFmtId="3" fontId="8" fillId="0" borderId="0" xfId="0" applyNumberFormat="1" applyFont="1" applyBorder="1" applyAlignment="1"/>
    <xf numFmtId="3" fontId="10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center" vertical="center"/>
    </xf>
    <xf numFmtId="164" fontId="5" fillId="0" borderId="0" xfId="0" applyNumberFormat="1" applyFont="1" applyBorder="1" applyAlignment="1">
      <alignment horizontal="left" vertical="center"/>
    </xf>
    <xf numFmtId="165" fontId="5" fillId="7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Fill="1" applyBorder="1" applyAlignment="1">
      <alignment horizontal="right" vertical="center"/>
    </xf>
    <xf numFmtId="165" fontId="5" fillId="5" borderId="11" xfId="0" applyNumberFormat="1" applyFont="1" applyFill="1" applyBorder="1" applyAlignment="1">
      <alignment horizontal="center" vertical="center"/>
    </xf>
    <xf numFmtId="165" fontId="8" fillId="9" borderId="7" xfId="0" applyNumberFormat="1" applyFont="1" applyFill="1" applyBorder="1" applyAlignment="1"/>
    <xf numFmtId="165" fontId="10" fillId="2" borderId="2" xfId="0" applyNumberFormat="1" applyFont="1" applyFill="1" applyBorder="1" applyAlignment="1">
      <alignment vertical="center"/>
    </xf>
    <xf numFmtId="165" fontId="8" fillId="7" borderId="2" xfId="0" applyNumberFormat="1" applyFont="1" applyFill="1" applyBorder="1" applyAlignment="1"/>
    <xf numFmtId="165" fontId="5" fillId="0" borderId="4" xfId="0" applyNumberFormat="1" applyFont="1" applyFill="1" applyBorder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165" fontId="11" fillId="6" borderId="2" xfId="0" applyNumberFormat="1" applyFont="1" applyFill="1" applyBorder="1" applyAlignment="1">
      <alignment vertical="center"/>
    </xf>
    <xf numFmtId="165" fontId="10" fillId="0" borderId="6" xfId="0" applyNumberFormat="1" applyFont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165" fontId="5" fillId="0" borderId="11" xfId="0" applyNumberFormat="1" applyFont="1" applyFill="1" applyBorder="1" applyAlignment="1">
      <alignment horizontal="right" vertical="center"/>
    </xf>
    <xf numFmtId="165" fontId="5" fillId="7" borderId="11" xfId="0" applyNumberFormat="1" applyFont="1" applyFill="1" applyBorder="1" applyAlignment="1">
      <alignment horizontal="right" vertical="center"/>
    </xf>
    <xf numFmtId="165" fontId="10" fillId="0" borderId="0" xfId="0" applyNumberFormat="1" applyFont="1" applyBorder="1" applyAlignment="1">
      <alignment horizontal="right" vertical="center"/>
    </xf>
    <xf numFmtId="165" fontId="10" fillId="0" borderId="7" xfId="0" applyNumberFormat="1" applyFont="1" applyBorder="1" applyAlignment="1">
      <alignment horizontal="right" vertical="center"/>
    </xf>
    <xf numFmtId="165" fontId="8" fillId="9" borderId="2" xfId="0" applyNumberFormat="1" applyFont="1" applyFill="1" applyBorder="1" applyAlignment="1"/>
    <xf numFmtId="165" fontId="8" fillId="0" borderId="2" xfId="0" applyNumberFormat="1" applyFont="1" applyBorder="1" applyAlignment="1"/>
    <xf numFmtId="165" fontId="14" fillId="0" borderId="2" xfId="0" applyNumberFormat="1" applyFont="1" applyBorder="1" applyAlignment="1">
      <alignment horizontal="right" vertical="center"/>
    </xf>
    <xf numFmtId="165" fontId="5" fillId="0" borderId="10" xfId="0" applyNumberFormat="1" applyFont="1" applyFill="1" applyBorder="1" applyAlignment="1">
      <alignment horizontal="right" vertical="center"/>
    </xf>
    <xf numFmtId="165" fontId="10" fillId="0" borderId="0" xfId="0" applyNumberFormat="1" applyFont="1" applyBorder="1" applyAlignment="1"/>
    <xf numFmtId="165" fontId="8" fillId="7" borderId="7" xfId="0" applyNumberFormat="1" applyFont="1" applyFill="1" applyBorder="1" applyAlignment="1"/>
    <xf numFmtId="165" fontId="5" fillId="7" borderId="2" xfId="0" applyNumberFormat="1" applyFont="1" applyFill="1" applyBorder="1" applyAlignment="1">
      <alignment vertical="center"/>
    </xf>
    <xf numFmtId="165" fontId="5" fillId="0" borderId="2" xfId="0" applyNumberFormat="1" applyFont="1" applyFill="1" applyBorder="1" applyAlignment="1">
      <alignment horizontal="right" vertical="center"/>
    </xf>
    <xf numFmtId="165" fontId="5" fillId="0" borderId="2" xfId="0" applyNumberFormat="1" applyFont="1" applyBorder="1" applyAlignment="1">
      <alignment horizontal="right" vertical="center"/>
    </xf>
    <xf numFmtId="165" fontId="16" fillId="0" borderId="7" xfId="0" applyNumberFormat="1" applyFont="1" applyBorder="1" applyAlignment="1">
      <alignment horizontal="right" vertical="center"/>
    </xf>
    <xf numFmtId="165" fontId="8" fillId="7" borderId="2" xfId="0" applyNumberFormat="1" applyFont="1" applyFill="1" applyBorder="1"/>
    <xf numFmtId="165" fontId="10" fillId="0" borderId="0" xfId="0" applyNumberFormat="1" applyFont="1" applyAlignment="1"/>
    <xf numFmtId="165" fontId="8" fillId="7" borderId="3" xfId="0" applyNumberFormat="1" applyFont="1" applyFill="1" applyBorder="1" applyAlignment="1"/>
    <xf numFmtId="165" fontId="11" fillId="6" borderId="2" xfId="0" applyNumberFormat="1" applyFont="1" applyFill="1" applyBorder="1" applyAlignment="1">
      <alignment horizontal="left" vertical="center"/>
    </xf>
    <xf numFmtId="165" fontId="5" fillId="7" borderId="2" xfId="0" applyNumberFormat="1" applyFont="1" applyFill="1" applyBorder="1" applyAlignment="1">
      <alignment horizontal="left" vertical="center"/>
    </xf>
    <xf numFmtId="165" fontId="11" fillId="8" borderId="2" xfId="0" applyNumberFormat="1" applyFont="1" applyFill="1" applyBorder="1" applyAlignment="1">
      <alignment vertical="center"/>
    </xf>
    <xf numFmtId="165" fontId="5" fillId="0" borderId="5" xfId="0" applyNumberFormat="1" applyFont="1" applyFill="1" applyBorder="1" applyAlignment="1">
      <alignment horizontal="right" vertical="center"/>
    </xf>
    <xf numFmtId="165" fontId="5" fillId="7" borderId="5" xfId="0" applyNumberFormat="1" applyFont="1" applyFill="1" applyBorder="1" applyAlignment="1">
      <alignment horizontal="right" vertical="center"/>
    </xf>
    <xf numFmtId="165" fontId="11" fillId="8" borderId="6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0" fontId="10" fillId="0" borderId="0" xfId="0" applyFont="1" applyFill="1" applyAlignment="1">
      <alignment horizontal="left" vertical="center"/>
    </xf>
    <xf numFmtId="3" fontId="10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Alignment="1">
      <alignment horizontal="right" vertical="center"/>
    </xf>
    <xf numFmtId="3" fontId="10" fillId="0" borderId="0" xfId="0" applyNumberFormat="1" applyFont="1" applyFill="1" applyBorder="1" applyAlignment="1">
      <alignment horizontal="center" vertical="center"/>
    </xf>
    <xf numFmtId="10" fontId="10" fillId="0" borderId="11" xfId="1" applyNumberFormat="1" applyFont="1" applyFill="1" applyBorder="1" applyAlignment="1">
      <alignment horizontal="right" vertical="center"/>
    </xf>
    <xf numFmtId="10" fontId="5" fillId="7" borderId="11" xfId="1" applyNumberFormat="1" applyFont="1" applyFill="1" applyBorder="1" applyAlignment="1">
      <alignment horizontal="right" vertical="center"/>
    </xf>
    <xf numFmtId="10" fontId="5" fillId="7" borderId="3" xfId="1" applyNumberFormat="1" applyFont="1" applyFill="1" applyBorder="1" applyAlignment="1">
      <alignment horizontal="right" vertical="center"/>
    </xf>
    <xf numFmtId="2" fontId="10" fillId="0" borderId="18" xfId="0" applyNumberFormat="1" applyFont="1" applyBorder="1" applyAlignment="1">
      <alignment horizontal="left" vertical="center" wrapText="1"/>
    </xf>
    <xf numFmtId="10" fontId="10" fillId="0" borderId="18" xfId="1" applyNumberFormat="1" applyFont="1" applyFill="1" applyBorder="1" applyAlignment="1">
      <alignment horizontal="right" vertical="center"/>
    </xf>
    <xf numFmtId="3" fontId="10" fillId="0" borderId="18" xfId="0" applyNumberFormat="1" applyFont="1" applyFill="1" applyBorder="1" applyAlignment="1">
      <alignment horizontal="right" vertical="center"/>
    </xf>
    <xf numFmtId="165" fontId="5" fillId="0" borderId="18" xfId="0" applyNumberFormat="1" applyFont="1" applyFill="1" applyBorder="1" applyAlignment="1">
      <alignment horizontal="right" vertical="center"/>
    </xf>
    <xf numFmtId="2" fontId="11" fillId="6" borderId="19" xfId="0" applyNumberFormat="1" applyFont="1" applyFill="1" applyBorder="1" applyAlignment="1">
      <alignment vertical="center"/>
    </xf>
    <xf numFmtId="3" fontId="8" fillId="7" borderId="20" xfId="0" applyNumberFormat="1" applyFont="1" applyFill="1" applyBorder="1" applyAlignment="1"/>
    <xf numFmtId="165" fontId="8" fillId="7" borderId="20" xfId="0" applyNumberFormat="1" applyFont="1" applyFill="1" applyBorder="1" applyAlignment="1"/>
    <xf numFmtId="4" fontId="8" fillId="7" borderId="21" xfId="0" applyNumberFormat="1" applyFont="1" applyFill="1" applyBorder="1" applyAlignment="1"/>
    <xf numFmtId="2" fontId="11" fillId="5" borderId="19" xfId="0" applyNumberFormat="1" applyFont="1" applyFill="1" applyBorder="1" applyAlignment="1">
      <alignment vertical="center"/>
    </xf>
    <xf numFmtId="3" fontId="8" fillId="11" borderId="20" xfId="0" applyNumberFormat="1" applyFont="1" applyFill="1" applyBorder="1" applyAlignment="1"/>
    <xf numFmtId="165" fontId="8" fillId="11" borderId="20" xfId="0" applyNumberFormat="1" applyFont="1" applyFill="1" applyBorder="1" applyAlignment="1"/>
    <xf numFmtId="4" fontId="8" fillId="11" borderId="21" xfId="0" applyNumberFormat="1" applyFont="1" applyFill="1" applyBorder="1" applyAlignment="1"/>
    <xf numFmtId="4" fontId="5" fillId="7" borderId="4" xfId="1" applyNumberFormat="1" applyFont="1" applyFill="1" applyBorder="1" applyAlignment="1">
      <alignment horizontal="right" vertical="center"/>
    </xf>
    <xf numFmtId="10" fontId="10" fillId="0" borderId="4" xfId="1" applyNumberFormat="1" applyFont="1" applyFill="1" applyBorder="1" applyAlignment="1">
      <alignment horizontal="right" vertical="center"/>
    </xf>
    <xf numFmtId="10" fontId="5" fillId="7" borderId="4" xfId="1" applyNumberFormat="1" applyFont="1" applyFill="1" applyBorder="1" applyAlignment="1">
      <alignment horizontal="right" vertical="center"/>
    </xf>
    <xf numFmtId="2" fontId="11" fillId="6" borderId="20" xfId="0" applyNumberFormat="1" applyFont="1" applyFill="1" applyBorder="1" applyAlignment="1">
      <alignment vertical="center"/>
    </xf>
    <xf numFmtId="3" fontId="6" fillId="0" borderId="4" xfId="0" applyNumberFormat="1" applyFont="1" applyFill="1" applyBorder="1" applyAlignment="1">
      <alignment horizontal="right" vertical="center"/>
    </xf>
    <xf numFmtId="3" fontId="6" fillId="0" borderId="1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vertical="center"/>
    </xf>
    <xf numFmtId="3" fontId="6" fillId="0" borderId="5" xfId="0" applyNumberFormat="1" applyFont="1" applyFill="1" applyBorder="1" applyAlignment="1">
      <alignment horizontal="right" vertical="center"/>
    </xf>
    <xf numFmtId="2" fontId="5" fillId="0" borderId="19" xfId="0" applyNumberFormat="1" applyFont="1" applyBorder="1" applyAlignment="1">
      <alignment vertical="center"/>
    </xf>
    <xf numFmtId="0" fontId="8" fillId="0" borderId="20" xfId="0" applyFont="1" applyBorder="1" applyAlignment="1"/>
    <xf numFmtId="165" fontId="8" fillId="0" borderId="20" xfId="0" applyNumberFormat="1" applyFont="1" applyBorder="1" applyAlignment="1"/>
    <xf numFmtId="0" fontId="8" fillId="7" borderId="20" xfId="0" applyFont="1" applyFill="1" applyBorder="1" applyAlignment="1"/>
    <xf numFmtId="165" fontId="5" fillId="0" borderId="3" xfId="0" applyNumberFormat="1" applyFont="1" applyFill="1" applyBorder="1" applyAlignment="1">
      <alignment horizontal="right" vertical="center"/>
    </xf>
    <xf numFmtId="3" fontId="5" fillId="7" borderId="6" xfId="0" applyNumberFormat="1" applyFont="1" applyFill="1" applyBorder="1" applyAlignment="1">
      <alignment vertical="center"/>
    </xf>
    <xf numFmtId="3" fontId="6" fillId="0" borderId="11" xfId="0" applyNumberFormat="1" applyFont="1" applyFill="1" applyBorder="1" applyAlignment="1">
      <alignment horizontal="right" vertical="center"/>
    </xf>
    <xf numFmtId="2" fontId="10" fillId="0" borderId="10" xfId="0" applyNumberFormat="1" applyFont="1" applyBorder="1" applyAlignment="1">
      <alignment horizontal="left" vertical="center" wrapText="1"/>
    </xf>
    <xf numFmtId="2" fontId="5" fillId="0" borderId="7" xfId="0" applyNumberFormat="1" applyFont="1" applyBorder="1" applyAlignment="1">
      <alignment vertical="center"/>
    </xf>
    <xf numFmtId="3" fontId="5" fillId="0" borderId="7" xfId="0" applyNumberFormat="1" applyFont="1" applyBorder="1" applyAlignment="1">
      <alignment vertical="center"/>
    </xf>
    <xf numFmtId="3" fontId="5" fillId="0" borderId="7" xfId="0" applyNumberFormat="1" applyFont="1" applyBorder="1" applyAlignment="1">
      <alignment horizontal="right" vertical="center"/>
    </xf>
    <xf numFmtId="165" fontId="5" fillId="0" borderId="7" xfId="0" applyNumberFormat="1" applyFont="1" applyBorder="1" applyAlignment="1">
      <alignment horizontal="right" vertical="center"/>
    </xf>
    <xf numFmtId="2" fontId="5" fillId="7" borderId="11" xfId="0" applyNumberFormat="1" applyFont="1" applyFill="1" applyBorder="1" applyAlignment="1">
      <alignment horizontal="left" vertical="center" wrapText="1"/>
    </xf>
    <xf numFmtId="3" fontId="9" fillId="0" borderId="4" xfId="0" applyNumberFormat="1" applyFont="1" applyFill="1" applyBorder="1" applyAlignment="1">
      <alignment horizontal="right" vertical="center"/>
    </xf>
    <xf numFmtId="3" fontId="9" fillId="12" borderId="4" xfId="0" applyNumberFormat="1" applyFont="1" applyFill="1" applyBorder="1" applyAlignment="1">
      <alignment horizontal="right" vertical="center"/>
    </xf>
    <xf numFmtId="3" fontId="6" fillId="12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Fill="1" applyBorder="1" applyAlignment="1">
      <alignment horizontal="right" vertical="center"/>
    </xf>
    <xf numFmtId="166" fontId="6" fillId="12" borderId="4" xfId="0" applyNumberFormat="1" applyFont="1" applyFill="1" applyBorder="1" applyAlignment="1">
      <alignment horizontal="right" vertical="center"/>
    </xf>
    <xf numFmtId="2" fontId="5" fillId="7" borderId="19" xfId="0" applyNumberFormat="1" applyFont="1" applyFill="1" applyBorder="1" applyAlignment="1">
      <alignment vertical="center"/>
    </xf>
    <xf numFmtId="2" fontId="5" fillId="7" borderId="20" xfId="0" applyNumberFormat="1" applyFont="1" applyFill="1" applyBorder="1" applyAlignment="1">
      <alignment vertical="center"/>
    </xf>
    <xf numFmtId="2" fontId="5" fillId="7" borderId="17" xfId="0" applyNumberFormat="1" applyFont="1" applyFill="1" applyBorder="1" applyAlignment="1">
      <alignment vertical="center"/>
    </xf>
    <xf numFmtId="165" fontId="5" fillId="7" borderId="6" xfId="0" applyNumberFormat="1" applyFont="1" applyFill="1" applyBorder="1" applyAlignment="1">
      <alignment vertical="center"/>
    </xf>
    <xf numFmtId="4" fontId="5" fillId="7" borderId="8" xfId="0" applyNumberFormat="1" applyFont="1" applyFill="1" applyBorder="1" applyAlignment="1">
      <alignment vertical="center"/>
    </xf>
    <xf numFmtId="0" fontId="10" fillId="0" borderId="11" xfId="0" applyFont="1" applyBorder="1" applyAlignment="1"/>
    <xf numFmtId="2" fontId="11" fillId="8" borderId="19" xfId="0" applyNumberFormat="1" applyFont="1" applyFill="1" applyBorder="1" applyAlignment="1">
      <alignment vertical="center"/>
    </xf>
    <xf numFmtId="3" fontId="11" fillId="8" borderId="20" xfId="0" applyNumberFormat="1" applyFont="1" applyFill="1" applyBorder="1" applyAlignment="1">
      <alignment vertical="center"/>
    </xf>
    <xf numFmtId="165" fontId="11" fillId="8" borderId="20" xfId="0" applyNumberFormat="1" applyFont="1" applyFill="1" applyBorder="1" applyAlignment="1">
      <alignment vertical="center"/>
    </xf>
    <xf numFmtId="4" fontId="11" fillId="8" borderId="21" xfId="0" applyNumberFormat="1" applyFont="1" applyFill="1" applyBorder="1" applyAlignment="1">
      <alignment vertical="center"/>
    </xf>
    <xf numFmtId="2" fontId="5" fillId="12" borderId="2" xfId="0" applyNumberFormat="1" applyFont="1" applyFill="1" applyBorder="1" applyAlignment="1">
      <alignment vertical="center"/>
    </xf>
    <xf numFmtId="4" fontId="5" fillId="12" borderId="2" xfId="0" applyNumberFormat="1" applyFont="1" applyFill="1" applyBorder="1" applyAlignment="1">
      <alignment horizontal="right" vertical="center"/>
    </xf>
    <xf numFmtId="3" fontId="5" fillId="12" borderId="2" xfId="0" applyNumberFormat="1" applyFont="1" applyFill="1" applyBorder="1" applyAlignment="1">
      <alignment horizontal="right" vertical="center"/>
    </xf>
    <xf numFmtId="165" fontId="5" fillId="12" borderId="2" xfId="0" applyNumberFormat="1" applyFont="1" applyFill="1" applyBorder="1" applyAlignment="1">
      <alignment horizontal="right" vertical="center"/>
    </xf>
    <xf numFmtId="0" fontId="7" fillId="12" borderId="0" xfId="0" applyFont="1" applyFill="1" applyAlignment="1"/>
    <xf numFmtId="4" fontId="6" fillId="0" borderId="4" xfId="0" applyNumberFormat="1" applyFont="1" applyFill="1" applyBorder="1" applyAlignment="1">
      <alignment horizontal="right" vertical="center"/>
    </xf>
    <xf numFmtId="10" fontId="5" fillId="0" borderId="18" xfId="1" applyNumberFormat="1" applyFont="1" applyFill="1" applyBorder="1" applyAlignment="1">
      <alignment horizontal="right" vertical="center"/>
    </xf>
    <xf numFmtId="10" fontId="5" fillId="0" borderId="4" xfId="1" applyNumberFormat="1" applyFont="1" applyFill="1" applyBorder="1" applyAlignment="1">
      <alignment horizontal="right" vertical="center"/>
    </xf>
    <xf numFmtId="2" fontId="5" fillId="0" borderId="11" xfId="1" applyNumberFormat="1" applyFont="1" applyFill="1" applyBorder="1" applyAlignment="1">
      <alignment horizontal="right" vertical="center"/>
    </xf>
    <xf numFmtId="10" fontId="5" fillId="0" borderId="11" xfId="1" applyNumberFormat="1" applyFont="1" applyFill="1" applyBorder="1" applyAlignment="1">
      <alignment horizontal="right" vertical="center"/>
    </xf>
    <xf numFmtId="3" fontId="5" fillId="9" borderId="11" xfId="0" applyNumberFormat="1" applyFont="1" applyFill="1" applyBorder="1" applyAlignment="1">
      <alignment horizontal="right" vertical="center"/>
    </xf>
    <xf numFmtId="10" fontId="9" fillId="0" borderId="4" xfId="0" applyNumberFormat="1" applyFont="1" applyFill="1" applyBorder="1" applyAlignment="1">
      <alignment horizontal="right" vertical="center"/>
    </xf>
    <xf numFmtId="0" fontId="0" fillId="9" borderId="25" xfId="0" applyFont="1" applyFill="1" applyBorder="1" applyAlignment="1"/>
    <xf numFmtId="0" fontId="0" fillId="9" borderId="26" xfId="0" applyFont="1" applyFill="1" applyBorder="1" applyAlignment="1"/>
    <xf numFmtId="0" fontId="0" fillId="9" borderId="27" xfId="0" applyFont="1" applyFill="1" applyBorder="1" applyAlignment="1"/>
    <xf numFmtId="0" fontId="0" fillId="9" borderId="28" xfId="0" applyFont="1" applyFill="1" applyBorder="1" applyAlignment="1"/>
    <xf numFmtId="0" fontId="0" fillId="9" borderId="0" xfId="0" applyFont="1" applyFill="1" applyBorder="1" applyAlignment="1"/>
    <xf numFmtId="0" fontId="0" fillId="9" borderId="29" xfId="0" applyFont="1" applyFill="1" applyBorder="1" applyAlignment="1"/>
    <xf numFmtId="0" fontId="0" fillId="9" borderId="30" xfId="0" applyFont="1" applyFill="1" applyBorder="1" applyAlignment="1"/>
    <xf numFmtId="0" fontId="0" fillId="9" borderId="31" xfId="0" applyFont="1" applyFill="1" applyBorder="1" applyAlignment="1"/>
    <xf numFmtId="0" fontId="0" fillId="9" borderId="32" xfId="0" applyFont="1" applyFill="1" applyBorder="1" applyAlignment="1"/>
    <xf numFmtId="10" fontId="6" fillId="0" borderId="4" xfId="1" applyNumberFormat="1" applyFont="1" applyFill="1" applyBorder="1" applyAlignment="1">
      <alignment horizontal="right" vertical="center"/>
    </xf>
    <xf numFmtId="2" fontId="10" fillId="12" borderId="22" xfId="0" applyNumberFormat="1" applyFont="1" applyFill="1" applyBorder="1" applyAlignment="1">
      <alignment vertical="center" wrapText="1"/>
    </xf>
    <xf numFmtId="2" fontId="10" fillId="12" borderId="23" xfId="0" applyNumberFormat="1" applyFont="1" applyFill="1" applyBorder="1" applyAlignment="1">
      <alignment vertical="center" wrapText="1"/>
    </xf>
    <xf numFmtId="0" fontId="10" fillId="12" borderId="19" xfId="0" applyFont="1" applyFill="1" applyBorder="1" applyAlignment="1">
      <alignment wrapText="1"/>
    </xf>
    <xf numFmtId="2" fontId="10" fillId="12" borderId="19" xfId="0" applyNumberFormat="1" applyFont="1" applyFill="1" applyBorder="1" applyAlignment="1">
      <alignment vertical="center" wrapText="1"/>
    </xf>
    <xf numFmtId="2" fontId="10" fillId="12" borderId="24" xfId="0" applyNumberFormat="1" applyFont="1" applyFill="1" applyBorder="1" applyAlignment="1">
      <alignment vertical="center" wrapText="1"/>
    </xf>
    <xf numFmtId="2" fontId="12" fillId="12" borderId="22" xfId="0" applyNumberFormat="1" applyFont="1" applyFill="1" applyBorder="1" applyAlignment="1">
      <alignment vertical="center" wrapText="1"/>
    </xf>
    <xf numFmtId="2" fontId="10" fillId="12" borderId="15" xfId="0" applyNumberFormat="1" applyFont="1" applyFill="1" applyBorder="1" applyAlignment="1">
      <alignment vertical="center" wrapText="1"/>
    </xf>
    <xf numFmtId="2" fontId="10" fillId="12" borderId="4" xfId="0" applyNumberFormat="1" applyFont="1" applyFill="1" applyBorder="1" applyAlignment="1">
      <alignment vertical="center" wrapText="1"/>
    </xf>
    <xf numFmtId="2" fontId="5" fillId="12" borderId="4" xfId="0" applyNumberFormat="1" applyFont="1" applyFill="1" applyBorder="1" applyAlignment="1">
      <alignment vertical="center" wrapText="1"/>
    </xf>
    <xf numFmtId="165" fontId="5" fillId="12" borderId="4" xfId="0" applyNumberFormat="1" applyFont="1" applyFill="1" applyBorder="1" applyAlignment="1">
      <alignment horizontal="right" vertical="center"/>
    </xf>
    <xf numFmtId="4" fontId="5" fillId="12" borderId="4" xfId="0" applyNumberFormat="1" applyFont="1" applyFill="1" applyBorder="1" applyAlignment="1">
      <alignment horizontal="right" vertical="center"/>
    </xf>
    <xf numFmtId="2" fontId="6" fillId="12" borderId="0" xfId="0" applyNumberFormat="1" applyFont="1" applyFill="1" applyAlignment="1">
      <alignment horizontal="right" vertical="center"/>
    </xf>
    <xf numFmtId="166" fontId="5" fillId="12" borderId="11" xfId="2" applyNumberFormat="1" applyFont="1" applyFill="1" applyBorder="1" applyAlignment="1" applyProtection="1">
      <alignment horizontal="right" vertical="center"/>
      <protection locked="0"/>
    </xf>
    <xf numFmtId="2" fontId="9" fillId="12" borderId="0" xfId="0" applyNumberFormat="1" applyFont="1" applyFill="1" applyAlignment="1">
      <alignment horizontal="right" vertical="center"/>
    </xf>
    <xf numFmtId="2" fontId="16" fillId="12" borderId="7" xfId="0" applyNumberFormat="1" applyFont="1" applyFill="1" applyBorder="1" applyAlignment="1">
      <alignment vertical="center"/>
    </xf>
    <xf numFmtId="3" fontId="16" fillId="12" borderId="7" xfId="0" applyNumberFormat="1" applyFont="1" applyFill="1" applyBorder="1" applyAlignment="1">
      <alignment vertical="center"/>
    </xf>
    <xf numFmtId="3" fontId="16" fillId="12" borderId="7" xfId="0" applyNumberFormat="1" applyFont="1" applyFill="1" applyBorder="1" applyAlignment="1">
      <alignment horizontal="right" vertical="center"/>
    </xf>
    <xf numFmtId="165" fontId="16" fillId="12" borderId="7" xfId="0" applyNumberFormat="1" applyFont="1" applyFill="1" applyBorder="1" applyAlignment="1">
      <alignment horizontal="right" vertical="center"/>
    </xf>
    <xf numFmtId="4" fontId="10" fillId="12" borderId="0" xfId="0" applyNumberFormat="1" applyFont="1" applyFill="1" applyAlignment="1">
      <alignment horizontal="right" vertical="center"/>
    </xf>
    <xf numFmtId="0" fontId="10" fillId="12" borderId="0" xfId="0" applyFont="1" applyFill="1" applyAlignment="1"/>
    <xf numFmtId="3" fontId="10" fillId="12" borderId="0" xfId="0" applyNumberFormat="1" applyFont="1" applyFill="1" applyAlignment="1"/>
    <xf numFmtId="165" fontId="10" fillId="12" borderId="0" xfId="0" applyNumberFormat="1" applyFont="1" applyFill="1" applyAlignment="1"/>
    <xf numFmtId="4" fontId="10" fillId="12" borderId="0" xfId="0" applyNumberFormat="1" applyFont="1" applyFill="1" applyAlignment="1"/>
    <xf numFmtId="0" fontId="6" fillId="12" borderId="0" xfId="0" applyFont="1" applyFill="1" applyAlignment="1">
      <alignment horizontal="right" vertical="center"/>
    </xf>
    <xf numFmtId="164" fontId="10" fillId="12" borderId="2" xfId="0" applyNumberFormat="1" applyFont="1" applyFill="1" applyBorder="1" applyAlignment="1">
      <alignment vertical="center"/>
    </xf>
    <xf numFmtId="3" fontId="10" fillId="12" borderId="2" xfId="0" applyNumberFormat="1" applyFont="1" applyFill="1" applyBorder="1" applyAlignment="1">
      <alignment vertical="center"/>
    </xf>
    <xf numFmtId="3" fontId="10" fillId="12" borderId="2" xfId="0" applyNumberFormat="1" applyFont="1" applyFill="1" applyBorder="1" applyAlignment="1">
      <alignment horizontal="right" vertical="center"/>
    </xf>
    <xf numFmtId="165" fontId="10" fillId="12" borderId="2" xfId="0" applyNumberFormat="1" applyFont="1" applyFill="1" applyBorder="1" applyAlignment="1">
      <alignment horizontal="right" vertical="center"/>
    </xf>
    <xf numFmtId="4" fontId="10" fillId="12" borderId="2" xfId="0" applyNumberFormat="1" applyFont="1" applyFill="1" applyBorder="1" applyAlignment="1">
      <alignment horizontal="right" vertical="center"/>
    </xf>
    <xf numFmtId="2" fontId="19" fillId="10" borderId="17" xfId="0" applyNumberFormat="1" applyFont="1" applyFill="1" applyBorder="1" applyAlignment="1">
      <alignment horizontal="left" vertical="center"/>
    </xf>
    <xf numFmtId="2" fontId="10" fillId="0" borderId="33" xfId="0" applyNumberFormat="1" applyFont="1" applyBorder="1" applyAlignment="1">
      <alignment horizontal="left" vertical="center" wrapText="1"/>
    </xf>
    <xf numFmtId="2" fontId="10" fillId="0" borderId="19" xfId="0" applyNumberFormat="1" applyFont="1" applyBorder="1" applyAlignment="1">
      <alignment horizontal="left" vertical="center" wrapText="1"/>
    </xf>
    <xf numFmtId="3" fontId="19" fillId="10" borderId="34" xfId="0" applyNumberFormat="1" applyFont="1" applyFill="1" applyBorder="1" applyAlignment="1">
      <alignment horizontal="center" vertical="center"/>
    </xf>
    <xf numFmtId="3" fontId="19" fillId="10" borderId="35" xfId="0" applyNumberFormat="1" applyFont="1" applyFill="1" applyBorder="1" applyAlignment="1">
      <alignment horizontal="center" vertical="center"/>
    </xf>
    <xf numFmtId="3" fontId="19" fillId="10" borderId="36" xfId="0" applyNumberFormat="1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/>
    <xf numFmtId="0" fontId="10" fillId="0" borderId="0" xfId="0" applyFont="1"/>
    <xf numFmtId="2" fontId="10" fillId="0" borderId="0" xfId="0" applyNumberFormat="1" applyFont="1"/>
    <xf numFmtId="0" fontId="10" fillId="0" borderId="0" xfId="0" applyFont="1" applyBorder="1"/>
    <xf numFmtId="0" fontId="21" fillId="3" borderId="37" xfId="0" applyFont="1" applyFill="1" applyBorder="1" applyAlignment="1">
      <alignment horizontal="center"/>
    </xf>
    <xf numFmtId="0" fontId="21" fillId="3" borderId="38" xfId="0" applyFont="1" applyFill="1" applyBorder="1" applyAlignment="1">
      <alignment horizontal="center"/>
    </xf>
    <xf numFmtId="0" fontId="20" fillId="0" borderId="0" xfId="0" applyFont="1"/>
    <xf numFmtId="0" fontId="20" fillId="0" borderId="3" xfId="0" applyFont="1" applyBorder="1" applyAlignment="1">
      <alignment wrapText="1"/>
    </xf>
    <xf numFmtId="3" fontId="20" fillId="0" borderId="4" xfId="0" applyNumberFormat="1" applyFont="1" applyFill="1" applyBorder="1" applyAlignment="1">
      <alignment horizontal="right" vertical="center"/>
    </xf>
    <xf numFmtId="0" fontId="21" fillId="3" borderId="3" xfId="0" applyFont="1" applyFill="1" applyBorder="1" applyAlignment="1">
      <alignment wrapText="1"/>
    </xf>
    <xf numFmtId="0" fontId="21" fillId="3" borderId="3" xfId="0" applyFont="1" applyFill="1" applyBorder="1" applyAlignment="1">
      <alignment horizontal="center"/>
    </xf>
    <xf numFmtId="0" fontId="21" fillId="3" borderId="39" xfId="0" applyFont="1" applyFill="1" applyBorder="1" applyAlignment="1">
      <alignment horizontal="center"/>
    </xf>
    <xf numFmtId="3" fontId="20" fillId="0" borderId="3" xfId="0" applyNumberFormat="1" applyFont="1" applyBorder="1" applyAlignment="1">
      <alignment horizontal="center"/>
    </xf>
    <xf numFmtId="0" fontId="20" fillId="0" borderId="0" xfId="0" applyFont="1" applyBorder="1"/>
    <xf numFmtId="0" fontId="21" fillId="3" borderId="40" xfId="0" applyFont="1" applyFill="1" applyBorder="1"/>
    <xf numFmtId="0" fontId="21" fillId="3" borderId="40" xfId="0" applyFont="1" applyFill="1" applyBorder="1" applyAlignment="1">
      <alignment horizontal="center"/>
    </xf>
    <xf numFmtId="0" fontId="21" fillId="3" borderId="41" xfId="0" applyFont="1" applyFill="1" applyBorder="1" applyAlignment="1">
      <alignment horizontal="center"/>
    </xf>
    <xf numFmtId="10" fontId="20" fillId="0" borderId="11" xfId="1" applyNumberFormat="1" applyFont="1" applyBorder="1"/>
    <xf numFmtId="10" fontId="21" fillId="3" borderId="43" xfId="1" applyNumberFormat="1" applyFont="1" applyFill="1" applyBorder="1" applyAlignment="1">
      <alignment horizontal="center" wrapText="1"/>
    </xf>
    <xf numFmtId="10" fontId="20" fillId="0" borderId="42" xfId="1" applyNumberFormat="1" applyFont="1" applyBorder="1"/>
    <xf numFmtId="10" fontId="21" fillId="3" borderId="44" xfId="1" applyNumberFormat="1" applyFont="1" applyFill="1" applyBorder="1" applyAlignment="1">
      <alignment horizontal="center" wrapText="1"/>
    </xf>
    <xf numFmtId="10" fontId="20" fillId="0" borderId="21" xfId="1" applyNumberFormat="1" applyFont="1" applyBorder="1"/>
    <xf numFmtId="10" fontId="21" fillId="3" borderId="45" xfId="1" applyNumberFormat="1" applyFont="1" applyFill="1" applyBorder="1" applyAlignment="1">
      <alignment horizontal="center" wrapText="1"/>
    </xf>
    <xf numFmtId="0" fontId="21" fillId="3" borderId="46" xfId="0" applyFont="1" applyFill="1" applyBorder="1" applyAlignment="1">
      <alignment horizontal="center" wrapText="1"/>
    </xf>
    <xf numFmtId="0" fontId="20" fillId="0" borderId="47" xfId="0" applyFont="1" applyBorder="1" applyAlignment="1"/>
    <xf numFmtId="0" fontId="20" fillId="0" borderId="47" xfId="0" applyFont="1" applyBorder="1" applyAlignment="1">
      <alignment wrapText="1"/>
    </xf>
    <xf numFmtId="0" fontId="21" fillId="3" borderId="48" xfId="0" applyFont="1" applyFill="1" applyBorder="1"/>
    <xf numFmtId="0" fontId="20" fillId="3" borderId="46" xfId="0" applyFont="1" applyFill="1" applyBorder="1"/>
    <xf numFmtId="0" fontId="21" fillId="3" borderId="47" xfId="0" applyFont="1" applyFill="1" applyBorder="1"/>
    <xf numFmtId="0" fontId="21" fillId="3" borderId="49" xfId="0" applyFont="1" applyFill="1" applyBorder="1"/>
    <xf numFmtId="0" fontId="22" fillId="0" borderId="0" xfId="0" applyFont="1"/>
    <xf numFmtId="0" fontId="22" fillId="0" borderId="0" xfId="0" applyFont="1" applyAlignment="1"/>
    <xf numFmtId="2" fontId="22" fillId="0" borderId="0" xfId="0" applyNumberFormat="1" applyFont="1"/>
    <xf numFmtId="0" fontId="22" fillId="0" borderId="0" xfId="0" applyFont="1" applyBorder="1"/>
    <xf numFmtId="0" fontId="22" fillId="0" borderId="0" xfId="0" applyFont="1" applyBorder="1" applyAlignment="1"/>
    <xf numFmtId="10" fontId="5" fillId="11" borderId="4" xfId="1" applyNumberFormat="1" applyFont="1" applyFill="1" applyBorder="1" applyAlignment="1">
      <alignment horizontal="right" vertical="center"/>
    </xf>
    <xf numFmtId="2" fontId="5" fillId="11" borderId="4" xfId="0" applyNumberFormat="1" applyFont="1" applyFill="1" applyBorder="1" applyAlignment="1">
      <alignment vertical="center"/>
    </xf>
    <xf numFmtId="10" fontId="9" fillId="11" borderId="4" xfId="1" applyNumberFormat="1" applyFont="1" applyFill="1" applyBorder="1" applyAlignment="1">
      <alignment horizontal="right" vertical="center"/>
    </xf>
    <xf numFmtId="2" fontId="10" fillId="0" borderId="5" xfId="0" applyNumberFormat="1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3" fontId="10" fillId="0" borderId="11" xfId="0" applyNumberFormat="1" applyFont="1" applyBorder="1"/>
    <xf numFmtId="3" fontId="10" fillId="0" borderId="0" xfId="0" applyNumberFormat="1" applyFont="1" applyBorder="1"/>
    <xf numFmtId="165" fontId="10" fillId="0" borderId="0" xfId="0" applyNumberFormat="1" applyFont="1" applyBorder="1"/>
    <xf numFmtId="2" fontId="11" fillId="7" borderId="11" xfId="0" applyNumberFormat="1" applyFont="1" applyFill="1" applyBorder="1" applyAlignment="1">
      <alignment vertical="center"/>
    </xf>
    <xf numFmtId="0" fontId="21" fillId="0" borderId="0" xfId="0" applyFont="1"/>
    <xf numFmtId="4" fontId="11" fillId="6" borderId="21" xfId="0" applyNumberFormat="1" applyFont="1" applyFill="1" applyBorder="1" applyAlignment="1">
      <alignment vertical="center"/>
    </xf>
    <xf numFmtId="4" fontId="8" fillId="7" borderId="9" xfId="0" applyNumberFormat="1" applyFont="1" applyFill="1" applyBorder="1" applyAlignment="1"/>
    <xf numFmtId="4" fontId="8" fillId="0" borderId="21" xfId="0" applyNumberFormat="1" applyFont="1" applyBorder="1" applyAlignment="1"/>
    <xf numFmtId="4" fontId="5" fillId="7" borderId="21" xfId="0" applyNumberFormat="1" applyFont="1" applyFill="1" applyBorder="1" applyAlignment="1">
      <alignment vertical="center"/>
    </xf>
    <xf numFmtId="3" fontId="14" fillId="0" borderId="0" xfId="0" applyNumberFormat="1" applyFont="1" applyAlignment="1"/>
    <xf numFmtId="4" fontId="14" fillId="0" borderId="0" xfId="0" applyNumberFormat="1" applyFont="1" applyAlignment="1">
      <alignment horizontal="right" vertical="center"/>
    </xf>
    <xf numFmtId="2" fontId="25" fillId="0" borderId="0" xfId="0" applyNumberFormat="1" applyFont="1" applyAlignment="1">
      <alignment horizontal="right" vertical="center"/>
    </xf>
    <xf numFmtId="0" fontId="26" fillId="0" borderId="0" xfId="0" applyFont="1" applyAlignment="1"/>
    <xf numFmtId="0" fontId="14" fillId="0" borderId="0" xfId="0" applyFont="1" applyAlignment="1"/>
    <xf numFmtId="165" fontId="14" fillId="0" borderId="0" xfId="0" applyNumberFormat="1" applyFont="1" applyAlignment="1"/>
    <xf numFmtId="4" fontId="14" fillId="0" borderId="0" xfId="0" applyNumberFormat="1" applyFont="1" applyAlignment="1"/>
    <xf numFmtId="2" fontId="27" fillId="0" borderId="0" xfId="0" applyNumberFormat="1" applyFont="1" applyAlignment="1">
      <alignment horizontal="right" vertical="center"/>
    </xf>
    <xf numFmtId="2" fontId="10" fillId="12" borderId="4" xfId="0" applyNumberFormat="1" applyFont="1" applyFill="1" applyBorder="1" applyAlignment="1">
      <alignment vertical="center"/>
    </xf>
    <xf numFmtId="10" fontId="10" fillId="0" borderId="0" xfId="1" applyNumberFormat="1" applyFont="1" applyAlignment="1">
      <alignment horizontal="right" vertical="center"/>
    </xf>
    <xf numFmtId="0" fontId="30" fillId="0" borderId="0" xfId="0" applyFont="1" applyAlignment="1">
      <alignment horizontal="right"/>
    </xf>
    <xf numFmtId="0" fontId="28" fillId="0" borderId="0" xfId="0" applyFont="1" applyAlignment="1"/>
    <xf numFmtId="0" fontId="30" fillId="0" borderId="52" xfId="0" applyFont="1" applyBorder="1" applyAlignment="1">
      <alignment horizontal="right"/>
    </xf>
    <xf numFmtId="0" fontId="30" fillId="0" borderId="51" xfId="0" applyFont="1" applyBorder="1" applyAlignment="1">
      <alignment horizontal="right"/>
    </xf>
    <xf numFmtId="0" fontId="0" fillId="0" borderId="55" xfId="0" applyFont="1" applyBorder="1" applyAlignment="1"/>
    <xf numFmtId="0" fontId="30" fillId="0" borderId="56" xfId="0" applyFont="1" applyBorder="1" applyAlignment="1">
      <alignment horizontal="right"/>
    </xf>
    <xf numFmtId="0" fontId="0" fillId="0" borderId="50" xfId="0" applyFont="1" applyBorder="1" applyAlignment="1"/>
    <xf numFmtId="0" fontId="0" fillId="0" borderId="57" xfId="0" applyFont="1" applyBorder="1" applyAlignment="1"/>
    <xf numFmtId="0" fontId="30" fillId="0" borderId="0" xfId="0" applyFont="1" applyBorder="1" applyAlignment="1">
      <alignment horizontal="right"/>
    </xf>
    <xf numFmtId="0" fontId="30" fillId="0" borderId="53" xfId="0" applyFont="1" applyBorder="1" applyAlignment="1">
      <alignment horizontal="right"/>
    </xf>
    <xf numFmtId="0" fontId="22" fillId="0" borderId="55" xfId="0" applyFont="1" applyBorder="1" applyAlignment="1"/>
    <xf numFmtId="0" fontId="22" fillId="0" borderId="53" xfId="0" applyFont="1" applyBorder="1" applyAlignment="1">
      <alignment horizontal="left"/>
    </xf>
    <xf numFmtId="0" fontId="22" fillId="0" borderId="50" xfId="0" applyFont="1" applyBorder="1" applyAlignment="1"/>
    <xf numFmtId="0" fontId="30" fillId="0" borderId="59" xfId="0" applyFont="1" applyBorder="1" applyAlignment="1">
      <alignment horizontal="right"/>
    </xf>
    <xf numFmtId="0" fontId="30" fillId="0" borderId="60" xfId="0" applyFont="1" applyBorder="1" applyAlignment="1">
      <alignment horizontal="right"/>
    </xf>
    <xf numFmtId="0" fontId="30" fillId="0" borderId="58" xfId="0" applyFont="1" applyBorder="1" applyAlignment="1">
      <alignment horizontal="right"/>
    </xf>
    <xf numFmtId="3" fontId="10" fillId="0" borderId="16" xfId="0" applyNumberFormat="1" applyFont="1" applyFill="1" applyBorder="1" applyAlignment="1">
      <alignment horizontal="right" vertical="center"/>
    </xf>
    <xf numFmtId="3" fontId="10" fillId="0" borderId="1" xfId="0" applyNumberFormat="1" applyFont="1" applyFill="1" applyBorder="1" applyAlignment="1">
      <alignment horizontal="right" vertical="center"/>
    </xf>
    <xf numFmtId="3" fontId="11" fillId="6" borderId="6" xfId="0" applyNumberFormat="1" applyFont="1" applyFill="1" applyBorder="1" applyAlignment="1">
      <alignment vertical="center"/>
    </xf>
    <xf numFmtId="0" fontId="7" fillId="0" borderId="11" xfId="0" applyFont="1" applyBorder="1"/>
    <xf numFmtId="4" fontId="5" fillId="11" borderId="4" xfId="0" applyNumberFormat="1" applyFont="1" applyFill="1" applyBorder="1" applyAlignment="1">
      <alignment horizontal="right" vertical="center"/>
    </xf>
    <xf numFmtId="167" fontId="10" fillId="0" borderId="4" xfId="0" applyNumberFormat="1" applyFont="1" applyFill="1" applyBorder="1" applyAlignment="1">
      <alignment horizontal="right" vertical="center"/>
    </xf>
    <xf numFmtId="0" fontId="28" fillId="0" borderId="0" xfId="0" applyFont="1" applyAlignment="1">
      <alignment horizontal="center"/>
    </xf>
    <xf numFmtId="3" fontId="10" fillId="12" borderId="10" xfId="0" applyNumberFormat="1" applyFont="1" applyFill="1" applyBorder="1" applyAlignment="1">
      <alignment horizontal="right" vertical="center"/>
    </xf>
    <xf numFmtId="3" fontId="10" fillId="12" borderId="11" xfId="0" applyNumberFormat="1" applyFont="1" applyFill="1" applyBorder="1" applyAlignment="1">
      <alignment horizontal="right" vertical="center"/>
    </xf>
    <xf numFmtId="2" fontId="10" fillId="0" borderId="5" xfId="0" applyNumberFormat="1" applyFont="1" applyBorder="1" applyAlignment="1">
      <alignment horizontal="left" vertical="center"/>
    </xf>
    <xf numFmtId="3" fontId="5" fillId="10" borderId="20" xfId="0" applyNumberFormat="1" applyFont="1" applyFill="1" applyBorder="1" applyAlignment="1">
      <alignment horizontal="center" vertical="center"/>
    </xf>
    <xf numFmtId="2" fontId="5" fillId="0" borderId="33" xfId="0" applyNumberFormat="1" applyFont="1" applyBorder="1" applyAlignment="1">
      <alignment vertical="center"/>
    </xf>
    <xf numFmtId="2" fontId="5" fillId="0" borderId="64" xfId="0" applyNumberFormat="1" applyFont="1" applyBorder="1" applyAlignment="1">
      <alignment vertical="center"/>
    </xf>
    <xf numFmtId="2" fontId="5" fillId="0" borderId="65" xfId="0" applyNumberFormat="1" applyFont="1" applyBorder="1" applyAlignment="1">
      <alignment vertical="center"/>
    </xf>
    <xf numFmtId="167" fontId="5" fillId="7" borderId="4" xfId="0" applyNumberFormat="1" applyFont="1" applyFill="1" applyBorder="1" applyAlignment="1">
      <alignment horizontal="right" vertical="center"/>
    </xf>
    <xf numFmtId="3" fontId="5" fillId="0" borderId="7" xfId="0" applyNumberFormat="1" applyFont="1" applyFill="1" applyBorder="1" applyAlignment="1">
      <alignment horizontal="right" vertical="center"/>
    </xf>
    <xf numFmtId="165" fontId="5" fillId="0" borderId="7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8" fontId="10" fillId="0" borderId="6" xfId="0" applyNumberFormat="1" applyFont="1" applyBorder="1" applyAlignment="1">
      <alignment horizontal="right" vertical="center"/>
    </xf>
    <xf numFmtId="0" fontId="0" fillId="0" borderId="0" xfId="0" quotePrefix="1" applyFont="1" applyAlignment="1"/>
    <xf numFmtId="0" fontId="30" fillId="0" borderId="0" xfId="0" applyFont="1" applyFill="1" applyBorder="1" applyAlignment="1">
      <alignment horizontal="right"/>
    </xf>
    <xf numFmtId="0" fontId="29" fillId="0" borderId="55" xfId="4" applyBorder="1" applyAlignment="1"/>
    <xf numFmtId="0" fontId="29" fillId="0" borderId="0" xfId="4"/>
    <xf numFmtId="0" fontId="29" fillId="0" borderId="53" xfId="4" applyBorder="1" applyAlignment="1">
      <alignment horizontal="left"/>
    </xf>
    <xf numFmtId="0" fontId="29" fillId="0" borderId="0" xfId="4" applyBorder="1" applyAlignment="1">
      <alignment horizontal="left"/>
    </xf>
    <xf numFmtId="0" fontId="31" fillId="0" borderId="0" xfId="4" applyFont="1" applyBorder="1" applyAlignment="1">
      <alignment horizontal="left"/>
    </xf>
    <xf numFmtId="0" fontId="29" fillId="0" borderId="0" xfId="4" applyAlignment="1">
      <alignment horizontal="left"/>
    </xf>
    <xf numFmtId="0" fontId="22" fillId="0" borderId="53" xfId="0" applyFont="1" applyBorder="1" applyAlignment="1">
      <alignment horizontal="left"/>
    </xf>
    <xf numFmtId="0" fontId="22" fillId="0" borderId="54" xfId="0" applyFont="1" applyBorder="1" applyAlignment="1">
      <alignment horizontal="left"/>
    </xf>
    <xf numFmtId="0" fontId="30" fillId="0" borderId="52" xfId="0" applyFont="1" applyBorder="1" applyAlignment="1">
      <alignment horizontal="center" vertical="center" wrapText="1"/>
    </xf>
    <xf numFmtId="0" fontId="30" fillId="0" borderId="53" xfId="0" applyFont="1" applyBorder="1" applyAlignment="1">
      <alignment horizontal="center" vertical="center" wrapText="1"/>
    </xf>
    <xf numFmtId="0" fontId="30" fillId="0" borderId="54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left"/>
    </xf>
    <xf numFmtId="0" fontId="22" fillId="0" borderId="57" xfId="0" applyFont="1" applyBorder="1" applyAlignment="1">
      <alignment horizontal="left"/>
    </xf>
    <xf numFmtId="0" fontId="30" fillId="0" borderId="61" xfId="0" applyFont="1" applyBorder="1" applyAlignment="1">
      <alignment horizontal="center"/>
    </xf>
    <xf numFmtId="0" fontId="30" fillId="0" borderId="62" xfId="0" applyFont="1" applyBorder="1" applyAlignment="1">
      <alignment horizontal="center"/>
    </xf>
    <xf numFmtId="0" fontId="30" fillId="0" borderId="63" xfId="0" applyFont="1" applyBorder="1" applyAlignment="1">
      <alignment horizontal="center"/>
    </xf>
    <xf numFmtId="0" fontId="22" fillId="0" borderId="0" xfId="0" applyFont="1" applyBorder="1" applyAlignment="1">
      <alignment horizontal="left"/>
    </xf>
    <xf numFmtId="0" fontId="22" fillId="0" borderId="55" xfId="0" applyFont="1" applyBorder="1" applyAlignment="1">
      <alignment horizontal="left"/>
    </xf>
    <xf numFmtId="164" fontId="32" fillId="0" borderId="0" xfId="0" applyNumberFormat="1" applyFont="1" applyFill="1" applyAlignment="1">
      <alignment horizontal="center" vertical="center"/>
    </xf>
    <xf numFmtId="164" fontId="32" fillId="0" borderId="0" xfId="0" applyNumberFormat="1" applyFont="1" applyFill="1" applyBorder="1" applyAlignment="1">
      <alignment horizontal="center" vertical="center"/>
    </xf>
    <xf numFmtId="2" fontId="11" fillId="6" borderId="19" xfId="0" applyNumberFormat="1" applyFont="1" applyFill="1" applyBorder="1" applyAlignment="1">
      <alignment horizontal="left" vertical="center"/>
    </xf>
    <xf numFmtId="2" fontId="11" fillId="6" borderId="20" xfId="0" applyNumberFormat="1" applyFont="1" applyFill="1" applyBorder="1" applyAlignment="1">
      <alignment horizontal="left" vertical="center"/>
    </xf>
    <xf numFmtId="2" fontId="11" fillId="6" borderId="21" xfId="0" applyNumberFormat="1" applyFont="1" applyFill="1" applyBorder="1" applyAlignment="1">
      <alignment horizontal="left" vertical="center"/>
    </xf>
    <xf numFmtId="0" fontId="20" fillId="0" borderId="47" xfId="0" applyFont="1" applyFill="1" applyBorder="1" applyAlignment="1">
      <alignment horizontal="center" vertical="center"/>
    </xf>
  </cellXfs>
  <cellStyles count="5">
    <cellStyle name="Hiperlink" xfId="4" builtinId="8"/>
    <cellStyle name="Normal" xfId="0" builtinId="0"/>
    <cellStyle name="Normal 2" xfId="3"/>
    <cellStyle name="Porcentagem" xfId="1" builtinId="5"/>
    <cellStyle name="Vírgula" xfId="2" builtinId="3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% de Ocupação 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Ocupação'!$B$3</c:f>
              <c:numCache>
                <c:formatCode>0.00%</c:formatCode>
                <c:ptCount val="1"/>
                <c:pt idx="0">
                  <c:v>0.81612903225806455</c:v>
                </c:pt>
              </c:numCache>
            </c:numRef>
          </c:val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Ocupação'!$C$3</c:f>
              <c:numCache>
                <c:formatCode>0.00%</c:formatCode>
                <c:ptCount val="1"/>
                <c:pt idx="0">
                  <c:v>0.68214285714285716</c:v>
                </c:pt>
              </c:numCache>
            </c:numRef>
          </c:val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Ocupação'!$D$3</c:f>
              <c:numCache>
                <c:formatCode>0.00%</c:formatCode>
                <c:ptCount val="1"/>
                <c:pt idx="0">
                  <c:v>0.717741935483871</c:v>
                </c:pt>
              </c:numCache>
            </c:numRef>
          </c:val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Ocupação'!$E$3</c:f>
              <c:numCache>
                <c:formatCode>0.00%</c:formatCode>
                <c:ptCount val="1"/>
                <c:pt idx="0">
                  <c:v>0.76166666666666671</c:v>
                </c:pt>
              </c:numCache>
            </c:numRef>
          </c:val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Ocupação'!$F$3</c:f>
              <c:numCache>
                <c:formatCode>0.00%</c:formatCode>
                <c:ptCount val="1"/>
                <c:pt idx="0">
                  <c:v>0.7129032258064516</c:v>
                </c:pt>
              </c:numCache>
            </c:numRef>
          </c:val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Ocupação'!$G$3</c:f>
              <c:numCache>
                <c:formatCode>0.00%</c:formatCode>
                <c:ptCount val="1"/>
                <c:pt idx="0">
                  <c:v>0.67666666666666664</c:v>
                </c:pt>
              </c:numCache>
            </c:numRef>
          </c:val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Ocupação'!$H$3</c:f>
              <c:numCache>
                <c:formatCode>0.00%</c:formatCode>
                <c:ptCount val="1"/>
                <c:pt idx="0">
                  <c:v>0.7129032258064516</c:v>
                </c:pt>
              </c:numCache>
            </c:numRef>
          </c:val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Ocupação'!$I$3</c:f>
              <c:numCache>
                <c:formatCode>0.00%</c:formatCode>
                <c:ptCount val="1"/>
                <c:pt idx="0">
                  <c:v>0.73225806451612907</c:v>
                </c:pt>
              </c:numCache>
            </c:numRef>
          </c:val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Ocupação'!$J$3</c:f>
              <c:numCache>
                <c:formatCode>0.00%</c:formatCode>
                <c:ptCount val="1"/>
                <c:pt idx="0">
                  <c:v>0.74333333333333329</c:v>
                </c:pt>
              </c:numCache>
            </c:numRef>
          </c:val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Ocupação'!$K$3</c:f>
              <c:numCache>
                <c:formatCode>0.00%</c:formatCode>
                <c:ptCount val="1"/>
                <c:pt idx="0">
                  <c:v>0.69032258064516128</c:v>
                </c:pt>
              </c:numCache>
            </c:numRef>
          </c:val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Ocupação'!$L$3</c:f>
              <c:numCache>
                <c:formatCode>0.00%</c:formatCode>
                <c:ptCount val="1"/>
                <c:pt idx="0">
                  <c:v>0.68833333333333335</c:v>
                </c:pt>
              </c:numCache>
            </c:numRef>
          </c:val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Ocupação'!$M$3</c:f>
              <c:numCache>
                <c:formatCode>0.00%</c:formatCode>
                <c:ptCount val="1"/>
                <c:pt idx="0">
                  <c:v>0.68225806451612903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92342552"/>
        <c:axId val="292337456"/>
      </c:barChart>
      <c:catAx>
        <c:axId val="2923425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337456"/>
        <c:crosses val="autoZero"/>
        <c:auto val="1"/>
        <c:lblAlgn val="ctr"/>
        <c:lblOffset val="100"/>
        <c:noMultiLvlLbl val="0"/>
      </c:catAx>
      <c:valAx>
        <c:axId val="29233745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2342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% de Ocupação 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4120921983825435"/>
          <c:y val="0.1732165472525436"/>
          <c:w val="0.83598251216459663"/>
          <c:h val="0.668580945418601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Ocupação'!$B$4</c:f>
              <c:numCache>
                <c:formatCode>0.00%</c:formatCode>
                <c:ptCount val="1"/>
                <c:pt idx="0">
                  <c:v>0.7129032258064516</c:v>
                </c:pt>
              </c:numCache>
            </c:numRef>
          </c:val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-2.6134171842549951E-17"/>
                  <c:y val="1.86806737398267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Ocupação'!$C$4</c:f>
              <c:numCache>
                <c:formatCode>0.00%</c:formatCode>
                <c:ptCount val="1"/>
                <c:pt idx="0">
                  <c:v>0.88214285714285712</c:v>
                </c:pt>
              </c:numCache>
            </c:numRef>
          </c:val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4.67016843495671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Ocupação'!$D$4</c:f>
              <c:numCache>
                <c:formatCode>0.00%</c:formatCode>
                <c:ptCount val="1"/>
                <c:pt idx="0">
                  <c:v>0.88306451612903225</c:v>
                </c:pt>
              </c:numCache>
            </c:numRef>
          </c:val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Ocupação'!$E$4</c:f>
              <c:numCache>
                <c:formatCode>0.00%</c:formatCode>
                <c:ptCount val="1"/>
                <c:pt idx="0">
                  <c:v>0.8175</c:v>
                </c:pt>
              </c:numCache>
            </c:numRef>
          </c:val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Ocupação'!$F$4</c:f>
              <c:numCache>
                <c:formatCode>0.00%</c:formatCode>
                <c:ptCount val="1"/>
                <c:pt idx="0">
                  <c:v>0.77903225806451615</c:v>
                </c:pt>
              </c:numCache>
            </c:numRef>
          </c:val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Ocupação'!$G$4</c:f>
              <c:numCache>
                <c:formatCode>0.00%</c:formatCode>
                <c:ptCount val="1"/>
                <c:pt idx="0">
                  <c:v>0.72666666666666668</c:v>
                </c:pt>
              </c:numCache>
            </c:numRef>
          </c:val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Ocupação'!$H$4</c:f>
              <c:numCache>
                <c:formatCode>0.00%</c:formatCode>
                <c:ptCount val="1"/>
                <c:pt idx="0">
                  <c:v>0.67096774193548392</c:v>
                </c:pt>
              </c:numCache>
            </c:numRef>
          </c:val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Ocupação'!$I$4</c:f>
              <c:numCache>
                <c:formatCode>0.00%</c:formatCode>
                <c:ptCount val="1"/>
                <c:pt idx="0">
                  <c:v>0.81048387096774188</c:v>
                </c:pt>
              </c:numCache>
            </c:numRef>
          </c:val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Ocupação'!$J$4</c:f>
              <c:numCache>
                <c:formatCode>0.00%</c:formatCode>
                <c:ptCount val="1"/>
                <c:pt idx="0">
                  <c:v>0.77</c:v>
                </c:pt>
              </c:numCache>
            </c:numRef>
          </c:val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Ocupação'!$K$4</c:f>
              <c:numCache>
                <c:formatCode>0.00%</c:formatCode>
                <c:ptCount val="1"/>
                <c:pt idx="0">
                  <c:v>0.81532258064516128</c:v>
                </c:pt>
              </c:numCache>
            </c:numRef>
          </c:val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Ocupação'!$L$4</c:f>
              <c:numCache>
                <c:formatCode>0.00%</c:formatCode>
                <c:ptCount val="1"/>
                <c:pt idx="0">
                  <c:v>0.78083333333333338</c:v>
                </c:pt>
              </c:numCache>
            </c:numRef>
          </c:val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Ocupação'!$M$4</c:f>
              <c:numCache>
                <c:formatCode>0.00%</c:formatCode>
                <c:ptCount val="1"/>
                <c:pt idx="0">
                  <c:v>0.6596774193548387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92341768"/>
        <c:axId val="292339024"/>
      </c:barChart>
      <c:catAx>
        <c:axId val="29234176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339024"/>
        <c:crosses val="autoZero"/>
        <c:auto val="1"/>
        <c:lblAlgn val="ctr"/>
        <c:lblOffset val="100"/>
        <c:noMultiLvlLbl val="0"/>
      </c:catAx>
      <c:valAx>
        <c:axId val="29233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2341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% de Ocupação 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Ocupação'!$B$5</c:f>
              <c:numCache>
                <c:formatCode>0.00%</c:formatCode>
                <c:ptCount val="1"/>
                <c:pt idx="0">
                  <c:v>0.73870967741935489</c:v>
                </c:pt>
              </c:numCache>
            </c:numRef>
          </c:val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Ocupação'!$C$5</c:f>
              <c:numCache>
                <c:formatCode>0.00%</c:formatCode>
                <c:ptCount val="1"/>
                <c:pt idx="0">
                  <c:v>0.70714285714285718</c:v>
                </c:pt>
              </c:numCache>
            </c:numRef>
          </c:val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Ocupação'!$D$5</c:f>
              <c:numCache>
                <c:formatCode>0.00%</c:formatCode>
                <c:ptCount val="1"/>
                <c:pt idx="0">
                  <c:v>0.8193548387096774</c:v>
                </c:pt>
              </c:numCache>
            </c:numRef>
          </c:val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Ocupação'!$E$5</c:f>
              <c:numCache>
                <c:formatCode>0.00%</c:formatCode>
                <c:ptCount val="1"/>
                <c:pt idx="0">
                  <c:v>0.86</c:v>
                </c:pt>
              </c:numCache>
            </c:numRef>
          </c:val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Ocupação'!$F$5</c:f>
              <c:numCache>
                <c:formatCode>0.00%</c:formatCode>
                <c:ptCount val="1"/>
                <c:pt idx="0">
                  <c:v>0.84193548387096773</c:v>
                </c:pt>
              </c:numCache>
            </c:numRef>
          </c:val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Ocupação'!$G$5</c:f>
              <c:numCache>
                <c:formatCode>0.00%</c:formatCode>
                <c:ptCount val="1"/>
                <c:pt idx="0">
                  <c:v>0.67</c:v>
                </c:pt>
              </c:numCache>
            </c:numRef>
          </c:val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Ocupação'!$H$5</c:f>
              <c:numCache>
                <c:formatCode>0.00%</c:formatCode>
                <c:ptCount val="1"/>
                <c:pt idx="0">
                  <c:v>0.74193548387096775</c:v>
                </c:pt>
              </c:numCache>
            </c:numRef>
          </c:val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Ocupação'!$I$5</c:f>
              <c:numCache>
                <c:formatCode>0.00%</c:formatCode>
                <c:ptCount val="1"/>
                <c:pt idx="0">
                  <c:v>0.67419354838709677</c:v>
                </c:pt>
              </c:numCache>
            </c:numRef>
          </c:val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Ocupação'!$J$5</c:f>
              <c:numCache>
                <c:formatCode>0.00%</c:formatCode>
                <c:ptCount val="1"/>
                <c:pt idx="0">
                  <c:v>0.54666666666666663</c:v>
                </c:pt>
              </c:numCache>
            </c:numRef>
          </c:val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Ocupação'!$K$5</c:f>
              <c:numCache>
                <c:formatCode>0.00%</c:formatCode>
                <c:ptCount val="1"/>
                <c:pt idx="0">
                  <c:v>0.6387096774193548</c:v>
                </c:pt>
              </c:numCache>
            </c:numRef>
          </c:val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Ocupação'!$L$5</c:f>
              <c:numCache>
                <c:formatCode>0.00%</c:formatCode>
                <c:ptCount val="1"/>
                <c:pt idx="0">
                  <c:v>0.69</c:v>
                </c:pt>
              </c:numCache>
            </c:numRef>
          </c:val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Ocupação'!$M$5</c:f>
              <c:numCache>
                <c:formatCode>0.00%</c:formatCode>
                <c:ptCount val="1"/>
                <c:pt idx="0">
                  <c:v>0.64838709677419359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92335496"/>
        <c:axId val="292337848"/>
      </c:barChart>
      <c:catAx>
        <c:axId val="29233549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337848"/>
        <c:crosses val="autoZero"/>
        <c:auto val="1"/>
        <c:lblAlgn val="ctr"/>
        <c:lblOffset val="100"/>
        <c:noMultiLvlLbl val="0"/>
      </c:catAx>
      <c:valAx>
        <c:axId val="292337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2335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Ocupação'!$B$6</c:f>
              <c:numCache>
                <c:formatCode>0.00%</c:formatCode>
                <c:ptCount val="1"/>
                <c:pt idx="0">
                  <c:v>0.74608294930875574</c:v>
                </c:pt>
              </c:numCache>
            </c:numRef>
          </c:val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Ocupação'!$C$6</c:f>
              <c:numCache>
                <c:formatCode>0.00%</c:formatCode>
                <c:ptCount val="1"/>
                <c:pt idx="0">
                  <c:v>0.8</c:v>
                </c:pt>
              </c:numCache>
            </c:numRef>
          </c:val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Ocupação'!$D$6</c:f>
              <c:numCache>
                <c:formatCode>0.00%</c:formatCode>
                <c:ptCount val="1"/>
                <c:pt idx="0">
                  <c:v>0.82672811059907836</c:v>
                </c:pt>
              </c:numCache>
            </c:numRef>
          </c:val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802101060974013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Ocupação'!$E$6</c:f>
              <c:numCache>
                <c:formatCode>0.00%</c:formatCode>
                <c:ptCount val="1"/>
                <c:pt idx="0">
                  <c:v>0.80761904761904757</c:v>
                </c:pt>
              </c:numCache>
            </c:numRef>
          </c:val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Ocupação'!$F$6</c:f>
              <c:numCache>
                <c:formatCode>0.00%</c:formatCode>
                <c:ptCount val="1"/>
                <c:pt idx="0">
                  <c:v>0.76912442396313363</c:v>
                </c:pt>
              </c:numCache>
            </c:numRef>
          </c:val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Ocupação'!$G$6</c:f>
              <c:numCache>
                <c:formatCode>0.00%</c:formatCode>
                <c:ptCount val="1"/>
                <c:pt idx="0">
                  <c:v>0.70428571428571429</c:v>
                </c:pt>
              </c:numCache>
            </c:numRef>
          </c:val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Ocupação'!$H$6</c:f>
              <c:numCache>
                <c:formatCode>0.00%</c:formatCode>
                <c:ptCount val="1"/>
                <c:pt idx="0">
                  <c:v>0.69308755760368668</c:v>
                </c:pt>
              </c:numCache>
            </c:numRef>
          </c:val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Ocupação'!$I$6</c:f>
              <c:numCache>
                <c:formatCode>0.00%</c:formatCode>
                <c:ptCount val="1"/>
                <c:pt idx="0">
                  <c:v>0.76866359447004606</c:v>
                </c:pt>
              </c:numCache>
            </c:numRef>
          </c:val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Ocupação'!$J$6</c:f>
              <c:numCache>
                <c:formatCode>0.00%</c:formatCode>
                <c:ptCount val="1"/>
                <c:pt idx="0">
                  <c:v>0.7304761904761905</c:v>
                </c:pt>
              </c:numCache>
            </c:numRef>
          </c:val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Ocupação'!$K$6</c:f>
              <c:numCache>
                <c:formatCode>0.00%</c:formatCode>
                <c:ptCount val="1"/>
                <c:pt idx="0">
                  <c:v>0.75437788018433183</c:v>
                </c:pt>
              </c:numCache>
            </c:numRef>
          </c:val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Ocupação'!$L$6</c:f>
              <c:numCache>
                <c:formatCode>0.00%</c:formatCode>
                <c:ptCount val="1"/>
                <c:pt idx="0">
                  <c:v>0.74142857142857144</c:v>
                </c:pt>
              </c:numCache>
            </c:numRef>
          </c:val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Ocupação'!$M$6</c:f>
              <c:numCache>
                <c:formatCode>0.00%</c:formatCode>
                <c:ptCount val="1"/>
                <c:pt idx="0">
                  <c:v>0.6645161290322581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92338632"/>
        <c:axId val="292341376"/>
      </c:barChart>
      <c:catAx>
        <c:axId val="29233863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341376"/>
        <c:crosses val="autoZero"/>
        <c:auto val="1"/>
        <c:lblAlgn val="ctr"/>
        <c:lblOffset val="100"/>
        <c:noMultiLvlLbl val="0"/>
      </c:catAx>
      <c:valAx>
        <c:axId val="29234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2338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Trimestral'!$H$3</c:f>
              <c:numCache>
                <c:formatCode>0.00%</c:formatCode>
                <c:ptCount val="1"/>
                <c:pt idx="0">
                  <c:v>0.69032258064516128</c:v>
                </c:pt>
              </c:numCache>
            </c:numRef>
          </c:val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Trimestral'!$I$3</c:f>
              <c:numCache>
                <c:formatCode>0.00%</c:formatCode>
                <c:ptCount val="1"/>
                <c:pt idx="0">
                  <c:v>0.68833333333333335</c:v>
                </c:pt>
              </c:numCache>
            </c:numRef>
          </c:val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Trimestral'!$J$3</c:f>
              <c:numCache>
                <c:formatCode>0.00%</c:formatCode>
                <c:ptCount val="1"/>
                <c:pt idx="0">
                  <c:v>0.68225806451612903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399623264"/>
        <c:axId val="399617776"/>
      </c:barChart>
      <c:catAx>
        <c:axId val="39962326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99617776"/>
        <c:crosses val="autoZero"/>
        <c:auto val="1"/>
        <c:lblAlgn val="ctr"/>
        <c:lblOffset val="100"/>
        <c:noMultiLvlLbl val="0"/>
      </c:catAx>
      <c:valAx>
        <c:axId val="3996177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2326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Trimestral'!$H$4</c:f>
              <c:numCache>
                <c:formatCode>0.00%</c:formatCode>
                <c:ptCount val="1"/>
                <c:pt idx="0">
                  <c:v>0.81532258064516128</c:v>
                </c:pt>
              </c:numCache>
            </c:numRef>
          </c:val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Trimestral'!$I$4</c:f>
              <c:numCache>
                <c:formatCode>0.00%</c:formatCode>
                <c:ptCount val="1"/>
                <c:pt idx="0">
                  <c:v>0.78083333333333338</c:v>
                </c:pt>
              </c:numCache>
            </c:numRef>
          </c:val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Trimestral'!$J$4</c:f>
              <c:numCache>
                <c:formatCode>0.00%</c:formatCode>
                <c:ptCount val="1"/>
                <c:pt idx="0">
                  <c:v>0.6596774193548387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399624048"/>
        <c:axId val="399624440"/>
      </c:barChart>
      <c:catAx>
        <c:axId val="39962404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99624440"/>
        <c:crosses val="autoZero"/>
        <c:auto val="1"/>
        <c:lblAlgn val="ctr"/>
        <c:lblOffset val="100"/>
        <c:noMultiLvlLbl val="0"/>
      </c:catAx>
      <c:valAx>
        <c:axId val="39962444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 b="1" i="0" baseline="0">
                    <a:effectLst/>
                  </a:rPr>
                  <a:t>% de Ocpuação</a:t>
                </a:r>
                <a:endParaRPr lang="pt-BR" sz="11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24048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Trimestral'!$H$5</c:f>
              <c:numCache>
                <c:formatCode>0.00%</c:formatCode>
                <c:ptCount val="1"/>
                <c:pt idx="0">
                  <c:v>0.6387096774193548</c:v>
                </c:pt>
              </c:numCache>
            </c:numRef>
          </c:val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Trimestral'!$I$5</c:f>
              <c:numCache>
                <c:formatCode>0.00%</c:formatCode>
                <c:ptCount val="1"/>
                <c:pt idx="0">
                  <c:v>0.69</c:v>
                </c:pt>
              </c:numCache>
            </c:numRef>
          </c:val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Trimestral'!$J$5</c:f>
              <c:numCache>
                <c:formatCode>0.00%</c:formatCode>
                <c:ptCount val="1"/>
                <c:pt idx="0">
                  <c:v>0.64838709677419359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399618168"/>
        <c:axId val="399618560"/>
      </c:barChart>
      <c:catAx>
        <c:axId val="39961816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99618560"/>
        <c:crosses val="autoZero"/>
        <c:auto val="1"/>
        <c:lblAlgn val="ctr"/>
        <c:lblOffset val="100"/>
        <c:noMultiLvlLbl val="0"/>
      </c:catAx>
      <c:valAx>
        <c:axId val="39961856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18168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Trimestral'!$H$6</c:f>
              <c:numCache>
                <c:formatCode>0.00%</c:formatCode>
                <c:ptCount val="1"/>
                <c:pt idx="0">
                  <c:v>0.74608294930875574</c:v>
                </c:pt>
              </c:numCache>
            </c:numRef>
          </c:val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Trimestral'!$I$6</c:f>
              <c:numCache>
                <c:formatCode>0.00%</c:formatCode>
                <c:ptCount val="1"/>
                <c:pt idx="0">
                  <c:v>0.8</c:v>
                </c:pt>
              </c:numCache>
            </c:numRef>
          </c:val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Trimestral'!$J$6</c:f>
              <c:numCache>
                <c:formatCode>0.00%</c:formatCode>
                <c:ptCount val="1"/>
                <c:pt idx="0">
                  <c:v>0.82672811059907836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399620912"/>
        <c:axId val="399618952"/>
      </c:barChart>
      <c:catAx>
        <c:axId val="399620912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99618952"/>
        <c:crosses val="autoZero"/>
        <c:auto val="1"/>
        <c:lblAlgn val="ctr"/>
        <c:lblOffset val="100"/>
        <c:noMultiLvlLbl val="0"/>
      </c:catAx>
      <c:valAx>
        <c:axId val="39961895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20912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Média de Permanência - HJB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CLINICA CIRURGICA</c:v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hade val="85000"/>
                    </a:schemeClr>
                  </a:gs>
                  <a:gs pos="100000">
                    <a:schemeClr val="accent1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Permanência'!$B$3:$M$3</c:f>
              <c:numCache>
                <c:formatCode>#,##0.00</c:formatCode>
                <c:ptCount val="12"/>
                <c:pt idx="0">
                  <c:v>3.3509933774834435</c:v>
                </c:pt>
                <c:pt idx="1">
                  <c:v>3.4107142857142856</c:v>
                </c:pt>
                <c:pt idx="2">
                  <c:v>3.2246376811594204</c:v>
                </c:pt>
                <c:pt idx="3">
                  <c:v>3.8083333333333331</c:v>
                </c:pt>
                <c:pt idx="4">
                  <c:v>3.112676056338028</c:v>
                </c:pt>
                <c:pt idx="5">
                  <c:v>3.7943925233644862</c:v>
                </c:pt>
                <c:pt idx="6">
                  <c:v>3.3484848484848486</c:v>
                </c:pt>
                <c:pt idx="7">
                  <c:v>3.5193798449612403</c:v>
                </c:pt>
                <c:pt idx="8">
                  <c:v>3.3283582089552239</c:v>
                </c:pt>
                <c:pt idx="9">
                  <c:v>3.7876106194690267</c:v>
                </c:pt>
                <c:pt idx="10">
                  <c:v>3.9333333333333331</c:v>
                </c:pt>
                <c:pt idx="11">
                  <c:v>3.2790697674418605</c:v>
                </c:pt>
              </c:numCache>
            </c:numRef>
          </c:yVal>
          <c:smooth val="0"/>
        </c:ser>
        <c:ser>
          <c:idx val="1"/>
          <c:order val="1"/>
          <c:tx>
            <c:v>CLÍNICA MÉDICA</c:v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hade val="85000"/>
                    </a:schemeClr>
                  </a:gs>
                  <a:gs pos="100000">
                    <a:schemeClr val="accent2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Permanência'!$B$4:$M$4</c:f>
              <c:numCache>
                <c:formatCode>#,##0.00</c:formatCode>
                <c:ptCount val="12"/>
                <c:pt idx="0">
                  <c:v>12.450704225352112</c:v>
                </c:pt>
                <c:pt idx="1">
                  <c:v>15.682539682539682</c:v>
                </c:pt>
                <c:pt idx="2">
                  <c:v>14.220779220779221</c:v>
                </c:pt>
                <c:pt idx="3">
                  <c:v>13.08</c:v>
                </c:pt>
                <c:pt idx="4">
                  <c:v>12.545454545454545</c:v>
                </c:pt>
                <c:pt idx="5">
                  <c:v>13.014925373134329</c:v>
                </c:pt>
                <c:pt idx="6">
                  <c:v>14.596491228070175</c:v>
                </c:pt>
                <c:pt idx="7">
                  <c:v>11.964285714285714</c:v>
                </c:pt>
                <c:pt idx="8">
                  <c:v>17.433962264150942</c:v>
                </c:pt>
                <c:pt idx="9">
                  <c:v>14.041666666666666</c:v>
                </c:pt>
                <c:pt idx="10">
                  <c:v>12.493333333333334</c:v>
                </c:pt>
                <c:pt idx="11">
                  <c:v>9.6235294117647054</c:v>
                </c:pt>
              </c:numCache>
            </c:numRef>
          </c:yVal>
          <c:smooth val="0"/>
        </c:ser>
        <c:ser>
          <c:idx val="2"/>
          <c:order val="2"/>
          <c:tx>
            <c:v>UTI</c:v>
          </c:tx>
          <c:spPr>
            <a:ln w="9525" cap="rnd">
              <a:solidFill>
                <a:schemeClr val="accent3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hade val="85000"/>
                    </a:schemeClr>
                  </a:gs>
                  <a:gs pos="100000">
                    <a:schemeClr val="accent3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Permanência'!$B$5:$M$5</c:f>
              <c:numCache>
                <c:formatCode>#,##0.00</c:formatCode>
                <c:ptCount val="12"/>
                <c:pt idx="0">
                  <c:v>4.3207547169811322</c:v>
                </c:pt>
                <c:pt idx="1">
                  <c:v>5.3513513513513518</c:v>
                </c:pt>
                <c:pt idx="2">
                  <c:v>7.9375</c:v>
                </c:pt>
                <c:pt idx="3">
                  <c:v>6</c:v>
                </c:pt>
                <c:pt idx="4">
                  <c:v>7.0540540540540544</c:v>
                </c:pt>
                <c:pt idx="5">
                  <c:v>4.6744186046511631</c:v>
                </c:pt>
                <c:pt idx="6">
                  <c:v>6.0526315789473681</c:v>
                </c:pt>
                <c:pt idx="7">
                  <c:v>4.5434782608695654</c:v>
                </c:pt>
                <c:pt idx="8">
                  <c:v>3.5652173913043477</c:v>
                </c:pt>
                <c:pt idx="9">
                  <c:v>4.95</c:v>
                </c:pt>
                <c:pt idx="10">
                  <c:v>5.5945945945945947</c:v>
                </c:pt>
                <c:pt idx="11">
                  <c:v>4.2765957446808507</c:v>
                </c:pt>
              </c:numCache>
            </c:numRef>
          </c:yVal>
          <c:smooth val="0"/>
        </c:ser>
        <c:ser>
          <c:idx val="3"/>
          <c:order val="3"/>
          <c:tx>
            <c:v>MÉDIA GERAL</c:v>
          </c:tx>
          <c:spPr>
            <a:ln w="9525" cap="rnd">
              <a:solidFill>
                <a:schemeClr val="accent4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4">
                      <a:shade val="85000"/>
                    </a:schemeClr>
                  </a:gs>
                  <a:gs pos="100000">
                    <a:schemeClr val="accent4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Permanência'!$B$6:$M$6</c:f>
              <c:numCache>
                <c:formatCode>#,##0.00</c:formatCode>
                <c:ptCount val="12"/>
                <c:pt idx="0">
                  <c:v>5.8872727272727277</c:v>
                </c:pt>
                <c:pt idx="1">
                  <c:v>7.3962264150943398</c:v>
                </c:pt>
                <c:pt idx="2">
                  <c:v>7.2631578947368425</c:v>
                </c:pt>
                <c:pt idx="3">
                  <c:v>7.1260504201680677</c:v>
                </c:pt>
                <c:pt idx="4">
                  <c:v>6.51953125</c:v>
                </c:pt>
                <c:pt idx="5">
                  <c:v>6.8156682027649769</c:v>
                </c:pt>
                <c:pt idx="6">
                  <c:v>9.0602409638554224</c:v>
                </c:pt>
                <c:pt idx="7">
                  <c:v>8.5102040816326525</c:v>
                </c:pt>
                <c:pt idx="8">
                  <c:v>9.2409638554216862</c:v>
                </c:pt>
                <c:pt idx="9">
                  <c:v>9.4624277456647405</c:v>
                </c:pt>
                <c:pt idx="10">
                  <c:v>9.4939024390243905</c:v>
                </c:pt>
                <c:pt idx="11">
                  <c:v>7.5497382198952883</c:v>
                </c:pt>
              </c:numCache>
            </c:numRef>
          </c:yVal>
          <c:smooth val="0"/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axId val="399619736"/>
        <c:axId val="399622088"/>
      </c:scatterChart>
      <c:valAx>
        <c:axId val="399619736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22088"/>
        <c:crosses val="autoZero"/>
        <c:crossBetween val="midCat"/>
        <c:majorUnit val="1"/>
      </c:valAx>
      <c:valAx>
        <c:axId val="399622088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3996197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iagrams/_rels/data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699C918-4261-4FA4-A537-C6F58985AAEB}" type="doc">
      <dgm:prSet loTypeId="urn:microsoft.com/office/officeart/2008/layout/CircularPictureCallout" loCatId="pictur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pt-BR"/>
        </a:p>
      </dgm:t>
    </dgm:pt>
    <dgm:pt modelId="{19ED1106-331D-4ECC-9582-0E340AF4682F}">
      <dgm:prSet/>
      <dgm:spPr/>
      <dgm:t>
        <a:bodyPr/>
        <a:lstStyle/>
        <a:p>
          <a:endParaRPr lang="pt-BR"/>
        </a:p>
      </dgm:t>
    </dgm:pt>
    <dgm:pt modelId="{71D17BAE-3325-4AF0-80AC-526A7F7849C3}" type="parTrans" cxnId="{C99F14E3-EE3B-4A1D-9AB3-D810287153F2}">
      <dgm:prSet/>
      <dgm:spPr/>
      <dgm:t>
        <a:bodyPr/>
        <a:lstStyle/>
        <a:p>
          <a:endParaRPr lang="pt-BR"/>
        </a:p>
      </dgm:t>
    </dgm:pt>
    <dgm:pt modelId="{66E7623F-2153-4BEB-B535-9AB6DA3DBBB3}" type="sibTrans" cxnId="{C99F14E3-EE3B-4A1D-9AB3-D810287153F2}">
      <dgm:prSet/>
      <dgm:spPr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  <dgm:t>
        <a:bodyPr/>
        <a:lstStyle/>
        <a:p>
          <a:endParaRPr lang="pt-BR"/>
        </a:p>
      </dgm:t>
    </dgm:pt>
    <dgm:pt modelId="{729C4984-2748-47C2-B870-E322F43EC808}">
      <dgm:prSet phldrT="[Texto]" phldr="1"/>
      <dgm:spPr/>
      <dgm:t>
        <a:bodyPr/>
        <a:lstStyle/>
        <a:p>
          <a:endParaRPr lang="pt-BR"/>
        </a:p>
      </dgm:t>
    </dgm:pt>
    <dgm:pt modelId="{23C0818C-32D8-45E6-A5FC-81294740E9FE}" type="parTrans" cxnId="{771EE581-4300-46D4-8C68-8B487E2A2F90}">
      <dgm:prSet/>
      <dgm:spPr/>
      <dgm:t>
        <a:bodyPr/>
        <a:lstStyle/>
        <a:p>
          <a:endParaRPr lang="pt-BR"/>
        </a:p>
      </dgm:t>
    </dgm:pt>
    <dgm:pt modelId="{26F637CB-A0F3-4DE8-A00E-60480C7CCAC5}" type="sibTrans" cxnId="{771EE581-4300-46D4-8C68-8B487E2A2F90}">
      <dgm:prSet/>
      <dgm:spPr/>
      <dgm:t>
        <a:bodyPr/>
        <a:lstStyle/>
        <a:p>
          <a:endParaRPr lang="pt-BR"/>
        </a:p>
      </dgm:t>
    </dgm:pt>
    <dgm:pt modelId="{E29A4729-8DAE-4416-92DE-C01225C67F1B}">
      <dgm:prSet phldrT="[Texto]" phldr="1"/>
      <dgm:spPr/>
      <dgm:t>
        <a:bodyPr/>
        <a:lstStyle/>
        <a:p>
          <a:endParaRPr lang="pt-BR"/>
        </a:p>
      </dgm:t>
    </dgm:pt>
    <dgm:pt modelId="{3587BC5E-203F-4CD2-BB6C-7A9C2203FA91}" type="parTrans" cxnId="{09BA8EFB-267D-4521-B00C-AA6A47D605A0}">
      <dgm:prSet/>
      <dgm:spPr/>
      <dgm:t>
        <a:bodyPr/>
        <a:lstStyle/>
        <a:p>
          <a:endParaRPr lang="pt-BR"/>
        </a:p>
      </dgm:t>
    </dgm:pt>
    <dgm:pt modelId="{CA969B67-0478-4074-8BD5-F3959DBF31E2}" type="sibTrans" cxnId="{09BA8EFB-267D-4521-B00C-AA6A47D605A0}">
      <dgm:prSet/>
      <dgm:spPr/>
      <dgm:t>
        <a:bodyPr/>
        <a:lstStyle/>
        <a:p>
          <a:endParaRPr lang="pt-BR"/>
        </a:p>
      </dgm:t>
    </dgm:pt>
    <dgm:pt modelId="{58631CD4-3B06-429E-AB07-9F2CA905A188}">
      <dgm:prSet phldrT="[Texto]" phldr="1"/>
      <dgm:spPr/>
      <dgm:t>
        <a:bodyPr/>
        <a:lstStyle/>
        <a:p>
          <a:endParaRPr lang="pt-BR"/>
        </a:p>
      </dgm:t>
    </dgm:pt>
    <dgm:pt modelId="{8FA83F48-7101-4BD3-8604-C7C0123EE38E}" type="parTrans" cxnId="{72E29E9D-D446-4505-BB35-CD37949FDA52}">
      <dgm:prSet/>
      <dgm:spPr/>
      <dgm:t>
        <a:bodyPr/>
        <a:lstStyle/>
        <a:p>
          <a:endParaRPr lang="pt-BR"/>
        </a:p>
      </dgm:t>
    </dgm:pt>
    <dgm:pt modelId="{8CEF74EB-2E11-435D-B010-BB1BB34B2163}" type="sibTrans" cxnId="{72E29E9D-D446-4505-BB35-CD37949FDA52}">
      <dgm:prSet/>
      <dgm:spPr/>
      <dgm:t>
        <a:bodyPr/>
        <a:lstStyle/>
        <a:p>
          <a:endParaRPr lang="pt-BR"/>
        </a:p>
      </dgm:t>
    </dgm:pt>
    <dgm:pt modelId="{A87CFBB5-18F4-4421-A602-FBBC1A5530AE}" type="pres">
      <dgm:prSet presAssocID="{7699C918-4261-4FA4-A537-C6F58985AAEB}" presName="Name0" presStyleCnt="0">
        <dgm:presLayoutVars>
          <dgm:chMax val="7"/>
          <dgm:chPref val="7"/>
          <dgm:dir/>
        </dgm:presLayoutVars>
      </dgm:prSet>
      <dgm:spPr/>
      <dgm:t>
        <a:bodyPr/>
        <a:lstStyle/>
        <a:p>
          <a:endParaRPr lang="pt-BR"/>
        </a:p>
      </dgm:t>
    </dgm:pt>
    <dgm:pt modelId="{BBF0B8F4-D944-47A8-9EB3-6C40CA336E75}" type="pres">
      <dgm:prSet presAssocID="{7699C918-4261-4FA4-A537-C6F58985AAEB}" presName="Name1" presStyleCnt="0"/>
      <dgm:spPr/>
    </dgm:pt>
    <dgm:pt modelId="{53F03547-077F-48BC-912E-61FC0A6839E0}" type="pres">
      <dgm:prSet presAssocID="{66E7623F-2153-4BEB-B535-9AB6DA3DBBB3}" presName="picture_1" presStyleCnt="0"/>
      <dgm:spPr/>
    </dgm:pt>
    <dgm:pt modelId="{0C98464E-73A4-404B-BE0C-7AE7665E1BA8}" type="pres">
      <dgm:prSet presAssocID="{66E7623F-2153-4BEB-B535-9AB6DA3DBBB3}" presName="pictureRepeatNode" presStyleLbl="alignImgPlace1" presStyleIdx="0" presStyleCnt="4"/>
      <dgm:spPr/>
      <dgm:t>
        <a:bodyPr/>
        <a:lstStyle/>
        <a:p>
          <a:endParaRPr lang="pt-BR"/>
        </a:p>
      </dgm:t>
    </dgm:pt>
    <dgm:pt modelId="{6CEBB7AA-2BBB-4870-A9FD-A91D4D099AD4}" type="pres">
      <dgm:prSet presAssocID="{19ED1106-331D-4ECC-9582-0E340AF4682F}" presName="text_1" presStyleLbl="node1" presStyleIdx="0" presStyleCnt="0">
        <dgm:presLayoutVars>
          <dgm:bulletEnabled val="1"/>
        </dgm:presLayoutVars>
      </dgm:prSet>
      <dgm:spPr/>
      <dgm:t>
        <a:bodyPr/>
        <a:lstStyle/>
        <a:p>
          <a:endParaRPr lang="pt-BR"/>
        </a:p>
      </dgm:t>
    </dgm:pt>
    <dgm:pt modelId="{C4FA22A5-4F32-4BDC-B309-DB386998EAEC}" type="pres">
      <dgm:prSet presAssocID="{26F637CB-A0F3-4DE8-A00E-60480C7CCAC5}" presName="picture_2" presStyleCnt="0"/>
      <dgm:spPr/>
    </dgm:pt>
    <dgm:pt modelId="{60DC80F9-B64B-4DA4-A22B-479E8559F9CD}" type="pres">
      <dgm:prSet presAssocID="{26F637CB-A0F3-4DE8-A00E-60480C7CCAC5}" presName="pictureRepeatNode" presStyleLbl="alignImgPlace1" presStyleIdx="1" presStyleCnt="4"/>
      <dgm:spPr/>
      <dgm:t>
        <a:bodyPr/>
        <a:lstStyle/>
        <a:p>
          <a:endParaRPr lang="pt-BR"/>
        </a:p>
      </dgm:t>
    </dgm:pt>
    <dgm:pt modelId="{9976AFC2-1656-4FBF-90D7-F42CEAC2FA50}" type="pres">
      <dgm:prSet presAssocID="{729C4984-2748-47C2-B870-E322F43EC808}" presName="line_2" presStyleLbl="parChTrans1D1" presStyleIdx="0" presStyleCnt="3"/>
      <dgm:spPr/>
    </dgm:pt>
    <dgm:pt modelId="{BAD91706-9918-493F-AF2F-147234F1193F}" type="pres">
      <dgm:prSet presAssocID="{729C4984-2748-47C2-B870-E322F43EC808}" presName="textparent_2" presStyleLbl="node1" presStyleIdx="0" presStyleCnt="0"/>
      <dgm:spPr/>
    </dgm:pt>
    <dgm:pt modelId="{F132CBB6-0477-48C1-B076-15409ED56212}" type="pres">
      <dgm:prSet presAssocID="{729C4984-2748-47C2-B870-E322F43EC808}" presName="text_2" presStyleLbl="revTx" presStyleIdx="0" presStyleCnt="3">
        <dgm:presLayoutVars>
          <dgm:bulletEnabled val="1"/>
        </dgm:presLayoutVars>
      </dgm:prSet>
      <dgm:spPr/>
      <dgm:t>
        <a:bodyPr/>
        <a:lstStyle/>
        <a:p>
          <a:endParaRPr lang="pt-BR"/>
        </a:p>
      </dgm:t>
    </dgm:pt>
    <dgm:pt modelId="{CF265F38-19B1-4F28-A805-5B65DF71A2A5}" type="pres">
      <dgm:prSet presAssocID="{CA969B67-0478-4074-8BD5-F3959DBF31E2}" presName="picture_3" presStyleCnt="0"/>
      <dgm:spPr/>
    </dgm:pt>
    <dgm:pt modelId="{034B5567-3AAA-46CC-8A7D-2E40576DEA55}" type="pres">
      <dgm:prSet presAssocID="{CA969B67-0478-4074-8BD5-F3959DBF31E2}" presName="pictureRepeatNode" presStyleLbl="alignImgPlace1" presStyleIdx="2" presStyleCnt="4"/>
      <dgm:spPr/>
      <dgm:t>
        <a:bodyPr/>
        <a:lstStyle/>
        <a:p>
          <a:endParaRPr lang="pt-BR"/>
        </a:p>
      </dgm:t>
    </dgm:pt>
    <dgm:pt modelId="{79582ED9-EC86-43A2-8DDE-B7B6EDE7E5DC}" type="pres">
      <dgm:prSet presAssocID="{E29A4729-8DAE-4416-92DE-C01225C67F1B}" presName="line_3" presStyleLbl="parChTrans1D1" presStyleIdx="1" presStyleCnt="3"/>
      <dgm:spPr/>
    </dgm:pt>
    <dgm:pt modelId="{26975ED6-4F03-4A6F-9884-1C85E3466479}" type="pres">
      <dgm:prSet presAssocID="{E29A4729-8DAE-4416-92DE-C01225C67F1B}" presName="textparent_3" presStyleLbl="node1" presStyleIdx="0" presStyleCnt="0"/>
      <dgm:spPr/>
    </dgm:pt>
    <dgm:pt modelId="{8D21688D-56F5-42E4-A9D4-D4BFA12EDA10}" type="pres">
      <dgm:prSet presAssocID="{E29A4729-8DAE-4416-92DE-C01225C67F1B}" presName="text_3" presStyleLbl="revTx" presStyleIdx="1" presStyleCnt="3">
        <dgm:presLayoutVars>
          <dgm:bulletEnabled val="1"/>
        </dgm:presLayoutVars>
      </dgm:prSet>
      <dgm:spPr/>
      <dgm:t>
        <a:bodyPr/>
        <a:lstStyle/>
        <a:p>
          <a:endParaRPr lang="pt-BR"/>
        </a:p>
      </dgm:t>
    </dgm:pt>
    <dgm:pt modelId="{C18799E8-D01F-4834-879E-B196B3821F3F}" type="pres">
      <dgm:prSet presAssocID="{8CEF74EB-2E11-435D-B010-BB1BB34B2163}" presName="picture_4" presStyleCnt="0"/>
      <dgm:spPr/>
    </dgm:pt>
    <dgm:pt modelId="{4D5180D4-EF8A-4C29-8BD4-B1B68CC3296B}" type="pres">
      <dgm:prSet presAssocID="{8CEF74EB-2E11-435D-B010-BB1BB34B2163}" presName="pictureRepeatNode" presStyleLbl="alignImgPlace1" presStyleIdx="3" presStyleCnt="4" custScaleX="129645" custScaleY="143056"/>
      <dgm:spPr/>
      <dgm:t>
        <a:bodyPr/>
        <a:lstStyle/>
        <a:p>
          <a:endParaRPr lang="pt-BR"/>
        </a:p>
      </dgm:t>
    </dgm:pt>
    <dgm:pt modelId="{F50C1236-A0CB-49A3-AB51-17391D2CB7CB}" type="pres">
      <dgm:prSet presAssocID="{58631CD4-3B06-429E-AB07-9F2CA905A188}" presName="line_4" presStyleLbl="parChTrans1D1" presStyleIdx="2" presStyleCnt="3"/>
      <dgm:spPr/>
    </dgm:pt>
    <dgm:pt modelId="{48EDBBC6-6328-4381-817D-21F3A3055A33}" type="pres">
      <dgm:prSet presAssocID="{58631CD4-3B06-429E-AB07-9F2CA905A188}" presName="textparent_4" presStyleLbl="node1" presStyleIdx="0" presStyleCnt="0"/>
      <dgm:spPr/>
    </dgm:pt>
    <dgm:pt modelId="{C2125B98-E053-45A7-A7E2-D42F0ACC9E25}" type="pres">
      <dgm:prSet presAssocID="{58631CD4-3B06-429E-AB07-9F2CA905A188}" presName="text_4" presStyleLbl="revTx" presStyleIdx="2" presStyleCnt="3">
        <dgm:presLayoutVars>
          <dgm:bulletEnabled val="1"/>
        </dgm:presLayoutVars>
      </dgm:prSet>
      <dgm:spPr/>
      <dgm:t>
        <a:bodyPr/>
        <a:lstStyle/>
        <a:p>
          <a:endParaRPr lang="pt-BR"/>
        </a:p>
      </dgm:t>
    </dgm:pt>
  </dgm:ptLst>
  <dgm:cxnLst>
    <dgm:cxn modelId="{771EE581-4300-46D4-8C68-8B487E2A2F90}" srcId="{7699C918-4261-4FA4-A537-C6F58985AAEB}" destId="{729C4984-2748-47C2-B870-E322F43EC808}" srcOrd="1" destOrd="0" parTransId="{23C0818C-32D8-45E6-A5FC-81294740E9FE}" sibTransId="{26F637CB-A0F3-4DE8-A00E-60480C7CCAC5}"/>
    <dgm:cxn modelId="{D7B97A40-721B-477C-BE1A-EAF987EB2133}" type="presOf" srcId="{58631CD4-3B06-429E-AB07-9F2CA905A188}" destId="{C2125B98-E053-45A7-A7E2-D42F0ACC9E25}" srcOrd="0" destOrd="0" presId="urn:microsoft.com/office/officeart/2008/layout/CircularPictureCallout"/>
    <dgm:cxn modelId="{72E29E9D-D446-4505-BB35-CD37949FDA52}" srcId="{7699C918-4261-4FA4-A537-C6F58985AAEB}" destId="{58631CD4-3B06-429E-AB07-9F2CA905A188}" srcOrd="3" destOrd="0" parTransId="{8FA83F48-7101-4BD3-8604-C7C0123EE38E}" sibTransId="{8CEF74EB-2E11-435D-B010-BB1BB34B2163}"/>
    <dgm:cxn modelId="{321E70A8-317C-4012-A3D6-6BB4993D3791}" type="presOf" srcId="{19ED1106-331D-4ECC-9582-0E340AF4682F}" destId="{6CEBB7AA-2BBB-4870-A9FD-A91D4D099AD4}" srcOrd="0" destOrd="0" presId="urn:microsoft.com/office/officeart/2008/layout/CircularPictureCallout"/>
    <dgm:cxn modelId="{E592D70D-BF7F-49B7-A797-D28A3E886026}" type="presOf" srcId="{66E7623F-2153-4BEB-B535-9AB6DA3DBBB3}" destId="{0C98464E-73A4-404B-BE0C-7AE7665E1BA8}" srcOrd="0" destOrd="0" presId="urn:microsoft.com/office/officeart/2008/layout/CircularPictureCallout"/>
    <dgm:cxn modelId="{55A16800-025B-4F56-8CBB-750476B3503A}" type="presOf" srcId="{CA969B67-0478-4074-8BD5-F3959DBF31E2}" destId="{034B5567-3AAA-46CC-8A7D-2E40576DEA55}" srcOrd="0" destOrd="0" presId="urn:microsoft.com/office/officeart/2008/layout/CircularPictureCallout"/>
    <dgm:cxn modelId="{A30B31B1-2AF9-4736-BDC8-A647A8BBB4FC}" type="presOf" srcId="{7699C918-4261-4FA4-A537-C6F58985AAEB}" destId="{A87CFBB5-18F4-4421-A602-FBBC1A5530AE}" srcOrd="0" destOrd="0" presId="urn:microsoft.com/office/officeart/2008/layout/CircularPictureCallout"/>
    <dgm:cxn modelId="{90ADC060-FD55-4FC2-A7E4-817E5129F2DB}" type="presOf" srcId="{729C4984-2748-47C2-B870-E322F43EC808}" destId="{F132CBB6-0477-48C1-B076-15409ED56212}" srcOrd="0" destOrd="0" presId="urn:microsoft.com/office/officeart/2008/layout/CircularPictureCallout"/>
    <dgm:cxn modelId="{AE3B4095-9534-4DBD-8279-4597D7155CFB}" type="presOf" srcId="{26F637CB-A0F3-4DE8-A00E-60480C7CCAC5}" destId="{60DC80F9-B64B-4DA4-A22B-479E8559F9CD}" srcOrd="0" destOrd="0" presId="urn:microsoft.com/office/officeart/2008/layout/CircularPictureCallout"/>
    <dgm:cxn modelId="{380E037D-2D8C-4CD1-BE8C-6DE8470B447F}" type="presOf" srcId="{8CEF74EB-2E11-435D-B010-BB1BB34B2163}" destId="{4D5180D4-EF8A-4C29-8BD4-B1B68CC3296B}" srcOrd="0" destOrd="0" presId="urn:microsoft.com/office/officeart/2008/layout/CircularPictureCallout"/>
    <dgm:cxn modelId="{C99F14E3-EE3B-4A1D-9AB3-D810287153F2}" srcId="{7699C918-4261-4FA4-A537-C6F58985AAEB}" destId="{19ED1106-331D-4ECC-9582-0E340AF4682F}" srcOrd="0" destOrd="0" parTransId="{71D17BAE-3325-4AF0-80AC-526A7F7849C3}" sibTransId="{66E7623F-2153-4BEB-B535-9AB6DA3DBBB3}"/>
    <dgm:cxn modelId="{F1E4B2F4-141F-480A-9EC5-6BB0C3A9A2AA}" type="presOf" srcId="{E29A4729-8DAE-4416-92DE-C01225C67F1B}" destId="{8D21688D-56F5-42E4-A9D4-D4BFA12EDA10}" srcOrd="0" destOrd="0" presId="urn:microsoft.com/office/officeart/2008/layout/CircularPictureCallout"/>
    <dgm:cxn modelId="{09BA8EFB-267D-4521-B00C-AA6A47D605A0}" srcId="{7699C918-4261-4FA4-A537-C6F58985AAEB}" destId="{E29A4729-8DAE-4416-92DE-C01225C67F1B}" srcOrd="2" destOrd="0" parTransId="{3587BC5E-203F-4CD2-BB6C-7A9C2203FA91}" sibTransId="{CA969B67-0478-4074-8BD5-F3959DBF31E2}"/>
    <dgm:cxn modelId="{7389347F-ACCE-4523-960D-3CEEF9052D49}" type="presParOf" srcId="{A87CFBB5-18F4-4421-A602-FBBC1A5530AE}" destId="{BBF0B8F4-D944-47A8-9EB3-6C40CA336E75}" srcOrd="0" destOrd="0" presId="urn:microsoft.com/office/officeart/2008/layout/CircularPictureCallout"/>
    <dgm:cxn modelId="{92569354-85A4-4774-AD3F-12CC48AE5B8D}" type="presParOf" srcId="{BBF0B8F4-D944-47A8-9EB3-6C40CA336E75}" destId="{53F03547-077F-48BC-912E-61FC0A6839E0}" srcOrd="0" destOrd="0" presId="urn:microsoft.com/office/officeart/2008/layout/CircularPictureCallout"/>
    <dgm:cxn modelId="{615604D4-83FB-43B2-8742-BC5A626DB7F9}" type="presParOf" srcId="{53F03547-077F-48BC-912E-61FC0A6839E0}" destId="{0C98464E-73A4-404B-BE0C-7AE7665E1BA8}" srcOrd="0" destOrd="0" presId="urn:microsoft.com/office/officeart/2008/layout/CircularPictureCallout"/>
    <dgm:cxn modelId="{E41361E0-1A48-449F-8C5D-F55AA93282C1}" type="presParOf" srcId="{BBF0B8F4-D944-47A8-9EB3-6C40CA336E75}" destId="{6CEBB7AA-2BBB-4870-A9FD-A91D4D099AD4}" srcOrd="1" destOrd="0" presId="urn:microsoft.com/office/officeart/2008/layout/CircularPictureCallout"/>
    <dgm:cxn modelId="{628813A4-328C-49AE-BD8F-2772C3B1B195}" type="presParOf" srcId="{BBF0B8F4-D944-47A8-9EB3-6C40CA336E75}" destId="{C4FA22A5-4F32-4BDC-B309-DB386998EAEC}" srcOrd="2" destOrd="0" presId="urn:microsoft.com/office/officeart/2008/layout/CircularPictureCallout"/>
    <dgm:cxn modelId="{E16350DC-40EB-4673-88E8-61CD7CC7E1BB}" type="presParOf" srcId="{C4FA22A5-4F32-4BDC-B309-DB386998EAEC}" destId="{60DC80F9-B64B-4DA4-A22B-479E8559F9CD}" srcOrd="0" destOrd="0" presId="urn:microsoft.com/office/officeart/2008/layout/CircularPictureCallout"/>
    <dgm:cxn modelId="{B5E70109-1BAC-4B32-A021-E1B66E3F87E4}" type="presParOf" srcId="{BBF0B8F4-D944-47A8-9EB3-6C40CA336E75}" destId="{9976AFC2-1656-4FBF-90D7-F42CEAC2FA50}" srcOrd="3" destOrd="0" presId="urn:microsoft.com/office/officeart/2008/layout/CircularPictureCallout"/>
    <dgm:cxn modelId="{EDE2F011-4AD3-4C62-A40A-EE41FF5F62F5}" type="presParOf" srcId="{BBF0B8F4-D944-47A8-9EB3-6C40CA336E75}" destId="{BAD91706-9918-493F-AF2F-147234F1193F}" srcOrd="4" destOrd="0" presId="urn:microsoft.com/office/officeart/2008/layout/CircularPictureCallout"/>
    <dgm:cxn modelId="{C324DE74-9F33-4CB9-9BB9-36176C054034}" type="presParOf" srcId="{BAD91706-9918-493F-AF2F-147234F1193F}" destId="{F132CBB6-0477-48C1-B076-15409ED56212}" srcOrd="0" destOrd="0" presId="urn:microsoft.com/office/officeart/2008/layout/CircularPictureCallout"/>
    <dgm:cxn modelId="{EDD7667A-C8D3-44F1-BC52-8BB9434340A9}" type="presParOf" srcId="{BBF0B8F4-D944-47A8-9EB3-6C40CA336E75}" destId="{CF265F38-19B1-4F28-A805-5B65DF71A2A5}" srcOrd="5" destOrd="0" presId="urn:microsoft.com/office/officeart/2008/layout/CircularPictureCallout"/>
    <dgm:cxn modelId="{51A540A2-DE4A-4E5E-9B12-5171BAC524FD}" type="presParOf" srcId="{CF265F38-19B1-4F28-A805-5B65DF71A2A5}" destId="{034B5567-3AAA-46CC-8A7D-2E40576DEA55}" srcOrd="0" destOrd="0" presId="urn:microsoft.com/office/officeart/2008/layout/CircularPictureCallout"/>
    <dgm:cxn modelId="{B6E8384E-1BCE-4903-9393-C0D74D651E0A}" type="presParOf" srcId="{BBF0B8F4-D944-47A8-9EB3-6C40CA336E75}" destId="{79582ED9-EC86-43A2-8DDE-B7B6EDE7E5DC}" srcOrd="6" destOrd="0" presId="urn:microsoft.com/office/officeart/2008/layout/CircularPictureCallout"/>
    <dgm:cxn modelId="{D726F8C0-95EF-439E-A220-7CA388A3A926}" type="presParOf" srcId="{BBF0B8F4-D944-47A8-9EB3-6C40CA336E75}" destId="{26975ED6-4F03-4A6F-9884-1C85E3466479}" srcOrd="7" destOrd="0" presId="urn:microsoft.com/office/officeart/2008/layout/CircularPictureCallout"/>
    <dgm:cxn modelId="{D4B1BAC6-12F1-432C-902C-75DADBDC10E8}" type="presParOf" srcId="{26975ED6-4F03-4A6F-9884-1C85E3466479}" destId="{8D21688D-56F5-42E4-A9D4-D4BFA12EDA10}" srcOrd="0" destOrd="0" presId="urn:microsoft.com/office/officeart/2008/layout/CircularPictureCallout"/>
    <dgm:cxn modelId="{4CFA386B-3830-45A3-8E9B-54641222E6B2}" type="presParOf" srcId="{BBF0B8F4-D944-47A8-9EB3-6C40CA336E75}" destId="{C18799E8-D01F-4834-879E-B196B3821F3F}" srcOrd="8" destOrd="0" presId="urn:microsoft.com/office/officeart/2008/layout/CircularPictureCallout"/>
    <dgm:cxn modelId="{4EF9E726-DD52-49C5-B166-E90DBCAFDC03}" type="presParOf" srcId="{C18799E8-D01F-4834-879E-B196B3821F3F}" destId="{4D5180D4-EF8A-4C29-8BD4-B1B68CC3296B}" srcOrd="0" destOrd="0" presId="urn:microsoft.com/office/officeart/2008/layout/CircularPictureCallout"/>
    <dgm:cxn modelId="{A1FE4A18-E125-4F6B-97F9-2F133DCE999D}" type="presParOf" srcId="{BBF0B8F4-D944-47A8-9EB3-6C40CA336E75}" destId="{F50C1236-A0CB-49A3-AB51-17391D2CB7CB}" srcOrd="9" destOrd="0" presId="urn:microsoft.com/office/officeart/2008/layout/CircularPictureCallout"/>
    <dgm:cxn modelId="{EDAE9E36-CE43-4840-B3BF-9B6370A4E418}" type="presParOf" srcId="{BBF0B8F4-D944-47A8-9EB3-6C40CA336E75}" destId="{48EDBBC6-6328-4381-817D-21F3A3055A33}" srcOrd="10" destOrd="0" presId="urn:microsoft.com/office/officeart/2008/layout/CircularPictureCallout"/>
    <dgm:cxn modelId="{42B4F80A-F797-428C-8A90-E8C32A5FF5B5}" type="presParOf" srcId="{48EDBBC6-6328-4381-817D-21F3A3055A33}" destId="{C2125B98-E053-45A7-A7E2-D42F0ACC9E25}" srcOrd="0" destOrd="0" presId="urn:microsoft.com/office/officeart/2008/layout/CircularPictureCallout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CircularPictureCallout">
  <dgm:title val=""/>
  <dgm:desc val=""/>
  <dgm:catLst>
    <dgm:cat type="picture" pri="2000"/>
    <dgm:cat type="pictureconvert" pri="2000"/>
  </dgm:catLst>
  <dgm:sampData>
    <dgm:dataModel>
      <dgm:ptLst>
        <dgm:pt modelId="0" type="doc"/>
        <dgm:pt modelId="1"/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chMax val="7"/>
      <dgm:chPref val="7"/>
      <dgm:dir/>
    </dgm:varLst>
    <dgm:alg type="composite"/>
    <dgm:shape xmlns:r="http://schemas.openxmlformats.org/officeDocument/2006/relationships" r:blip="">
      <dgm:adjLst/>
    </dgm:shape>
    <dgm:constrLst>
      <dgm:constr type="w" for="ch" refType="h" refFor="ch" op="gte" fact="2"/>
    </dgm:constrLst>
    <dgm:layoutNode name="Name1">
      <dgm:alg type="composite"/>
      <dgm:shape xmlns:r="http://schemas.openxmlformats.org/officeDocument/2006/relationships" r:blip="">
        <dgm:adjLst/>
      </dgm:shape>
      <dgm:choose name="Name2">
        <dgm:if name="Name3" axis="ch" ptType="node" func="cnt" op="lte" val="1">
          <dgm:constrLst>
            <dgm:constr type="h" for="ch" forName="picture_1" refType="h"/>
            <dgm:constr type="w" for="ch" forName="picture_1" refType="h" refFor="ch" refForName="picture_1" op="equ"/>
            <dgm:constr type="l" for="ch" forName="picture_1"/>
            <dgm:constr type="t" for="ch" forName="picture_1"/>
            <dgm:constr type="w" for="ch" forName="text_1" refType="w" refFor="ch" refForName="picture_1" fact="0.64"/>
            <dgm:constr type="h" for="ch" forName="text_1" refType="h" refFor="ch" refForName="picture_1" fact="0.33"/>
            <dgm:constr type="l" for="ch" forName="text_1" refType="w" refFor="ch" refForName="picture_1" fact="0.18"/>
            <dgm:constr type="t" for="ch" forName="text_1" refType="h" refFor="ch" refForName="picture_1" fact="0.531"/>
          </dgm:constrLst>
        </dgm:if>
        <dgm:if name="Name4" axis="ch" ptType="node" func="cnt" op="lte" val="2">
          <dgm:choose name="Name5">
            <dgm:if name="Name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l" for="ch" forName="picture_2" refType="w" refFor="ch" refForName="picture_1" fact="1.21"/>
                <dgm:constr type="ctrY" for="ch" forName="picture_2" refType="h" refFor="ch" refForName="picture_1" fact="0.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if>
            <dgm:else name="Name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else>
          </dgm:choose>
        </dgm:if>
        <dgm:if name="Name8" axis="ch" ptType="node" func="cnt" op="lte" val="3">
          <dgm:choose name="Name9">
            <dgm:if name="Name10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l" for="ch" forName="picture_2" refType="w" refFor="ch" refForName="picture_1" fact="1.21"/>
                <dgm:constr type="ctrY" for="ch" forName="picture_2" refType="h" refFor="ch" refForName="picture_1" fact="0.18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l" for="ch" forName="picture_3" refType="w" refFor="ch" refForName="picture_1" fact="1.21"/>
                <dgm:constr type="ctrY" for="ch" forName="picture_3" refType="h" refFor="ch" refForName="picture_1" fact="0.812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if>
            <dgm:else name="Name11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18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812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else>
          </dgm:choose>
        </dgm:if>
        <dgm:if name="Name12" axis="ch" ptType="node" func="cnt" op="lte" val="4">
          <dgm:choose name="Name13">
            <dgm:if name="Name14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l" for="ch" forName="picture_2" refType="w" refFor="ch" refForName="picture_1" fact="1.354"/>
                <dgm:constr type="ctrY" for="ch" forName="picture_2" refType="h" refFor="ch" refForName="picture_1" fact="0.1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l" for="ch" forName="picture_3" refType="w" refFor="ch" refForName="picture_1" fact="1.21"/>
                <dgm:constr type="ctrY" for="ch" forName="picture_3" refType="h" refFor="ch" refForName="picture_1" fact="0.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l" for="ch" forName="picture_4" refType="w" refFor="ch" refForName="picture_1" fact="1.354"/>
                <dgm:constr type="ctrY" for="ch" forName="picture_4" refType="h" refFor="ch" refForName="picture_1" fact="0.8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if>
            <dgm:else name="Name15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r" for="ch" forName="picture_2" refType="w"/>
                <dgm:constr type="rOff" for="ch" forName="picture_2" refType="w" refFor="ch" refForName="picture_1" fact="-1.354"/>
                <dgm:constr type="ctrY" for="ch" forName="picture_2" refType="h" refFor="ch" refForName="picture_1" fact="0.1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r" for="ch" forName="picture_4" refType="w"/>
                <dgm:constr type="rOff" for="ch" forName="picture_4" refType="w" refFor="ch" refForName="picture_1" fact="-1.354"/>
                <dgm:constr type="ctrY" for="ch" forName="picture_4" refType="h" refFor="ch" refForName="picture_1" fact="0.8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else>
          </dgm:choose>
        </dgm:if>
        <dgm:if name="Name16" axis="ch" ptType="node" func="cnt" op="lte" val="5">
          <dgm:choose name="Name17">
            <dgm:if name="Name18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l" for="ch" forName="picture_2" refType="w" refFor="ch" refForName="picture_1" fact="1.375"/>
                <dgm:constr type="ctrY" for="ch" forName="picture_2" refType="h" refFor="ch" refForName="picture_1" fact="0.11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l" for="ch" forName="picture_3" refType="w" refFor="ch" refForName="picture_1" fact="1.21"/>
                <dgm:constr type="ctrY" for="ch" forName="picture_3" refType="h" refFor="ch" refForName="picture_1" fact="0.353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l" for="ch" forName="picture_4" refType="w" refFor="ch" refForName="picture_1" fact="1.21"/>
                <dgm:constr type="ctrY" for="ch" forName="picture_4" refType="h" refFor="ch" refForName="picture_1" fact="0.647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l" for="ch" forName="picture_5" refType="w" refFor="ch" refForName="picture_1" fact="1.375"/>
                <dgm:constr type="ctrY" for="ch" forName="picture_5" refType="h" refFor="ch" refForName="picture_1" fact="0.8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if>
            <dgm:else name="Name19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r" for="ch" forName="picture_2" refType="w"/>
                <dgm:constr type="rOff" for="ch" forName="picture_2" refType="w" refFor="ch" refForName="picture_1" fact="-1.375"/>
                <dgm:constr type="ctrY" for="ch" forName="picture_2" refType="h" refFor="ch" refForName="picture_1" fact="0.11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353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647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r" for="ch" forName="picture_5" refType="w"/>
                <dgm:constr type="rOff" for="ch" forName="picture_5" refType="w" refFor="ch" refForName="picture_1" fact="-1.375"/>
                <dgm:constr type="ctrY" for="ch" forName="picture_5" refType="h" refFor="ch" refForName="picture_1" fact="0.8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else>
          </dgm:choose>
        </dgm:if>
        <dgm:if name="Name20" axis="ch" ptType="node" func="cnt" op="lte" val="6">
          <dgm:choose name="Name21">
            <dgm:if name="Name22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l" for="ch" forName="picture_2" refType="w" refFor="ch" refForName="picture_1" fact="1.4238"/>
                <dgm:constr type="ctrY" for="ch" forName="picture_2" refType="h" refFor="ch" refForName="picture_1" fact="0.09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l" for="ch" forName="picture_3" refType="w" refFor="ch" refForName="picture_1" fact="1.2667"/>
                <dgm:constr type="ctrY" for="ch" forName="picture_3" refType="h" refFor="ch" refForName="picture_1" fact="0.261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l" for="ch" forName="picture_4" refType="w" refFor="ch" refForName="picture_1" fact="1.21"/>
                <dgm:constr type="ctrY" for="ch" forName="picture_4" refType="h" refFor="ch" refForName="picture_1" fact="0.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l" for="ch" forName="picture_5" refType="w" refFor="ch" refForName="picture_1" fact="1.2667"/>
                <dgm:constr type="ctrY" for="ch" forName="picture_5" refType="h" refFor="ch" refForName="picture_1" fact="0.73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l" for="ch" forName="picture_6" refType="w" refFor="ch" refForName="picture_1" fact="1.4238"/>
                <dgm:constr type="ctrY" for="ch" forName="picture_6" refType="h" refFor="ch" refForName="picture_1" fact="0.91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if>
            <dgm:else name="Name23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r" for="ch" forName="picture_2" refType="w"/>
                <dgm:constr type="rOff" for="ch" forName="picture_2" refType="w" refFor="ch" refForName="picture_1" fact="-1.4238"/>
                <dgm:constr type="ctrY" for="ch" forName="picture_2" refType="h" refFor="ch" refForName="picture_1" fact="0.09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r" for="ch" forName="picture_3" refType="w"/>
                <dgm:constr type="rOff" for="ch" forName="picture_3" refType="w" refFor="ch" refForName="picture_1" fact="-1.2667"/>
                <dgm:constr type="ctrY" for="ch" forName="picture_3" refType="h" refFor="ch" refForName="picture_1" fact="0.261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r" for="ch" forName="picture_5" refType="w"/>
                <dgm:constr type="rOff" for="ch" forName="picture_5" refType="w" refFor="ch" refForName="picture_1" fact="-1.2667"/>
                <dgm:constr type="ctrY" for="ch" forName="picture_5" refType="h" refFor="ch" refForName="picture_1" fact="0.73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r" for="ch" forName="picture_6" refType="w"/>
                <dgm:constr type="rOff" for="ch" forName="picture_6" refType="w" refFor="ch" refForName="picture_1" fact="-1.4238"/>
                <dgm:constr type="ctrY" for="ch" forName="picture_6" refType="h" refFor="ch" refForName="picture_1" fact="0.91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else>
          </dgm:choose>
        </dgm:if>
        <dgm:else name="Name24">
          <dgm:choose name="Name25">
            <dgm:if name="Name2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l" for="ch" forName="picture_2" refType="w" refFor="ch" refForName="picture_1" fact="1.4363"/>
                <dgm:constr type="ctrY" for="ch" forName="picture_2" refType="h" refFor="ch" refForName="picture_1" fact="0.0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l" for="ch" forName="picture_3" refType="w" refFor="ch" refForName="picture_1" fact="1.2898"/>
                <dgm:constr type="ctrY" for="ch" forName="picture_3" refType="h" refFor="ch" refForName="picture_1" fact="0.227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l" for="ch" forName="picture_4" refType="w" refFor="ch" refForName="picture_1" fact="1.21"/>
                <dgm:constr type="ctrY" for="ch" forName="picture_4" refType="h" refFor="ch" refForName="picture_1" fact="0.40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l" for="ch" forName="picture_5" refType="w" refFor="ch" refForName="picture_1" fact="1.21"/>
                <dgm:constr type="ctrY" for="ch" forName="picture_5" refType="h" refFor="ch" refForName="picture_1" fact="0.595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l" for="ch" forName="picture_6" refType="w" refFor="ch" refForName="picture_1" fact="1.2898"/>
                <dgm:constr type="ctrY" for="ch" forName="picture_6" refType="h" refFor="ch" refForName="picture_1" fact="0.773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l" for="ch" forName="picture_7" refType="w" refFor="ch" refForName="picture_1" fact="1.4363"/>
                <dgm:constr type="ctrY" for="ch" forName="picture_7" refType="h" refFor="ch" refForName="picture_1" fact="0.925"/>
                <dgm:constr type="l" for="ch" forName="line_7" refType="ctrX" refFor="ch" refForName="picture_1"/>
                <dgm:constr type="h" for="ch" forName="line_7"/>
                <dgm:constr type="r" for="ch" forName="line_7" refType="ctrX" refFor="ch" refForName="picture_7"/>
                <dgm:constr type="ctrY" for="ch" forName="line_7" refType="ctrY" refFor="ch" refForName="picture_7"/>
                <dgm:constr type="r" for="ch" forName="textparent_7" refType="w"/>
                <dgm:constr type="h" for="ch" forName="textparent_7" refType="h" refFor="ch" refForName="picture_7"/>
                <dgm:constr type="l" for="ch" forName="textparent_7" refType="r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if>
            <dgm:else name="Name2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r" for="ch" forName="picture_2" refType="w"/>
                <dgm:constr type="rOff" for="ch" forName="picture_2" refType="w" refFor="ch" refForName="picture_1" fact="-1.4363"/>
                <dgm:constr type="ctrY" for="ch" forName="picture_2" refType="h" refFor="ch" refForName="picture_1" fact="0.0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r" for="ch" forName="picture_3" refType="w"/>
                <dgm:constr type="rOff" for="ch" forName="picture_3" refType="w" refFor="ch" refForName="picture_1" fact="-1.2898"/>
                <dgm:constr type="ctrY" for="ch" forName="picture_3" refType="h" refFor="ch" refForName="picture_1" fact="0.227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40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r" for="ch" forName="picture_5" refType="w"/>
                <dgm:constr type="rOff" for="ch" forName="picture_5" refType="w" refFor="ch" refForName="picture_1" fact="-1.21"/>
                <dgm:constr type="ctrY" for="ch" forName="picture_5" refType="h" refFor="ch" refForName="picture_1" fact="0.595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r" for="ch" forName="picture_6" refType="w"/>
                <dgm:constr type="rOff" for="ch" forName="picture_6" refType="w" refFor="ch" refForName="picture_1" fact="-1.2898"/>
                <dgm:constr type="ctrY" for="ch" forName="picture_6" refType="h" refFor="ch" refForName="picture_1" fact="0.773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r" for="ch" forName="picture_7" refType="w"/>
                <dgm:constr type="rOff" for="ch" forName="picture_7" refType="w" refFor="ch" refForName="picture_1" fact="-1.4363"/>
                <dgm:constr type="ctrY" for="ch" forName="picture_7" refType="h" refFor="ch" refForName="picture_1" fact="0.925"/>
                <dgm:constr type="r" for="ch" forName="line_7" refType="ctrX" refFor="ch" refForName="picture_1"/>
                <dgm:constr type="h" for="ch" forName="line_7"/>
                <dgm:constr type="l" for="ch" forName="line_7" refType="ctrX" refFor="ch" refForName="picture_7"/>
                <dgm:constr type="ctrY" for="ch" forName="line_7" refType="ctrY" refFor="ch" refForName="picture_7"/>
                <dgm:constr type="l" for="ch" forName="textparent_7"/>
                <dgm:constr type="h" for="ch" forName="textparent_7" refType="h" refFor="ch" refForName="picture_7"/>
                <dgm:constr type="r" for="ch" forName="textparent_7" refType="l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else>
          </dgm:choose>
        </dgm:else>
      </dgm:choose>
      <dgm:forEach name="wrapper" axis="self" ptType="parTrans">
        <dgm:forEach name="wrapper2" axis="self" ptType="sibTrans" st="2">
          <dgm:forEach name="pictureRepeat" axis="self">
            <dgm:layoutNode name="pictureRepeatNode" styleLbl="alignImgPlace1">
              <dgm:alg type="sp"/>
              <dgm:shape xmlns:r="http://schemas.openxmlformats.org/officeDocument/2006/relationships" type="ellipse" r:blip="" blipPhldr="1">
                <dgm:adjLst/>
              </dgm:shape>
              <dgm:presOf axis="self"/>
            </dgm:layoutNode>
          </dgm:forEach>
        </dgm:forEach>
      </dgm:forEach>
      <dgm:forEach name="Name28" axis="ch" ptType="sibTrans" hideLastTrans="0" cnt="1">
        <dgm:layoutNode name="picture_1">
          <dgm:alg type="sp"/>
          <dgm:shape xmlns:r="http://schemas.openxmlformats.org/officeDocument/2006/relationships" r:blip="">
            <dgm:adjLst/>
          </dgm:shape>
          <dgm:presOf/>
          <dgm:constrLst/>
          <dgm:forEach name="Name29" ref="pictureRepeat"/>
        </dgm:layoutNode>
      </dgm:forEach>
      <dgm:forEach name="Name30" axis="ch" ptType="node" cnt="1">
        <dgm:layoutNode name="text_1" styleLbl="node1">
          <dgm:varLst>
            <dgm:bulletEnabled val="1"/>
          </dgm:varLst>
          <dgm:alg type="tx">
            <dgm:param type="txAnchorVert" val="b"/>
            <dgm:param type="txAnchorVertCh" val="b"/>
            <dgm:param type="parTxRTLAlign" val="r"/>
            <dgm:param type="shpTxRTLAlignCh" val="r"/>
          </dgm:alg>
          <dgm:shape xmlns:r="http://schemas.openxmlformats.org/officeDocument/2006/relationships" type="rect" r:blip="" hideGeom="1">
            <dgm:adjLst/>
          </dgm:shape>
          <dgm:presOf axis="desOrSelf" ptType="node"/>
          <dgm:constrLst>
            <dgm:constr type="primFontSz" val="65"/>
            <dgm:constr type="lMarg"/>
            <dgm:constr type="rMarg"/>
            <dgm:constr type="tMarg"/>
            <dgm:constr type="bMarg"/>
          </dgm:constrLst>
          <dgm:ruleLst>
            <dgm:rule type="primFontSz" val="5" fact="NaN" max="NaN"/>
          </dgm:ruleLst>
        </dgm:layoutNode>
      </dgm:forEach>
      <dgm:forEach name="Name31" axis="ch" ptType="sibTrans" hideLastTrans="0" st="2" cnt="1">
        <dgm:layoutNode name="picture_2">
          <dgm:alg type="sp"/>
          <dgm:shape xmlns:r="http://schemas.openxmlformats.org/officeDocument/2006/relationships" r:blip="">
            <dgm:adjLst/>
          </dgm:shape>
          <dgm:presOf/>
          <dgm:constrLst/>
          <dgm:forEach name="Name32" ref="pictureRepeat"/>
        </dgm:layoutNode>
      </dgm:forEach>
      <dgm:forEach name="Name33" axis="ch" ptType="node" st="2" cnt="1">
        <dgm:layoutNode name="line_2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2">
          <dgm:choose name="Name34">
            <dgm:if name="Name35" func="var" arg="dir" op="equ" val="norm">
              <dgm:alg type="lin">
                <dgm:param type="horzAlign" val="l"/>
              </dgm:alg>
            </dgm:if>
            <dgm:else name="Name36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2" refType="w"/>
            <dgm:constr type="h" for="ch" forName="text_2" refType="h"/>
          </dgm:constrLst>
          <dgm:presOf/>
          <dgm:layoutNode name="text_2" styleLbl="revTx">
            <dgm:varLst>
              <dgm:bulletEnabled val="1"/>
            </dgm:varLst>
            <dgm:choose name="Name37">
              <dgm:if name="Name38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39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0" axis="ch" ptType="sibTrans" hideLastTrans="0" st="3" cnt="1">
        <dgm:layoutNode name="picture_3">
          <dgm:alg type="sp"/>
          <dgm:shape xmlns:r="http://schemas.openxmlformats.org/officeDocument/2006/relationships" r:blip="">
            <dgm:adjLst/>
          </dgm:shape>
          <dgm:presOf/>
          <dgm:constrLst/>
          <dgm:forEach name="Name41" ref="pictureRepeat"/>
        </dgm:layoutNode>
      </dgm:forEach>
      <dgm:forEach name="Name42" axis="ch" ptType="node" st="3" cnt="1">
        <dgm:layoutNode name="line_3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3">
          <dgm:choose name="Name43">
            <dgm:if name="Name44" func="var" arg="dir" op="equ" val="norm">
              <dgm:alg type="lin">
                <dgm:param type="horzAlign" val="l"/>
              </dgm:alg>
            </dgm:if>
            <dgm:else name="Name45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3" refType="w"/>
            <dgm:constr type="h" for="ch" forName="text_3" refType="h"/>
          </dgm:constrLst>
          <dgm:presOf/>
          <dgm:layoutNode name="text_3" styleLbl="revTx">
            <dgm:varLst>
              <dgm:bulletEnabled val="1"/>
            </dgm:varLst>
            <dgm:choose name="Name46">
              <dgm:if name="Name47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48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9" axis="ch" ptType="sibTrans" hideLastTrans="0" st="4" cnt="1">
        <dgm:layoutNode name="picture_4">
          <dgm:alg type="sp"/>
          <dgm:shape xmlns:r="http://schemas.openxmlformats.org/officeDocument/2006/relationships" r:blip="">
            <dgm:adjLst/>
          </dgm:shape>
          <dgm:presOf/>
          <dgm:constrLst/>
          <dgm:forEach name="Name50" ref="pictureRepeat"/>
        </dgm:layoutNode>
      </dgm:forEach>
      <dgm:forEach name="Name51" axis="ch" ptType="node" st="4" cnt="1">
        <dgm:layoutNode name="line_4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4">
          <dgm:choose name="Name52">
            <dgm:if name="Name53" func="var" arg="dir" op="equ" val="norm">
              <dgm:alg type="lin">
                <dgm:param type="horzAlign" val="l"/>
              </dgm:alg>
            </dgm:if>
            <dgm:else name="Name54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4" refType="w"/>
            <dgm:constr type="h" for="ch" forName="text_4" refType="h"/>
          </dgm:constrLst>
          <dgm:presOf/>
          <dgm:layoutNode name="text_4" styleLbl="revTx">
            <dgm:varLst>
              <dgm:bulletEnabled val="1"/>
            </dgm:varLst>
            <dgm:choose name="Name55">
              <dgm:if name="Name56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57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58" axis="ch" ptType="sibTrans" hideLastTrans="0" st="5" cnt="1">
        <dgm:layoutNode name="picture_5">
          <dgm:alg type="sp"/>
          <dgm:shape xmlns:r="http://schemas.openxmlformats.org/officeDocument/2006/relationships" r:blip="">
            <dgm:adjLst/>
          </dgm:shape>
          <dgm:presOf/>
          <dgm:constrLst/>
          <dgm:forEach name="Name59" ref="pictureRepeat"/>
        </dgm:layoutNode>
      </dgm:forEach>
      <dgm:forEach name="Name60" axis="ch" ptType="node" st="5" cnt="1">
        <dgm:layoutNode name="line_5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5">
          <dgm:choose name="Name61">
            <dgm:if name="Name62" func="var" arg="dir" op="equ" val="norm">
              <dgm:alg type="lin">
                <dgm:param type="horzAlign" val="l"/>
              </dgm:alg>
            </dgm:if>
            <dgm:else name="Name63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5" refType="w"/>
            <dgm:constr type="h" for="ch" forName="text_5" refType="h"/>
          </dgm:constrLst>
          <dgm:presOf/>
          <dgm:layoutNode name="text_5" styleLbl="revTx">
            <dgm:varLst>
              <dgm:bulletEnabled val="1"/>
            </dgm:varLst>
            <dgm:choose name="Name64">
              <dgm:if name="Name65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66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67" axis="ch" ptType="sibTrans" hideLastTrans="0" st="6" cnt="1">
        <dgm:layoutNode name="picture_6">
          <dgm:alg type="sp"/>
          <dgm:shape xmlns:r="http://schemas.openxmlformats.org/officeDocument/2006/relationships" r:blip="">
            <dgm:adjLst/>
          </dgm:shape>
          <dgm:presOf/>
          <dgm:constrLst/>
          <dgm:forEach name="Name68" ref="pictureRepeat"/>
        </dgm:layoutNode>
      </dgm:forEach>
      <dgm:forEach name="Name69" axis="ch" ptType="node" st="6" cnt="1">
        <dgm:layoutNode name="line_6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6">
          <dgm:choose name="Name70">
            <dgm:if name="Name71" func="var" arg="dir" op="equ" val="norm">
              <dgm:alg type="lin">
                <dgm:param type="horzAlign" val="l"/>
              </dgm:alg>
            </dgm:if>
            <dgm:else name="Name72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6" refType="w"/>
            <dgm:constr type="h" for="ch" forName="text_6" refType="h"/>
          </dgm:constrLst>
          <dgm:presOf/>
          <dgm:layoutNode name="text_6" styleLbl="revTx">
            <dgm:varLst>
              <dgm:bulletEnabled val="1"/>
            </dgm:varLst>
            <dgm:choose name="Name73">
              <dgm:if name="Name74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75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76" axis="ch" ptType="sibTrans" hideLastTrans="0" st="7" cnt="1">
        <dgm:layoutNode name="picture_7">
          <dgm:alg type="sp"/>
          <dgm:shape xmlns:r="http://schemas.openxmlformats.org/officeDocument/2006/relationships" r:blip="">
            <dgm:adjLst/>
          </dgm:shape>
          <dgm:presOf/>
          <dgm:constrLst/>
          <dgm:forEach name="Name77" ref="pictureRepeat"/>
        </dgm:layoutNode>
      </dgm:forEach>
      <dgm:forEach name="Name78" axis="ch" ptType="node" st="7" cnt="1">
        <dgm:layoutNode name="line_7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7">
          <dgm:choose name="Name79">
            <dgm:if name="Name80" func="var" arg="dir" op="equ" val="norm">
              <dgm:alg type="lin">
                <dgm:param type="horzAlign" val="l"/>
              </dgm:alg>
            </dgm:if>
            <dgm:else name="Name81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7" refType="w"/>
            <dgm:constr type="h" for="ch" forName="text_7" refType="h"/>
          </dgm:constrLst>
          <dgm:presOf/>
          <dgm:layoutNode name="text_7" styleLbl="revTx">
            <dgm:varLst>
              <dgm:bulletEnabled val="1"/>
            </dgm:varLst>
            <dgm:choose name="Name82">
              <dgm:if name="Name83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84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18" Type="http://schemas.openxmlformats.org/officeDocument/2006/relationships/diagramQuickStyle" Target="../diagrams/quickStyle1.xml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diagramLayout" Target="../diagrams/layout1.xml"/><Relationship Id="rId2" Type="http://schemas.openxmlformats.org/officeDocument/2006/relationships/image" Target="../media/image2.png"/><Relationship Id="rId16" Type="http://schemas.openxmlformats.org/officeDocument/2006/relationships/diagramData" Target="../diagrams/data1.xml"/><Relationship Id="rId20" Type="http://schemas.microsoft.com/office/2007/relationships/diagramDrawing" Target="../diagrams/drawing1.xml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5" Type="http://schemas.openxmlformats.org/officeDocument/2006/relationships/image" Target="../media/image13.png"/><Relationship Id="rId10" Type="http://schemas.openxmlformats.org/officeDocument/2006/relationships/image" Target="../media/image9.png"/><Relationship Id="rId19" Type="http://schemas.openxmlformats.org/officeDocument/2006/relationships/diagramColors" Target="../diagrams/colors1.xml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hyperlink" Target="#Plano_Estat&#237;stico_2018_HJB!A499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hyperlink" Target="#Plano_Estat&#237;stico_2018_HJB!A1"/><Relationship Id="rId1" Type="http://schemas.openxmlformats.org/officeDocument/2006/relationships/image" Target="../media/image15.png"/><Relationship Id="rId4" Type="http://schemas.openxmlformats.org/officeDocument/2006/relationships/image" Target="../media/image17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6.png"/><Relationship Id="rId5" Type="http://schemas.openxmlformats.org/officeDocument/2006/relationships/hyperlink" Target="#Plano_Estat&#237;stico_2018_HJB!A1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image" Target="../media/image16.png"/><Relationship Id="rId5" Type="http://schemas.openxmlformats.org/officeDocument/2006/relationships/hyperlink" Target="#Plano_Estat&#237;stico_2018_HJB!A1"/><Relationship Id="rId4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hyperlink" Target="#Plano_Estat&#237;stico_2018_HJB!A1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304800</xdr:colOff>
      <xdr:row>12</xdr:row>
      <xdr:rowOff>228600</xdr:rowOff>
    </xdr:from>
    <xdr:to>
      <xdr:col>15</xdr:col>
      <xdr:colOff>638175</xdr:colOff>
      <xdr:row>22</xdr:row>
      <xdr:rowOff>28575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2275" y="2057400"/>
          <a:ext cx="1704975" cy="1704975"/>
        </a:xfrm>
        <a:prstGeom prst="rect">
          <a:avLst/>
        </a:prstGeom>
      </xdr:spPr>
    </xdr:pic>
    <xdr:clientData/>
  </xdr:twoCellAnchor>
  <xdr:twoCellAnchor editAs="oneCell">
    <xdr:from>
      <xdr:col>14</xdr:col>
      <xdr:colOff>76200</xdr:colOff>
      <xdr:row>5</xdr:row>
      <xdr:rowOff>66675</xdr:rowOff>
    </xdr:from>
    <xdr:to>
      <xdr:col>15</xdr:col>
      <xdr:colOff>523875</xdr:colOff>
      <xdr:row>10</xdr:row>
      <xdr:rowOff>209550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5" y="371475"/>
          <a:ext cx="1133475" cy="113347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15</xdr:col>
      <xdr:colOff>681000</xdr:colOff>
      <xdr:row>21</xdr:row>
      <xdr:rowOff>166650</xdr:rowOff>
    </xdr:from>
    <xdr:to>
      <xdr:col>17</xdr:col>
      <xdr:colOff>117502</xdr:colOff>
      <xdr:row>26</xdr:row>
      <xdr:rowOff>69877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0075" y="3738525"/>
          <a:ext cx="808102" cy="808102"/>
        </a:xfrm>
        <a:prstGeom prst="rect">
          <a:avLst/>
        </a:prstGeom>
      </xdr:spPr>
    </xdr:pic>
    <xdr:clientData/>
  </xdr:twoCellAnchor>
  <xdr:twoCellAnchor editAs="oneCell">
    <xdr:from>
      <xdr:col>13</xdr:col>
      <xdr:colOff>421425</xdr:colOff>
      <xdr:row>26</xdr:row>
      <xdr:rowOff>145200</xdr:rowOff>
    </xdr:from>
    <xdr:to>
      <xdr:col>16</xdr:col>
      <xdr:colOff>200025</xdr:colOff>
      <xdr:row>36</xdr:row>
      <xdr:rowOff>171450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8900" y="4621950"/>
          <a:ext cx="1836000" cy="1836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380925</xdr:colOff>
      <xdr:row>16</xdr:row>
      <xdr:rowOff>66600</xdr:rowOff>
    </xdr:from>
    <xdr:to>
      <xdr:col>17</xdr:col>
      <xdr:colOff>533400</xdr:colOff>
      <xdr:row>20</xdr:row>
      <xdr:rowOff>180975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00" y="2733600"/>
          <a:ext cx="838275" cy="838275"/>
        </a:xfrm>
        <a:prstGeom prst="rect">
          <a:avLst/>
        </a:prstGeom>
      </xdr:spPr>
    </xdr:pic>
    <xdr:clientData/>
  </xdr:twoCellAnchor>
  <xdr:twoCellAnchor editAs="oneCell">
    <xdr:from>
      <xdr:col>11</xdr:col>
      <xdr:colOff>549975</xdr:colOff>
      <xdr:row>21</xdr:row>
      <xdr:rowOff>26100</xdr:rowOff>
    </xdr:from>
    <xdr:to>
      <xdr:col>13</xdr:col>
      <xdr:colOff>478876</xdr:colOff>
      <xdr:row>28</xdr:row>
      <xdr:rowOff>59776</xdr:rowOff>
    </xdr:to>
    <xdr:pic>
      <xdr:nvPicPr>
        <xdr:cNvPr id="8" name="Imagem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5850" y="3597975"/>
          <a:ext cx="1300501" cy="1300501"/>
        </a:xfrm>
        <a:prstGeom prst="rect">
          <a:avLst/>
        </a:prstGeom>
      </xdr:spPr>
    </xdr:pic>
    <xdr:clientData/>
  </xdr:twoCellAnchor>
  <xdr:twoCellAnchor editAs="oneCell">
    <xdr:from>
      <xdr:col>16</xdr:col>
      <xdr:colOff>71251</xdr:colOff>
      <xdr:row>10</xdr:row>
      <xdr:rowOff>261751</xdr:rowOff>
    </xdr:from>
    <xdr:to>
      <xdr:col>17</xdr:col>
      <xdr:colOff>323851</xdr:colOff>
      <xdr:row>15</xdr:row>
      <xdr:rowOff>123826</xdr:rowOff>
    </xdr:to>
    <xdr:pic>
      <xdr:nvPicPr>
        <xdr:cNvPr id="13" name="Imagem 1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6126" y="1642876"/>
          <a:ext cx="938400" cy="938400"/>
        </a:xfrm>
        <a:prstGeom prst="rect">
          <a:avLst/>
        </a:prstGeom>
      </xdr:spPr>
    </xdr:pic>
    <xdr:clientData/>
  </xdr:twoCellAnchor>
  <xdr:twoCellAnchor editAs="oneCell">
    <xdr:from>
      <xdr:col>16</xdr:col>
      <xdr:colOff>230775</xdr:colOff>
      <xdr:row>28</xdr:row>
      <xdr:rowOff>135525</xdr:rowOff>
    </xdr:from>
    <xdr:to>
      <xdr:col>17</xdr:col>
      <xdr:colOff>457200</xdr:colOff>
      <xdr:row>33</xdr:row>
      <xdr:rowOff>142875</xdr:rowOff>
    </xdr:to>
    <xdr:pic>
      <xdr:nvPicPr>
        <xdr:cNvPr id="14" name="Imagem 13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5650" y="4974225"/>
          <a:ext cx="912225" cy="912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92625</xdr:colOff>
      <xdr:row>31</xdr:row>
      <xdr:rowOff>35475</xdr:rowOff>
    </xdr:from>
    <xdr:to>
      <xdr:col>13</xdr:col>
      <xdr:colOff>323850</xdr:colOff>
      <xdr:row>36</xdr:row>
      <xdr:rowOff>47625</xdr:rowOff>
    </xdr:to>
    <xdr:pic>
      <xdr:nvPicPr>
        <xdr:cNvPr id="16" name="Imagem 15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4300" y="5417100"/>
          <a:ext cx="917025" cy="917025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47624</xdr:colOff>
      <xdr:row>0</xdr:row>
      <xdr:rowOff>0</xdr:rowOff>
    </xdr:from>
    <xdr:to>
      <xdr:col>14</xdr:col>
      <xdr:colOff>342899</xdr:colOff>
      <xdr:row>11</xdr:row>
      <xdr:rowOff>66675</xdr:rowOff>
    </xdr:to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4" y="0"/>
          <a:ext cx="2352675" cy="2352675"/>
        </a:xfrm>
        <a:prstGeom prst="rect">
          <a:avLst/>
        </a:prstGeom>
      </xdr:spPr>
    </xdr:pic>
    <xdr:clientData/>
  </xdr:twoCellAnchor>
  <xdr:twoCellAnchor editAs="oneCell">
    <xdr:from>
      <xdr:col>11</xdr:col>
      <xdr:colOff>583125</xdr:colOff>
      <xdr:row>9</xdr:row>
      <xdr:rowOff>68775</xdr:rowOff>
    </xdr:from>
    <xdr:to>
      <xdr:col>13</xdr:col>
      <xdr:colOff>114300</xdr:colOff>
      <xdr:row>14</xdr:row>
      <xdr:rowOff>135203</xdr:rowOff>
    </xdr:to>
    <xdr:pic>
      <xdr:nvPicPr>
        <xdr:cNvPr id="18" name="Imagem 17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9000" y="1268925"/>
          <a:ext cx="902775" cy="1142753"/>
        </a:xfrm>
        <a:prstGeom prst="rect">
          <a:avLst/>
        </a:prstGeom>
      </xdr:spPr>
    </xdr:pic>
    <xdr:clientData/>
  </xdr:twoCellAnchor>
  <xdr:twoCellAnchor editAs="oneCell">
    <xdr:from>
      <xdr:col>8</xdr:col>
      <xdr:colOff>407176</xdr:colOff>
      <xdr:row>12</xdr:row>
      <xdr:rowOff>188101</xdr:rowOff>
    </xdr:from>
    <xdr:to>
      <xdr:col>10</xdr:col>
      <xdr:colOff>186462</xdr:colOff>
      <xdr:row>18</xdr:row>
      <xdr:rowOff>161926</xdr:rowOff>
    </xdr:to>
    <xdr:pic>
      <xdr:nvPicPr>
        <xdr:cNvPr id="51" name="Imagem 50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3576" y="2655076"/>
          <a:ext cx="1150886" cy="1145400"/>
        </a:xfrm>
        <a:prstGeom prst="rect">
          <a:avLst/>
        </a:prstGeom>
      </xdr:spPr>
    </xdr:pic>
    <xdr:clientData/>
  </xdr:twoCellAnchor>
  <xdr:twoCellAnchor editAs="oneCell">
    <xdr:from>
      <xdr:col>3</xdr:col>
      <xdr:colOff>61876</xdr:colOff>
      <xdr:row>13</xdr:row>
      <xdr:rowOff>152400</xdr:rowOff>
    </xdr:from>
    <xdr:to>
      <xdr:col>4</xdr:col>
      <xdr:colOff>228600</xdr:colOff>
      <xdr:row>18</xdr:row>
      <xdr:rowOff>96310</xdr:rowOff>
    </xdr:to>
    <xdr:pic>
      <xdr:nvPicPr>
        <xdr:cNvPr id="52" name="Imagem 51">
          <a:hlinkClick xmlns:r="http://schemas.openxmlformats.org/officeDocument/2006/relationships" r:id="rId14"/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9276" y="2886075"/>
          <a:ext cx="852524" cy="84878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</xdr:row>
      <xdr:rowOff>14287</xdr:rowOff>
    </xdr:from>
    <xdr:to>
      <xdr:col>6</xdr:col>
      <xdr:colOff>457200</xdr:colOff>
      <xdr:row>17</xdr:row>
      <xdr:rowOff>23812</xdr:rowOff>
    </xdr:to>
    <xdr:graphicFrame macro="">
      <xdr:nvGraphicFramePr>
        <xdr:cNvPr id="54" name="Diagrama 53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3</xdr:row>
      <xdr:rowOff>76200</xdr:rowOff>
    </xdr:from>
    <xdr:to>
      <xdr:col>0</xdr:col>
      <xdr:colOff>1200150</xdr:colOff>
      <xdr:row>3</xdr:row>
      <xdr:rowOff>114300</xdr:rowOff>
    </xdr:to>
    <xdr:sp macro="" textlink="">
      <xdr:nvSpPr>
        <xdr:cNvPr id="2" name="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666750" y="685800"/>
          <a:ext cx="533400" cy="3810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120000"/>
              </a:lnTo>
            </a:path>
          </a:pathLst>
        </a:custGeom>
        <a:noFill/>
        <a:ln w="28425" cap="sq" cmpd="sng">
          <a:solidFill>
            <a:srgbClr val="FFFFFF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0</xdr:col>
      <xdr:colOff>-30032325</xdr:colOff>
      <xdr:row>2</xdr:row>
      <xdr:rowOff>171450</xdr:rowOff>
    </xdr:from>
    <xdr:to>
      <xdr:col>0</xdr:col>
      <xdr:colOff>-29994225</xdr:colOff>
      <xdr:row>2</xdr:row>
      <xdr:rowOff>171450</xdr:rowOff>
    </xdr:to>
    <xdr:sp macro="" textlink="">
      <xdr:nvSpPr>
        <xdr:cNvPr id="3" name="Shape 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 rot="10800000" flipH="1">
          <a:off x="-30032325" y="581025"/>
          <a:ext cx="38100" cy="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solidFill>
          <a:srgbClr val="9BBB59"/>
        </a:solidFill>
        <a:ln w="38150" cap="sq" cmpd="sng">
          <a:solidFill>
            <a:srgbClr val="F2F2F2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algn="l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751349</xdr:colOff>
      <xdr:row>1713</xdr:row>
      <xdr:rowOff>2115978</xdr:rowOff>
    </xdr:from>
    <xdr:to>
      <xdr:col>7</xdr:col>
      <xdr:colOff>693964</xdr:colOff>
      <xdr:row>1713</xdr:row>
      <xdr:rowOff>2334022</xdr:rowOff>
    </xdr:to>
    <xdr:sp macro="" textlink="">
      <xdr:nvSpPr>
        <xdr:cNvPr id="5" name="Shap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5321081" y="342816157"/>
          <a:ext cx="3389758" cy="218044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Giovani Merenda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Diretoria Executiva</a:t>
          </a:r>
        </a:p>
      </xdr:txBody>
    </xdr:sp>
    <xdr:clientData fLocksWithSheet="0"/>
  </xdr:twoCellAnchor>
  <xdr:twoCellAnchor>
    <xdr:from>
      <xdr:col>0</xdr:col>
      <xdr:colOff>117995</xdr:colOff>
      <xdr:row>1716</xdr:row>
      <xdr:rowOff>168955</xdr:rowOff>
    </xdr:from>
    <xdr:to>
      <xdr:col>2</xdr:col>
      <xdr:colOff>832370</xdr:colOff>
      <xdr:row>1734</xdr:row>
      <xdr:rowOff>8240</xdr:rowOff>
    </xdr:to>
    <xdr:sp macro="" textlink="">
      <xdr:nvSpPr>
        <xdr:cNvPr id="7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117995" y="350938986"/>
          <a:ext cx="4405313" cy="326828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 editAs="oneCell">
    <xdr:from>
      <xdr:col>0</xdr:col>
      <xdr:colOff>68170</xdr:colOff>
      <xdr:row>0</xdr:row>
      <xdr:rowOff>136337</xdr:rowOff>
    </xdr:from>
    <xdr:to>
      <xdr:col>0</xdr:col>
      <xdr:colOff>2061883</xdr:colOff>
      <xdr:row>3</xdr:row>
      <xdr:rowOff>51549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70" y="136337"/>
          <a:ext cx="1993713" cy="453094"/>
        </a:xfrm>
        <a:prstGeom prst="rect">
          <a:avLst/>
        </a:prstGeom>
      </xdr:spPr>
    </xdr:pic>
    <xdr:clientData/>
  </xdr:twoCellAnchor>
  <xdr:twoCellAnchor>
    <xdr:from>
      <xdr:col>0</xdr:col>
      <xdr:colOff>139006</xdr:colOff>
      <xdr:row>1719</xdr:row>
      <xdr:rowOff>36899</xdr:rowOff>
    </xdr:from>
    <xdr:to>
      <xdr:col>4</xdr:col>
      <xdr:colOff>724113</xdr:colOff>
      <xdr:row>1719</xdr:row>
      <xdr:rowOff>166621</xdr:rowOff>
    </xdr:to>
    <xdr:sp macro="" textlink="">
      <xdr:nvSpPr>
        <xdr:cNvPr id="13" name="Rectangle 91"/>
        <xdr:cNvSpPr>
          <a:spLocks noChangeArrowheads="1"/>
        </xdr:cNvSpPr>
      </xdr:nvSpPr>
      <xdr:spPr bwMode="auto">
        <a:xfrm>
          <a:off x="139006" y="353283430"/>
          <a:ext cx="5966732" cy="12972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139273</xdr:colOff>
      <xdr:row>1719</xdr:row>
      <xdr:rowOff>176867</xdr:rowOff>
    </xdr:from>
    <xdr:to>
      <xdr:col>5</xdr:col>
      <xdr:colOff>520273</xdr:colOff>
      <xdr:row>1720</xdr:row>
      <xdr:rowOff>87512</xdr:rowOff>
    </xdr:to>
    <xdr:sp macro="" textlink="">
      <xdr:nvSpPr>
        <xdr:cNvPr id="14" name="Rectangle 92"/>
        <xdr:cNvSpPr>
          <a:spLocks noChangeArrowheads="1"/>
        </xdr:cNvSpPr>
      </xdr:nvSpPr>
      <xdr:spPr bwMode="auto">
        <a:xfrm>
          <a:off x="139273" y="353423398"/>
          <a:ext cx="6631781" cy="10114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656074</xdr:colOff>
      <xdr:row>1713</xdr:row>
      <xdr:rowOff>2111507</xdr:rowOff>
    </xdr:from>
    <xdr:to>
      <xdr:col>10</xdr:col>
      <xdr:colOff>572678</xdr:colOff>
      <xdr:row>1713</xdr:row>
      <xdr:rowOff>2329551</xdr:rowOff>
    </xdr:to>
    <xdr:sp macro="" textlink="">
      <xdr:nvSpPr>
        <xdr:cNvPr id="12" name="Shap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7777145" y="342811686"/>
          <a:ext cx="3295712" cy="218044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                                                                    _________________________________</a:t>
          </a:r>
        </a:p>
        <a:p>
          <a:r>
            <a:rPr lang="pt-BR" sz="1400" b="0" i="0">
              <a:effectLst/>
              <a:latin typeface="+mn-lt"/>
              <a:ea typeface="+mn-ea"/>
              <a:cs typeface="+mn-cs"/>
            </a:rPr>
            <a:t>                   Rodrigo Fröhlich</a:t>
          </a:r>
        </a:p>
        <a:p>
          <a:r>
            <a:rPr lang="en-US" sz="14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Diretoria Administrativa e Financeira</a:t>
          </a:r>
        </a:p>
      </xdr:txBody>
    </xdr:sp>
    <xdr:clientData fLocksWithSheet="0"/>
  </xdr:twoCellAnchor>
  <xdr:twoCellAnchor editAs="oneCell">
    <xdr:from>
      <xdr:col>13</xdr:col>
      <xdr:colOff>127532</xdr:colOff>
      <xdr:row>1716</xdr:row>
      <xdr:rowOff>185434</xdr:rowOff>
    </xdr:from>
    <xdr:to>
      <xdr:col>14</xdr:col>
      <xdr:colOff>542978</xdr:colOff>
      <xdr:row>1720</xdr:row>
      <xdr:rowOff>118258</xdr:rowOff>
    </xdr:to>
    <xdr:pic>
      <xdr:nvPicPr>
        <xdr:cNvPr id="4" name="Imagem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48220" y="352860465"/>
          <a:ext cx="1403664" cy="694824"/>
        </a:xfrm>
        <a:prstGeom prst="rect">
          <a:avLst/>
        </a:prstGeom>
      </xdr:spPr>
    </xdr:pic>
    <xdr:clientData/>
  </xdr:twoCellAnchor>
  <xdr:twoCellAnchor editAs="oneCell">
    <xdr:from>
      <xdr:col>12</xdr:col>
      <xdr:colOff>717179</xdr:colOff>
      <xdr:row>0</xdr:row>
      <xdr:rowOff>44823</xdr:rowOff>
    </xdr:from>
    <xdr:to>
      <xdr:col>14</xdr:col>
      <xdr:colOff>771047</xdr:colOff>
      <xdr:row>3</xdr:row>
      <xdr:rowOff>125803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74708" y="44823"/>
          <a:ext cx="1882586" cy="6188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</xdr:row>
      <xdr:rowOff>68262</xdr:rowOff>
    </xdr:from>
    <xdr:to>
      <xdr:col>4</xdr:col>
      <xdr:colOff>0</xdr:colOff>
      <xdr:row>23</xdr:row>
      <xdr:rowOff>28575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66675</xdr:colOff>
      <xdr:row>6</xdr:row>
      <xdr:rowOff>63500</xdr:rowOff>
    </xdr:from>
    <xdr:to>
      <xdr:col>11</xdr:col>
      <xdr:colOff>361950</xdr:colOff>
      <xdr:row>23</xdr:row>
      <xdr:rowOff>28575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23</xdr:row>
      <xdr:rowOff>149224</xdr:rowOff>
    </xdr:from>
    <xdr:to>
      <xdr:col>3</xdr:col>
      <xdr:colOff>676275</xdr:colOff>
      <xdr:row>40</xdr:row>
      <xdr:rowOff>104774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107950</xdr:colOff>
      <xdr:row>23</xdr:row>
      <xdr:rowOff>152399</xdr:rowOff>
    </xdr:from>
    <xdr:to>
      <xdr:col>11</xdr:col>
      <xdr:colOff>247650</xdr:colOff>
      <xdr:row>40</xdr:row>
      <xdr:rowOff>171449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158750</xdr:colOff>
      <xdr:row>43</xdr:row>
      <xdr:rowOff>94646</xdr:rowOff>
    </xdr:from>
    <xdr:to>
      <xdr:col>2</xdr:col>
      <xdr:colOff>436563</xdr:colOff>
      <xdr:row>62</xdr:row>
      <xdr:rowOff>45056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158750" y="7730521"/>
          <a:ext cx="4405313" cy="326828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179761</xdr:colOff>
      <xdr:row>46</xdr:row>
      <xdr:rowOff>10215</xdr:rowOff>
    </xdr:from>
    <xdr:to>
      <xdr:col>4</xdr:col>
      <xdr:colOff>653743</xdr:colOff>
      <xdr:row>46</xdr:row>
      <xdr:rowOff>139937</xdr:rowOff>
    </xdr:to>
    <xdr:sp macro="" textlink="">
      <xdr:nvSpPr>
        <xdr:cNvPr id="11" name="Rectangle 91"/>
        <xdr:cNvSpPr>
          <a:spLocks noChangeArrowheads="1"/>
        </xdr:cNvSpPr>
      </xdr:nvSpPr>
      <xdr:spPr bwMode="auto">
        <a:xfrm>
          <a:off x="179761" y="8169965"/>
          <a:ext cx="5966732" cy="12972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180028</xdr:colOff>
      <xdr:row>46</xdr:row>
      <xdr:rowOff>150183</xdr:rowOff>
    </xdr:from>
    <xdr:to>
      <xdr:col>5</xdr:col>
      <xdr:colOff>636434</xdr:colOff>
      <xdr:row>47</xdr:row>
      <xdr:rowOff>76703</xdr:rowOff>
    </xdr:to>
    <xdr:sp macro="" textlink="">
      <xdr:nvSpPr>
        <xdr:cNvPr id="12" name="Rectangle 92"/>
        <xdr:cNvSpPr>
          <a:spLocks noChangeArrowheads="1"/>
        </xdr:cNvSpPr>
      </xdr:nvSpPr>
      <xdr:spPr bwMode="auto">
        <a:xfrm>
          <a:off x="180028" y="8309933"/>
          <a:ext cx="6631781" cy="10114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10</xdr:col>
      <xdr:colOff>207975</xdr:colOff>
      <xdr:row>43</xdr:row>
      <xdr:rowOff>15875</xdr:rowOff>
    </xdr:from>
    <xdr:to>
      <xdr:col>12</xdr:col>
      <xdr:colOff>246389</xdr:colOff>
      <xdr:row>47</xdr:row>
      <xdr:rowOff>12199</xdr:rowOff>
    </xdr:to>
    <xdr:pic>
      <xdr:nvPicPr>
        <xdr:cNvPr id="13" name="Imagem 12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6475" y="7651750"/>
          <a:ext cx="1403664" cy="6948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305921</xdr:colOff>
      <xdr:row>9</xdr:row>
      <xdr:rowOff>52948</xdr:rowOff>
    </xdr:from>
    <xdr:to>
      <xdr:col>6</xdr:col>
      <xdr:colOff>1020296</xdr:colOff>
      <xdr:row>24</xdr:row>
      <xdr:rowOff>38380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1372721</xdr:colOff>
      <xdr:row>9</xdr:row>
      <xdr:rowOff>14008</xdr:rowOff>
    </xdr:from>
    <xdr:to>
      <xdr:col>13</xdr:col>
      <xdr:colOff>172571</xdr:colOff>
      <xdr:row>23</xdr:row>
      <xdr:rowOff>178734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318807</xdr:colOff>
      <xdr:row>25</xdr:row>
      <xdr:rowOff>142316</xdr:rowOff>
    </xdr:from>
    <xdr:to>
      <xdr:col>6</xdr:col>
      <xdr:colOff>1033182</xdr:colOff>
      <xdr:row>40</xdr:row>
      <xdr:rowOff>170890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1417544</xdr:colOff>
      <xdr:row>25</xdr:row>
      <xdr:rowOff>148478</xdr:rowOff>
    </xdr:from>
    <xdr:to>
      <xdr:col>13</xdr:col>
      <xdr:colOff>217394</xdr:colOff>
      <xdr:row>40</xdr:row>
      <xdr:rowOff>177052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269875</xdr:colOff>
      <xdr:row>47</xdr:row>
      <xdr:rowOff>31146</xdr:rowOff>
    </xdr:from>
    <xdr:to>
      <xdr:col>6</xdr:col>
      <xdr:colOff>817563</xdr:colOff>
      <xdr:row>65</xdr:row>
      <xdr:rowOff>156181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269875" y="8492521"/>
          <a:ext cx="4405313" cy="326828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290886</xdr:colOff>
      <xdr:row>49</xdr:row>
      <xdr:rowOff>121340</xdr:rowOff>
    </xdr:from>
    <xdr:to>
      <xdr:col>7</xdr:col>
      <xdr:colOff>193368</xdr:colOff>
      <xdr:row>50</xdr:row>
      <xdr:rowOff>76437</xdr:rowOff>
    </xdr:to>
    <xdr:sp macro="" textlink="">
      <xdr:nvSpPr>
        <xdr:cNvPr id="7" name="Rectangle 91"/>
        <xdr:cNvSpPr>
          <a:spLocks noChangeArrowheads="1"/>
        </xdr:cNvSpPr>
      </xdr:nvSpPr>
      <xdr:spPr bwMode="auto">
        <a:xfrm>
          <a:off x="290886" y="8931965"/>
          <a:ext cx="5966732" cy="12972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291153</xdr:colOff>
      <xdr:row>50</xdr:row>
      <xdr:rowOff>86683</xdr:rowOff>
    </xdr:from>
    <xdr:to>
      <xdr:col>8</xdr:col>
      <xdr:colOff>318934</xdr:colOff>
      <xdr:row>51</xdr:row>
      <xdr:rowOff>13203</xdr:rowOff>
    </xdr:to>
    <xdr:sp macro="" textlink="">
      <xdr:nvSpPr>
        <xdr:cNvPr id="8" name="Rectangle 92"/>
        <xdr:cNvSpPr>
          <a:spLocks noChangeArrowheads="1"/>
        </xdr:cNvSpPr>
      </xdr:nvSpPr>
      <xdr:spPr bwMode="auto">
        <a:xfrm>
          <a:off x="291153" y="9071933"/>
          <a:ext cx="6631781" cy="10114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13</xdr:col>
      <xdr:colOff>112725</xdr:colOff>
      <xdr:row>46</xdr:row>
      <xdr:rowOff>127000</xdr:rowOff>
    </xdr:from>
    <xdr:to>
      <xdr:col>15</xdr:col>
      <xdr:colOff>151139</xdr:colOff>
      <xdr:row>50</xdr:row>
      <xdr:rowOff>123324</xdr:rowOff>
    </xdr:to>
    <xdr:pic>
      <xdr:nvPicPr>
        <xdr:cNvPr id="9" name="Imagem 8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7600" y="8413750"/>
          <a:ext cx="1403664" cy="6948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527048</xdr:colOff>
      <xdr:row>6</xdr:row>
      <xdr:rowOff>119060</xdr:rowOff>
    </xdr:from>
    <xdr:to>
      <xdr:col>12</xdr:col>
      <xdr:colOff>201083</xdr:colOff>
      <xdr:row>26</xdr:row>
      <xdr:rowOff>152399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79375</xdr:colOff>
      <xdr:row>47</xdr:row>
      <xdr:rowOff>95250</xdr:rowOff>
    </xdr:from>
    <xdr:to>
      <xdr:col>3</xdr:col>
      <xdr:colOff>23813</xdr:colOff>
      <xdr:row>66</xdr:row>
      <xdr:rowOff>45660</xdr:rowOff>
    </xdr:to>
    <xdr:sp macro="" textlink="">
      <xdr:nvSpPr>
        <xdr:cNvPr id="3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79375" y="8429625"/>
          <a:ext cx="4405313" cy="3268285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100386</xdr:colOff>
      <xdr:row>50</xdr:row>
      <xdr:rowOff>10819</xdr:rowOff>
    </xdr:from>
    <xdr:to>
      <xdr:col>5</xdr:col>
      <xdr:colOff>240993</xdr:colOff>
      <xdr:row>50</xdr:row>
      <xdr:rowOff>140541</xdr:rowOff>
    </xdr:to>
    <xdr:sp macro="" textlink="">
      <xdr:nvSpPr>
        <xdr:cNvPr id="5" name="Rectangle 91"/>
        <xdr:cNvSpPr>
          <a:spLocks noChangeArrowheads="1"/>
        </xdr:cNvSpPr>
      </xdr:nvSpPr>
      <xdr:spPr bwMode="auto">
        <a:xfrm>
          <a:off x="100386" y="8869069"/>
          <a:ext cx="5966732" cy="12972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100653</xdr:colOff>
      <xdr:row>50</xdr:row>
      <xdr:rowOff>150787</xdr:rowOff>
    </xdr:from>
    <xdr:to>
      <xdr:col>6</xdr:col>
      <xdr:colOff>223684</xdr:colOff>
      <xdr:row>51</xdr:row>
      <xdr:rowOff>77307</xdr:rowOff>
    </xdr:to>
    <xdr:sp macro="" textlink="">
      <xdr:nvSpPr>
        <xdr:cNvPr id="6" name="Rectangle 92"/>
        <xdr:cNvSpPr>
          <a:spLocks noChangeArrowheads="1"/>
        </xdr:cNvSpPr>
      </xdr:nvSpPr>
      <xdr:spPr bwMode="auto">
        <a:xfrm>
          <a:off x="100653" y="9009037"/>
          <a:ext cx="6631781" cy="10114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10</xdr:col>
      <xdr:colOff>477850</xdr:colOff>
      <xdr:row>47</xdr:row>
      <xdr:rowOff>16479</xdr:rowOff>
    </xdr:from>
    <xdr:to>
      <xdr:col>12</xdr:col>
      <xdr:colOff>516264</xdr:colOff>
      <xdr:row>51</xdr:row>
      <xdr:rowOff>12803</xdr:rowOff>
    </xdr:to>
    <xdr:pic>
      <xdr:nvPicPr>
        <xdr:cNvPr id="7" name="Imagem 6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7100" y="8350854"/>
          <a:ext cx="1403664" cy="694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Vidro Esfumaçado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hade val="100000"/>
                <a:satMod val="100000"/>
              </a:schemeClr>
            </a:gs>
            <a:gs pos="100000">
              <a:schemeClr val="phClr">
                <a:tint val="61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85000"/>
              </a:schemeClr>
            </a:gs>
            <a:gs pos="100000">
              <a:schemeClr val="phClr">
                <a:tint val="90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5240" cap="flat" cmpd="sng" algn="ctr">
          <a:solidFill>
            <a:schemeClr val="phClr">
              <a:tint val="25000"/>
              <a:alpha val="25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21590" dir="5400000" rotWithShape="0">
              <a:srgbClr val="000000">
                <a:alpha val="4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prstMaterial="flat">
            <a:bevelT w="28575" h="41275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zoomScaleNormal="100" workbookViewId="0">
      <selection activeCell="H8" sqref="H8"/>
    </sheetView>
  </sheetViews>
  <sheetFormatPr defaultRowHeight="14.25"/>
  <cols>
    <col min="1" max="11" width="9" style="4"/>
  </cols>
  <sheetData>
    <row r="1" spans="1:14" s="4" customFormat="1">
      <c r="A1" s="258"/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60"/>
    </row>
    <row r="2" spans="1:14" s="4" customFormat="1">
      <c r="A2" s="261"/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/>
    </row>
    <row r="3" spans="1:14" s="4" customFormat="1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/>
    </row>
    <row r="4" spans="1:14" s="4" customFormat="1">
      <c r="A4" s="261"/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3"/>
    </row>
    <row r="5" spans="1:14" ht="24" customHeight="1">
      <c r="A5" s="261"/>
      <c r="B5" s="262"/>
      <c r="C5" s="262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3"/>
    </row>
    <row r="6" spans="1:14">
      <c r="A6" s="261"/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3"/>
    </row>
    <row r="7" spans="1:14">
      <c r="A7" s="261"/>
      <c r="B7" s="262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3"/>
    </row>
    <row r="8" spans="1:14">
      <c r="A8" s="261"/>
      <c r="B8" s="262"/>
      <c r="C8" s="262"/>
      <c r="D8" s="262"/>
      <c r="E8" s="262"/>
      <c r="F8" s="262"/>
      <c r="G8" s="262"/>
      <c r="H8" s="262"/>
      <c r="I8" s="262"/>
      <c r="J8" s="262"/>
      <c r="K8" s="262"/>
      <c r="L8" s="262"/>
      <c r="M8" s="262"/>
      <c r="N8" s="263"/>
    </row>
    <row r="9" spans="1:14" ht="21" customHeight="1">
      <c r="A9" s="261"/>
      <c r="B9" s="262"/>
      <c r="C9" s="262"/>
      <c r="D9" s="262"/>
      <c r="E9" s="262"/>
      <c r="F9" s="262"/>
      <c r="G9" s="262"/>
      <c r="H9" s="262"/>
      <c r="I9" s="262"/>
      <c r="J9" s="262"/>
      <c r="K9" s="262"/>
      <c r="L9" s="262"/>
      <c r="M9" s="262"/>
      <c r="N9" s="263"/>
    </row>
    <row r="10" spans="1:14">
      <c r="A10" s="261"/>
      <c r="B10" s="262"/>
      <c r="C10" s="262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3"/>
    </row>
    <row r="11" spans="1:14" ht="21" customHeight="1">
      <c r="A11" s="261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3"/>
    </row>
    <row r="12" spans="1:14">
      <c r="A12" s="261"/>
      <c r="B12" s="262"/>
      <c r="C12" s="262"/>
      <c r="D12" s="262"/>
      <c r="E12" s="262"/>
      <c r="F12" s="262"/>
      <c r="G12" s="262"/>
      <c r="H12" s="262"/>
      <c r="I12" s="262"/>
      <c r="J12" s="262"/>
      <c r="K12" s="262"/>
      <c r="L12" s="262"/>
      <c r="M12" s="262"/>
      <c r="N12" s="263"/>
    </row>
    <row r="13" spans="1:14" ht="21" customHeight="1">
      <c r="A13" s="261"/>
      <c r="B13" s="262"/>
      <c r="C13" s="262"/>
      <c r="D13" s="262"/>
      <c r="E13" s="262"/>
      <c r="F13" s="262"/>
      <c r="G13" s="262"/>
      <c r="H13" s="262"/>
      <c r="I13" s="262"/>
      <c r="J13" s="262"/>
      <c r="K13" s="262"/>
      <c r="L13" s="262"/>
      <c r="M13" s="262"/>
      <c r="N13" s="263"/>
    </row>
    <row r="14" spans="1:14">
      <c r="A14" s="261"/>
      <c r="B14" s="262"/>
      <c r="C14" s="262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3"/>
    </row>
    <row r="15" spans="1:14">
      <c r="A15" s="261"/>
      <c r="B15" s="262"/>
      <c r="C15" s="262"/>
      <c r="D15" s="262"/>
      <c r="E15" s="262"/>
      <c r="F15" s="262"/>
      <c r="G15" s="262"/>
      <c r="H15" s="262"/>
      <c r="I15" s="262"/>
      <c r="J15" s="262"/>
      <c r="K15" s="262"/>
      <c r="L15" s="262"/>
      <c r="M15" s="262"/>
      <c r="N15" s="263"/>
    </row>
    <row r="16" spans="1:14">
      <c r="A16" s="261"/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3"/>
    </row>
    <row r="17" spans="1:14">
      <c r="A17" s="261"/>
      <c r="B17" s="262"/>
      <c r="C17" s="262"/>
      <c r="D17" s="262"/>
      <c r="E17" s="262"/>
      <c r="F17" s="262"/>
      <c r="G17" s="262"/>
      <c r="H17" s="262"/>
      <c r="I17" s="262"/>
      <c r="J17" s="262"/>
      <c r="K17" s="262"/>
      <c r="L17" s="262"/>
      <c r="M17" s="262"/>
      <c r="N17" s="263"/>
    </row>
    <row r="18" spans="1:14">
      <c r="A18" s="261"/>
      <c r="B18" s="262"/>
      <c r="C18" s="262"/>
      <c r="D18" s="262"/>
      <c r="E18" s="262"/>
      <c r="F18" s="262"/>
      <c r="G18" s="262"/>
      <c r="H18" s="262"/>
      <c r="I18" s="262"/>
      <c r="J18" s="262"/>
      <c r="K18" s="262"/>
      <c r="L18" s="262"/>
      <c r="M18" s="262"/>
      <c r="N18" s="263"/>
    </row>
    <row r="19" spans="1:14">
      <c r="A19" s="261"/>
      <c r="B19" s="262"/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3"/>
    </row>
    <row r="20" spans="1:14">
      <c r="A20" s="261"/>
      <c r="B20" s="262"/>
      <c r="C20" s="262"/>
      <c r="D20" s="262"/>
      <c r="E20" s="262"/>
      <c r="F20" s="262"/>
      <c r="G20" s="262"/>
      <c r="H20" s="262"/>
      <c r="I20" s="262"/>
      <c r="J20" s="262"/>
      <c r="K20" s="262"/>
      <c r="L20" s="262"/>
      <c r="M20" s="262"/>
      <c r="N20" s="263"/>
    </row>
    <row r="21" spans="1:14" ht="15" thickBot="1">
      <c r="A21" s="264"/>
      <c r="B21" s="265"/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6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97"/>
  <sheetViews>
    <sheetView showFormulas="1" topLeftCell="A28" zoomScale="85" zoomScaleNormal="85" zoomScaleSheetLayoutView="85" workbookViewId="0">
      <selection activeCell="H41" sqref="H41:I41"/>
    </sheetView>
  </sheetViews>
  <sheetFormatPr defaultRowHeight="15"/>
  <cols>
    <col min="1" max="1" width="5.625" style="363" customWidth="1"/>
    <col min="2" max="2" width="11.75" customWidth="1"/>
    <col min="3" max="3" width="8.625" customWidth="1"/>
    <col min="4" max="4" width="2.75" bestFit="1" customWidth="1"/>
    <col min="6" max="6" width="10.125" customWidth="1"/>
    <col min="7" max="7" width="3.375" customWidth="1"/>
    <col min="10" max="10" width="2.125" customWidth="1"/>
    <col min="11" max="11" width="13.125" customWidth="1"/>
  </cols>
  <sheetData>
    <row r="1" spans="1:11" ht="21.75" customHeight="1" thickTop="1" thickBot="1">
      <c r="A1" s="408" t="s">
        <v>697</v>
      </c>
      <c r="B1" s="409"/>
      <c r="C1" s="409"/>
      <c r="D1" s="409"/>
      <c r="E1" s="409"/>
      <c r="F1" s="409"/>
      <c r="G1" s="409"/>
      <c r="H1" s="409"/>
      <c r="I1" s="409"/>
      <c r="J1" s="409"/>
      <c r="K1" s="410"/>
    </row>
    <row r="2" spans="1:11" ht="15.75" thickTop="1">
      <c r="A2" s="376" t="s">
        <v>604</v>
      </c>
      <c r="B2" s="374">
        <v>2018</v>
      </c>
      <c r="C2" s="406"/>
      <c r="D2" s="406"/>
      <c r="E2" s="406"/>
      <c r="F2" s="406"/>
      <c r="G2" s="406"/>
      <c r="H2" s="406"/>
      <c r="I2" s="406"/>
      <c r="J2" s="406"/>
      <c r="K2" s="407"/>
    </row>
    <row r="3" spans="1:11">
      <c r="A3" s="377" t="s">
        <v>605</v>
      </c>
      <c r="B3" s="338" t="s">
        <v>768</v>
      </c>
      <c r="C3" s="416" t="s">
        <v>769</v>
      </c>
      <c r="D3" s="416"/>
      <c r="E3" s="416"/>
      <c r="F3" s="416"/>
      <c r="G3" s="416"/>
      <c r="H3" s="416"/>
      <c r="I3" s="416"/>
      <c r="J3" s="416"/>
      <c r="K3" s="417"/>
    </row>
    <row r="4" spans="1:11">
      <c r="A4" s="377"/>
      <c r="B4" s="338" t="s">
        <v>606</v>
      </c>
      <c r="C4" s="416" t="s">
        <v>770</v>
      </c>
      <c r="D4" s="416"/>
      <c r="E4" s="416"/>
      <c r="F4" s="416"/>
      <c r="G4" s="416"/>
      <c r="H4" s="416"/>
      <c r="I4" s="416"/>
      <c r="J4" s="416"/>
      <c r="K4" s="417"/>
    </row>
    <row r="5" spans="1:11">
      <c r="A5" s="377"/>
      <c r="B5" s="338" t="s">
        <v>607</v>
      </c>
      <c r="C5" s="416" t="s">
        <v>771</v>
      </c>
      <c r="D5" s="416"/>
      <c r="E5" s="416"/>
      <c r="F5" s="416"/>
      <c r="G5" s="416"/>
      <c r="H5" s="416"/>
      <c r="I5" s="416"/>
      <c r="J5" s="416"/>
      <c r="K5" s="417"/>
    </row>
    <row r="6" spans="1:11">
      <c r="A6" s="377"/>
      <c r="B6" s="338" t="s">
        <v>608</v>
      </c>
      <c r="C6" s="416" t="s">
        <v>772</v>
      </c>
      <c r="D6" s="416"/>
      <c r="E6" s="416"/>
      <c r="F6" s="416"/>
      <c r="G6" s="416"/>
      <c r="H6" s="416"/>
      <c r="I6" s="416"/>
      <c r="J6" s="416"/>
      <c r="K6" s="417"/>
    </row>
    <row r="7" spans="1:11" s="4" customFormat="1" ht="15.75" thickBot="1">
      <c r="A7" s="378"/>
      <c r="B7" s="375" t="s">
        <v>773</v>
      </c>
      <c r="C7" s="411" t="s">
        <v>774</v>
      </c>
      <c r="D7" s="411"/>
      <c r="E7" s="411"/>
      <c r="F7" s="411"/>
      <c r="G7" s="411"/>
      <c r="H7" s="411"/>
      <c r="I7" s="411"/>
      <c r="J7" s="411"/>
      <c r="K7" s="412"/>
    </row>
    <row r="8" spans="1:11" ht="16.5" thickTop="1" thickBot="1">
      <c r="A8" s="413" t="s">
        <v>609</v>
      </c>
      <c r="B8" s="414"/>
      <c r="C8" s="414"/>
      <c r="D8" s="414"/>
      <c r="E8" s="414"/>
      <c r="F8" s="414"/>
      <c r="G8" s="414"/>
      <c r="H8" s="414"/>
      <c r="I8" s="414"/>
      <c r="J8" s="414"/>
      <c r="K8" s="415"/>
    </row>
    <row r="9" spans="1:11" ht="15.75" thickTop="1">
      <c r="A9" s="365" t="s">
        <v>610</v>
      </c>
      <c r="B9" s="402" t="s">
        <v>611</v>
      </c>
      <c r="C9" s="402"/>
      <c r="D9" s="372" t="s">
        <v>670</v>
      </c>
      <c r="E9" s="401" t="s">
        <v>685</v>
      </c>
      <c r="F9" s="401" t="s">
        <v>685</v>
      </c>
      <c r="G9" s="372" t="s">
        <v>698</v>
      </c>
      <c r="H9" s="401" t="s">
        <v>767</v>
      </c>
      <c r="I9" s="401" t="s">
        <v>767</v>
      </c>
      <c r="J9" s="372" t="s">
        <v>747</v>
      </c>
      <c r="K9" s="400" t="s">
        <v>756</v>
      </c>
    </row>
    <row r="10" spans="1:11">
      <c r="A10" s="366" t="s">
        <v>620</v>
      </c>
      <c r="B10" s="403" t="s">
        <v>668</v>
      </c>
      <c r="C10" s="403" t="s">
        <v>668</v>
      </c>
      <c r="D10" s="371" t="s">
        <v>671</v>
      </c>
      <c r="E10" s="401" t="s">
        <v>138</v>
      </c>
      <c r="F10" s="401" t="s">
        <v>138</v>
      </c>
      <c r="G10" s="371" t="s">
        <v>699</v>
      </c>
      <c r="H10" s="401" t="s">
        <v>729</v>
      </c>
      <c r="I10" s="401" t="s">
        <v>729</v>
      </c>
      <c r="J10" s="371" t="s">
        <v>748</v>
      </c>
      <c r="K10" s="400" t="s">
        <v>755</v>
      </c>
    </row>
    <row r="11" spans="1:11">
      <c r="A11" s="366" t="s">
        <v>621</v>
      </c>
      <c r="B11" s="403" t="s">
        <v>667</v>
      </c>
      <c r="C11" s="403" t="s">
        <v>667</v>
      </c>
      <c r="D11" s="371" t="s">
        <v>672</v>
      </c>
      <c r="E11" s="401" t="s">
        <v>686</v>
      </c>
      <c r="F11" s="401" t="s">
        <v>686</v>
      </c>
      <c r="G11" s="371" t="s">
        <v>700</v>
      </c>
      <c r="H11" s="401" t="s">
        <v>819</v>
      </c>
      <c r="I11" s="401"/>
      <c r="J11" s="371" t="s">
        <v>749</v>
      </c>
      <c r="K11" s="400" t="s">
        <v>757</v>
      </c>
    </row>
    <row r="12" spans="1:11">
      <c r="A12" s="366" t="s">
        <v>622</v>
      </c>
      <c r="B12" s="403" t="s">
        <v>666</v>
      </c>
      <c r="C12" s="403" t="s">
        <v>666</v>
      </c>
      <c r="D12" s="371" t="s">
        <v>673</v>
      </c>
      <c r="E12" s="401" t="s">
        <v>687</v>
      </c>
      <c r="F12" s="401" t="s">
        <v>687</v>
      </c>
      <c r="G12" s="371" t="s">
        <v>701</v>
      </c>
      <c r="H12" s="401" t="s">
        <v>413</v>
      </c>
      <c r="I12" s="401" t="s">
        <v>413</v>
      </c>
      <c r="J12" s="371" t="s">
        <v>750</v>
      </c>
      <c r="K12" s="400" t="s">
        <v>284</v>
      </c>
    </row>
    <row r="13" spans="1:11">
      <c r="A13" s="366" t="s">
        <v>623</v>
      </c>
      <c r="B13" s="403" t="s">
        <v>665</v>
      </c>
      <c r="C13" s="403" t="s">
        <v>665</v>
      </c>
      <c r="D13" s="371" t="s">
        <v>674</v>
      </c>
      <c r="E13" s="401" t="s">
        <v>686</v>
      </c>
      <c r="F13" s="401" t="s">
        <v>686</v>
      </c>
      <c r="G13" s="371" t="s">
        <v>702</v>
      </c>
      <c r="H13" s="401" t="s">
        <v>730</v>
      </c>
      <c r="I13" s="401" t="s">
        <v>730</v>
      </c>
      <c r="J13" s="371" t="s">
        <v>751</v>
      </c>
      <c r="K13" s="400" t="s">
        <v>287</v>
      </c>
    </row>
    <row r="14" spans="1:11">
      <c r="A14" s="366" t="s">
        <v>624</v>
      </c>
      <c r="B14" s="403" t="s">
        <v>664</v>
      </c>
      <c r="C14" s="403" t="s">
        <v>664</v>
      </c>
      <c r="D14" s="371" t="s">
        <v>675</v>
      </c>
      <c r="E14" s="401" t="s">
        <v>688</v>
      </c>
      <c r="F14" s="401" t="s">
        <v>688</v>
      </c>
      <c r="G14" s="371" t="s">
        <v>703</v>
      </c>
      <c r="H14" s="401" t="s">
        <v>434</v>
      </c>
      <c r="I14" s="401" t="s">
        <v>434</v>
      </c>
      <c r="J14" s="371" t="s">
        <v>752</v>
      </c>
      <c r="K14" s="400" t="s">
        <v>758</v>
      </c>
    </row>
    <row r="15" spans="1:11">
      <c r="A15" s="366" t="s">
        <v>625</v>
      </c>
      <c r="B15" s="403" t="s">
        <v>663</v>
      </c>
      <c r="C15" s="403" t="s">
        <v>663</v>
      </c>
      <c r="D15" s="371" t="s">
        <v>676</v>
      </c>
      <c r="E15" s="401" t="s">
        <v>689</v>
      </c>
      <c r="F15" s="401" t="s">
        <v>689</v>
      </c>
      <c r="G15" s="371" t="s">
        <v>704</v>
      </c>
      <c r="H15" s="401" t="s">
        <v>731</v>
      </c>
      <c r="I15" s="401" t="s">
        <v>731</v>
      </c>
      <c r="J15" s="371" t="s">
        <v>753</v>
      </c>
      <c r="K15" s="400" t="s">
        <v>759</v>
      </c>
    </row>
    <row r="16" spans="1:11">
      <c r="A16" s="366" t="s">
        <v>626</v>
      </c>
      <c r="B16" s="403" t="s">
        <v>662</v>
      </c>
      <c r="C16" s="403" t="s">
        <v>662</v>
      </c>
      <c r="D16" s="371" t="s">
        <v>677</v>
      </c>
      <c r="E16" s="401" t="s">
        <v>690</v>
      </c>
      <c r="F16" s="401" t="s">
        <v>690</v>
      </c>
      <c r="G16" s="371" t="s">
        <v>705</v>
      </c>
      <c r="H16" s="401" t="s">
        <v>587</v>
      </c>
      <c r="I16" s="401" t="s">
        <v>587</v>
      </c>
      <c r="J16" s="371" t="s">
        <v>754</v>
      </c>
      <c r="K16" s="400" t="s">
        <v>760</v>
      </c>
    </row>
    <row r="17" spans="1:11">
      <c r="A17" s="366" t="s">
        <v>627</v>
      </c>
      <c r="B17" s="403" t="s">
        <v>661</v>
      </c>
      <c r="C17" s="403" t="s">
        <v>661</v>
      </c>
      <c r="D17" s="371" t="s">
        <v>678</v>
      </c>
      <c r="E17" s="401" t="s">
        <v>691</v>
      </c>
      <c r="F17" s="401" t="s">
        <v>691</v>
      </c>
      <c r="G17" s="371" t="s">
        <v>706</v>
      </c>
      <c r="H17" s="401" t="s">
        <v>732</v>
      </c>
      <c r="I17" s="401" t="s">
        <v>732</v>
      </c>
      <c r="J17" s="371"/>
      <c r="K17" s="373"/>
    </row>
    <row r="18" spans="1:11">
      <c r="A18" s="366" t="s">
        <v>669</v>
      </c>
      <c r="B18" s="403" t="s">
        <v>660</v>
      </c>
      <c r="C18" s="403" t="s">
        <v>660</v>
      </c>
      <c r="D18" s="371" t="s">
        <v>679</v>
      </c>
      <c r="E18" s="401" t="s">
        <v>692</v>
      </c>
      <c r="F18" s="401" t="s">
        <v>692</v>
      </c>
      <c r="G18" s="371" t="s">
        <v>707</v>
      </c>
      <c r="H18" s="401" t="s">
        <v>581</v>
      </c>
      <c r="I18" s="401" t="s">
        <v>581</v>
      </c>
      <c r="J18" s="371" t="s">
        <v>761</v>
      </c>
      <c r="K18" s="400" t="s">
        <v>763</v>
      </c>
    </row>
    <row r="19" spans="1:11">
      <c r="A19" s="366" t="s">
        <v>628</v>
      </c>
      <c r="B19" s="403" t="s">
        <v>659</v>
      </c>
      <c r="C19" s="403" t="s">
        <v>659</v>
      </c>
      <c r="D19" s="371" t="s">
        <v>680</v>
      </c>
      <c r="E19" s="401" t="s">
        <v>693</v>
      </c>
      <c r="F19" s="401" t="s">
        <v>693</v>
      </c>
      <c r="G19" s="371" t="s">
        <v>708</v>
      </c>
      <c r="H19" s="401" t="s">
        <v>733</v>
      </c>
      <c r="I19" s="401" t="s">
        <v>733</v>
      </c>
      <c r="J19" s="371"/>
      <c r="K19" s="373"/>
    </row>
    <row r="20" spans="1:11">
      <c r="A20" s="366" t="s">
        <v>629</v>
      </c>
      <c r="B20" s="403" t="s">
        <v>658</v>
      </c>
      <c r="C20" s="403" t="s">
        <v>658</v>
      </c>
      <c r="D20" s="371" t="s">
        <v>681</v>
      </c>
      <c r="E20" s="401" t="s">
        <v>320</v>
      </c>
      <c r="F20" s="401" t="s">
        <v>320</v>
      </c>
      <c r="G20" s="371" t="s">
        <v>709</v>
      </c>
      <c r="H20" s="401" t="s">
        <v>436</v>
      </c>
      <c r="I20" s="401" t="s">
        <v>436</v>
      </c>
      <c r="J20" s="371" t="s">
        <v>762</v>
      </c>
      <c r="K20" s="400" t="s">
        <v>764</v>
      </c>
    </row>
    <row r="21" spans="1:11">
      <c r="A21" s="366" t="s">
        <v>630</v>
      </c>
      <c r="B21" s="403" t="s">
        <v>657</v>
      </c>
      <c r="C21" s="403" t="s">
        <v>657</v>
      </c>
      <c r="D21" s="371" t="s">
        <v>682</v>
      </c>
      <c r="E21" s="401" t="s">
        <v>334</v>
      </c>
      <c r="F21" s="401" t="s">
        <v>334</v>
      </c>
      <c r="G21" s="371" t="s">
        <v>710</v>
      </c>
      <c r="H21" s="401" t="s">
        <v>734</v>
      </c>
      <c r="I21" s="401" t="s">
        <v>734</v>
      </c>
      <c r="J21" s="338"/>
      <c r="K21" s="373"/>
    </row>
    <row r="22" spans="1:11">
      <c r="A22" s="366" t="s">
        <v>631</v>
      </c>
      <c r="B22" s="403" t="s">
        <v>656</v>
      </c>
      <c r="C22" s="403" t="s">
        <v>656</v>
      </c>
      <c r="D22" s="371" t="s">
        <v>683</v>
      </c>
      <c r="E22" s="401" t="s">
        <v>694</v>
      </c>
      <c r="F22" s="401" t="s">
        <v>694</v>
      </c>
      <c r="G22" s="371" t="s">
        <v>711</v>
      </c>
      <c r="H22" s="401" t="s">
        <v>228</v>
      </c>
      <c r="I22" s="401" t="s">
        <v>228</v>
      </c>
      <c r="J22" s="338"/>
      <c r="K22" s="373"/>
    </row>
    <row r="23" spans="1:11">
      <c r="A23" s="366" t="s">
        <v>632</v>
      </c>
      <c r="B23" s="403" t="s">
        <v>655</v>
      </c>
      <c r="C23" s="403" t="s">
        <v>655</v>
      </c>
      <c r="D23" s="371" t="s">
        <v>684</v>
      </c>
      <c r="E23" s="401" t="s">
        <v>695</v>
      </c>
      <c r="F23" s="401" t="s">
        <v>695</v>
      </c>
      <c r="G23" s="371" t="s">
        <v>712</v>
      </c>
      <c r="H23" s="401" t="s">
        <v>735</v>
      </c>
      <c r="I23" s="401" t="s">
        <v>735</v>
      </c>
      <c r="J23" s="338"/>
      <c r="K23" s="373"/>
    </row>
    <row r="24" spans="1:11">
      <c r="A24" s="366" t="s">
        <v>633</v>
      </c>
      <c r="B24" s="403" t="s">
        <v>654</v>
      </c>
      <c r="C24" s="403" t="s">
        <v>654</v>
      </c>
      <c r="D24" s="371" t="s">
        <v>766</v>
      </c>
      <c r="E24" s="401" t="s">
        <v>696</v>
      </c>
      <c r="F24" s="401" t="s">
        <v>696</v>
      </c>
      <c r="G24" s="371" t="s">
        <v>713</v>
      </c>
      <c r="H24" s="401" t="s">
        <v>582</v>
      </c>
      <c r="I24" s="401" t="s">
        <v>582</v>
      </c>
      <c r="J24" s="338"/>
      <c r="K24" s="373"/>
    </row>
    <row r="25" spans="1:11">
      <c r="A25" s="366" t="s">
        <v>634</v>
      </c>
      <c r="B25" s="403" t="s">
        <v>653</v>
      </c>
      <c r="C25" s="403" t="s">
        <v>653</v>
      </c>
      <c r="D25" s="338"/>
      <c r="E25" s="338"/>
      <c r="F25" s="338"/>
      <c r="G25" s="371" t="s">
        <v>714</v>
      </c>
      <c r="H25" s="401" t="s">
        <v>596</v>
      </c>
      <c r="I25" s="401" t="s">
        <v>596</v>
      </c>
      <c r="J25" s="338"/>
      <c r="K25" s="373"/>
    </row>
    <row r="26" spans="1:11">
      <c r="A26" s="366" t="s">
        <v>635</v>
      </c>
      <c r="B26" s="403" t="s">
        <v>652</v>
      </c>
      <c r="C26" s="403" t="s">
        <v>652</v>
      </c>
      <c r="D26" s="338"/>
      <c r="E26" s="338"/>
      <c r="F26" s="338"/>
      <c r="G26" s="371" t="s">
        <v>715</v>
      </c>
      <c r="H26" s="401" t="s">
        <v>736</v>
      </c>
      <c r="I26" s="401" t="s">
        <v>736</v>
      </c>
      <c r="J26" s="338"/>
      <c r="K26" s="373"/>
    </row>
    <row r="27" spans="1:11">
      <c r="A27" s="366" t="s">
        <v>636</v>
      </c>
      <c r="B27" s="403" t="s">
        <v>651</v>
      </c>
      <c r="C27" s="403" t="s">
        <v>651</v>
      </c>
      <c r="D27" s="338"/>
      <c r="E27" s="338"/>
      <c r="F27" s="338"/>
      <c r="G27" s="371" t="s">
        <v>716</v>
      </c>
      <c r="H27" s="401" t="s">
        <v>580</v>
      </c>
      <c r="I27" s="401" t="s">
        <v>580</v>
      </c>
      <c r="J27" s="338"/>
      <c r="K27" s="373"/>
    </row>
    <row r="28" spans="1:11">
      <c r="A28" s="366" t="s">
        <v>637</v>
      </c>
      <c r="B28" s="403" t="s">
        <v>650</v>
      </c>
      <c r="C28" s="403" t="s">
        <v>650</v>
      </c>
      <c r="D28" s="338"/>
      <c r="E28" s="338"/>
      <c r="F28" s="338"/>
      <c r="G28" s="371" t="s">
        <v>717</v>
      </c>
      <c r="H28" s="401" t="s">
        <v>737</v>
      </c>
      <c r="I28" s="401" t="s">
        <v>737</v>
      </c>
      <c r="J28" s="338"/>
      <c r="K28" s="373"/>
    </row>
    <row r="29" spans="1:11">
      <c r="A29" s="366" t="s">
        <v>638</v>
      </c>
      <c r="B29" s="403" t="s">
        <v>649</v>
      </c>
      <c r="C29" s="403" t="s">
        <v>649</v>
      </c>
      <c r="D29" s="338"/>
      <c r="E29" s="338"/>
      <c r="F29" s="338"/>
      <c r="G29" s="371" t="s">
        <v>718</v>
      </c>
      <c r="H29" s="401" t="s">
        <v>398</v>
      </c>
      <c r="I29" s="401" t="s">
        <v>398</v>
      </c>
      <c r="J29" s="338"/>
      <c r="K29" s="373"/>
    </row>
    <row r="30" spans="1:11">
      <c r="A30" s="366" t="s">
        <v>639</v>
      </c>
      <c r="B30" s="403" t="s">
        <v>648</v>
      </c>
      <c r="C30" s="403" t="s">
        <v>648</v>
      </c>
      <c r="D30" s="338"/>
      <c r="E30" s="338"/>
      <c r="F30" s="338"/>
      <c r="G30" s="371" t="s">
        <v>719</v>
      </c>
      <c r="H30" s="401" t="s">
        <v>738</v>
      </c>
      <c r="I30" s="401" t="s">
        <v>738</v>
      </c>
      <c r="J30" s="338"/>
      <c r="K30" s="373"/>
    </row>
    <row r="31" spans="1:11">
      <c r="A31" s="366" t="s">
        <v>640</v>
      </c>
      <c r="B31" s="403" t="s">
        <v>647</v>
      </c>
      <c r="C31" s="403" t="s">
        <v>647</v>
      </c>
      <c r="D31" s="338"/>
      <c r="E31" s="338"/>
      <c r="F31" s="338"/>
      <c r="G31" s="371" t="s">
        <v>720</v>
      </c>
      <c r="H31" s="401" t="s">
        <v>230</v>
      </c>
      <c r="I31" s="401" t="s">
        <v>230</v>
      </c>
      <c r="J31" s="338"/>
      <c r="K31" s="373"/>
    </row>
    <row r="32" spans="1:11">
      <c r="A32" s="366" t="s">
        <v>641</v>
      </c>
      <c r="B32" s="403" t="s">
        <v>646</v>
      </c>
      <c r="C32" s="403" t="s">
        <v>646</v>
      </c>
      <c r="D32" s="338"/>
      <c r="E32" s="338"/>
      <c r="F32" s="338"/>
      <c r="G32" s="371" t="s">
        <v>721</v>
      </c>
      <c r="H32" s="401" t="s">
        <v>231</v>
      </c>
      <c r="I32" s="401" t="s">
        <v>231</v>
      </c>
      <c r="J32" s="338"/>
      <c r="K32" s="373"/>
    </row>
    <row r="33" spans="1:11">
      <c r="A33" s="366" t="s">
        <v>642</v>
      </c>
      <c r="B33" s="403" t="s">
        <v>645</v>
      </c>
      <c r="C33" s="403" t="s">
        <v>645</v>
      </c>
      <c r="D33" s="338"/>
      <c r="E33" s="338"/>
      <c r="F33" s="338"/>
      <c r="G33" s="371" t="s">
        <v>722</v>
      </c>
      <c r="H33" s="401" t="s">
        <v>328</v>
      </c>
      <c r="I33" s="401" t="s">
        <v>328</v>
      </c>
      <c r="J33" s="338"/>
      <c r="K33" s="373"/>
    </row>
    <row r="34" spans="1:11">
      <c r="A34" s="366" t="s">
        <v>643</v>
      </c>
      <c r="B34" s="403" t="s">
        <v>644</v>
      </c>
      <c r="C34" s="403" t="s">
        <v>644</v>
      </c>
      <c r="D34" s="338"/>
      <c r="E34" s="338"/>
      <c r="F34" s="338"/>
      <c r="G34" s="371" t="s">
        <v>723</v>
      </c>
      <c r="H34" s="401" t="s">
        <v>739</v>
      </c>
      <c r="I34" s="401" t="s">
        <v>739</v>
      </c>
      <c r="J34" s="338"/>
      <c r="K34" s="373"/>
    </row>
    <row r="35" spans="1:11">
      <c r="A35" s="366"/>
      <c r="B35" s="404"/>
      <c r="C35" s="404"/>
      <c r="D35" s="338"/>
      <c r="E35" s="338"/>
      <c r="F35" s="338"/>
      <c r="G35" s="371" t="s">
        <v>724</v>
      </c>
      <c r="H35" s="401" t="s">
        <v>740</v>
      </c>
      <c r="I35" s="401" t="s">
        <v>740</v>
      </c>
      <c r="J35" s="338"/>
      <c r="K35" s="373"/>
    </row>
    <row r="36" spans="1:11">
      <c r="A36" s="366"/>
      <c r="B36" s="338"/>
      <c r="C36" s="338"/>
      <c r="D36" s="338"/>
      <c r="E36" s="338"/>
      <c r="F36" s="338"/>
      <c r="G36" s="371" t="s">
        <v>725</v>
      </c>
      <c r="H36" s="401" t="s">
        <v>741</v>
      </c>
      <c r="I36" s="401" t="s">
        <v>741</v>
      </c>
      <c r="J36" s="338"/>
      <c r="K36" s="373"/>
    </row>
    <row r="37" spans="1:11">
      <c r="A37" s="366"/>
      <c r="B37" s="338"/>
      <c r="C37" s="338"/>
      <c r="D37" s="338"/>
      <c r="E37" s="338"/>
      <c r="F37" s="338"/>
      <c r="G37" s="371" t="s">
        <v>726</v>
      </c>
      <c r="H37" s="401" t="s">
        <v>742</v>
      </c>
      <c r="I37" s="401" t="s">
        <v>742</v>
      </c>
      <c r="J37" s="338"/>
      <c r="K37" s="373"/>
    </row>
    <row r="38" spans="1:11">
      <c r="A38" s="366"/>
      <c r="B38" s="338"/>
      <c r="C38" s="338"/>
      <c r="D38" s="338"/>
      <c r="E38" s="338"/>
      <c r="F38" s="338"/>
      <c r="G38" s="371" t="s">
        <v>727</v>
      </c>
      <c r="H38" s="401" t="s">
        <v>441</v>
      </c>
      <c r="I38" s="401" t="s">
        <v>441</v>
      </c>
      <c r="J38" s="338"/>
      <c r="K38" s="373"/>
    </row>
    <row r="39" spans="1:11">
      <c r="A39" s="366"/>
      <c r="B39" s="338"/>
      <c r="C39" s="338"/>
      <c r="D39" s="338"/>
      <c r="E39" s="338"/>
      <c r="F39" s="338"/>
      <c r="G39" s="371" t="s">
        <v>728</v>
      </c>
      <c r="H39" s="401" t="s">
        <v>743</v>
      </c>
      <c r="I39" s="401" t="s">
        <v>743</v>
      </c>
      <c r="J39" s="338"/>
      <c r="K39" s="373"/>
    </row>
    <row r="40" spans="1:11">
      <c r="A40" s="366"/>
      <c r="B40" s="338"/>
      <c r="C40" s="338"/>
      <c r="D40" s="338"/>
      <c r="E40" s="338"/>
      <c r="F40" s="338"/>
      <c r="G40" s="371" t="s">
        <v>872</v>
      </c>
      <c r="H40" s="401" t="s">
        <v>744</v>
      </c>
      <c r="I40" s="401" t="s">
        <v>744</v>
      </c>
      <c r="J40" s="338"/>
      <c r="K40" s="373"/>
    </row>
    <row r="41" spans="1:11">
      <c r="A41" s="366"/>
      <c r="B41" s="338"/>
      <c r="C41" s="338"/>
      <c r="D41" s="338"/>
      <c r="E41" s="338"/>
      <c r="F41" s="338"/>
      <c r="G41" s="371" t="s">
        <v>873</v>
      </c>
      <c r="H41" s="401" t="s">
        <v>745</v>
      </c>
      <c r="I41" s="401" t="s">
        <v>745</v>
      </c>
      <c r="J41" s="338"/>
      <c r="K41" s="373"/>
    </row>
    <row r="42" spans="1:11">
      <c r="A42" s="366"/>
      <c r="B42" s="303"/>
      <c r="C42" s="303"/>
      <c r="D42" s="303"/>
      <c r="E42" s="338"/>
      <c r="F42" s="338"/>
      <c r="G42" s="399" t="s">
        <v>874</v>
      </c>
      <c r="H42" s="401" t="s">
        <v>746</v>
      </c>
      <c r="I42" s="401" t="s">
        <v>746</v>
      </c>
      <c r="J42" s="303"/>
      <c r="K42" s="367"/>
    </row>
    <row r="43" spans="1:11">
      <c r="A43" s="366"/>
      <c r="B43" s="303"/>
      <c r="C43" s="303"/>
      <c r="D43" s="303"/>
      <c r="E43" s="338"/>
      <c r="F43" s="338"/>
      <c r="G43" s="303"/>
      <c r="H43" s="303"/>
      <c r="I43" s="303"/>
      <c r="J43" s="303"/>
      <c r="K43" s="367"/>
    </row>
    <row r="44" spans="1:11" ht="15.75" thickBot="1">
      <c r="A44" s="368"/>
      <c r="B44" s="369"/>
      <c r="C44" s="369"/>
      <c r="D44" s="369"/>
      <c r="E44" s="369"/>
      <c r="F44" s="369"/>
      <c r="G44" s="369"/>
      <c r="H44" s="369"/>
      <c r="I44" s="369"/>
      <c r="J44" s="369"/>
      <c r="K44" s="370"/>
    </row>
    <row r="45" spans="1:11" s="4" customFormat="1" thickTop="1"/>
    <row r="46" spans="1:11">
      <c r="H46" s="4"/>
      <c r="I46" s="4"/>
    </row>
    <row r="50" spans="2:3">
      <c r="B50" s="405"/>
      <c r="C50" s="405"/>
    </row>
    <row r="84" spans="2:3">
      <c r="B84" s="405"/>
      <c r="C84" s="405"/>
    </row>
    <row r="97" spans="2:2" ht="15.75">
      <c r="B97" s="86"/>
    </row>
  </sheetData>
  <mergeCells count="87">
    <mergeCell ref="A8:K8"/>
    <mergeCell ref="C3:K3"/>
    <mergeCell ref="C4:K4"/>
    <mergeCell ref="C5:K5"/>
    <mergeCell ref="C6:K6"/>
    <mergeCell ref="C2:K2"/>
    <mergeCell ref="A1:K1"/>
    <mergeCell ref="C7:K7"/>
    <mergeCell ref="H39:I39"/>
    <mergeCell ref="H40:I40"/>
    <mergeCell ref="H24:I24"/>
    <mergeCell ref="H25:I25"/>
    <mergeCell ref="H26:I26"/>
    <mergeCell ref="H27:I27"/>
    <mergeCell ref="H28:I28"/>
    <mergeCell ref="H19:I19"/>
    <mergeCell ref="H22:I22"/>
    <mergeCell ref="H23:I23"/>
    <mergeCell ref="H14:I14"/>
    <mergeCell ref="H15:I15"/>
    <mergeCell ref="H16:I16"/>
    <mergeCell ref="H29:I29"/>
    <mergeCell ref="H30:I30"/>
    <mergeCell ref="H31:I31"/>
    <mergeCell ref="H32:I32"/>
    <mergeCell ref="H33:I33"/>
    <mergeCell ref="H42:I42"/>
    <mergeCell ref="B84:C84"/>
    <mergeCell ref="H34:I34"/>
    <mergeCell ref="H35:I35"/>
    <mergeCell ref="H36:I36"/>
    <mergeCell ref="H37:I37"/>
    <mergeCell ref="H38:I38"/>
    <mergeCell ref="B50:C50"/>
    <mergeCell ref="H41:I41"/>
    <mergeCell ref="H20:I20"/>
    <mergeCell ref="H21:I21"/>
    <mergeCell ref="E21:F21"/>
    <mergeCell ref="E22:F22"/>
    <mergeCell ref="E23:F23"/>
    <mergeCell ref="E20:F20"/>
    <mergeCell ref="E24:F24"/>
    <mergeCell ref="E15:F15"/>
    <mergeCell ref="E16:F16"/>
    <mergeCell ref="E17:F17"/>
    <mergeCell ref="E18:F18"/>
    <mergeCell ref="E19:F19"/>
    <mergeCell ref="B32:C32"/>
    <mergeCell ref="B33:C33"/>
    <mergeCell ref="B34:C34"/>
    <mergeCell ref="B35:C35"/>
    <mergeCell ref="E9:F9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9:C19"/>
    <mergeCell ref="B20:C20"/>
    <mergeCell ref="B21:C21"/>
    <mergeCell ref="B12:C12"/>
    <mergeCell ref="B13:C13"/>
    <mergeCell ref="B14:C14"/>
    <mergeCell ref="B15:C15"/>
    <mergeCell ref="B16:C16"/>
    <mergeCell ref="H11:I11"/>
    <mergeCell ref="B9:C9"/>
    <mergeCell ref="B10:C10"/>
    <mergeCell ref="B11:C11"/>
    <mergeCell ref="B18:C18"/>
    <mergeCell ref="E10:F10"/>
    <mergeCell ref="E11:F11"/>
    <mergeCell ref="E12:F12"/>
    <mergeCell ref="E13:F13"/>
    <mergeCell ref="E14:F14"/>
    <mergeCell ref="H17:I17"/>
    <mergeCell ref="H18:I18"/>
    <mergeCell ref="H9:I9"/>
    <mergeCell ref="H10:I10"/>
    <mergeCell ref="H12:I12"/>
    <mergeCell ref="H13:I13"/>
  </mergeCells>
  <hyperlinks>
    <hyperlink ref="B9:C9" location="Plano_Estatístico_2018_HJB!A6" display="Estatística de Pacientes Internados"/>
    <hyperlink ref="B10:C10" location="Plano_Estatístico_2018_HJB!A8" display="Nº de Leitos por Unidade"/>
    <hyperlink ref="B11:C11" location="Plano_Estatístico_2018_HJB!A14" display="Nº de Leitos-Dia por Unidade"/>
    <hyperlink ref="B12:C12" location="Plano_Estatístico_2018_HJB!A20" display="Nº de Pacientes-Dia por Especialidade"/>
    <hyperlink ref="B13:C13" location="Plano_Estatístico_2018_HJB!A41" display="Nº de Pacientes-Dia por Unidade"/>
    <hyperlink ref="B14:C14" location="Plano_Estatístico_2018_HJB!A47" display="Média Diária de Pacientes por Unidade"/>
    <hyperlink ref="B15:C15" location="Plano_Estatístico_2018_HJB!A53" display="Internações por Especialidade"/>
    <hyperlink ref="B16:C16" location="Plano_Estatístico_2018_HJB!A74" display="Internações por Unidade"/>
    <hyperlink ref="B17:C17" location="Plano_Estatístico_2018_HJB!A80" display="Internações por Município"/>
    <hyperlink ref="B18:C18" location="Plano_Estatístico_2018_HJB!A200" display=" Internações por Faixa etária"/>
    <hyperlink ref="B19:C19" location="Plano_Estatístico_2018_HJB!A211" display="Altas Melhoradas Por Especialidade"/>
    <hyperlink ref="B20:C20" location="Plano_Estatístico_2018_HJB!A233" display="Altas por Unidade (sem transferências)"/>
    <hyperlink ref="B21:C21" location="Plano_Estatístico_2018_HJB!A239" display="Óbitos por Especialidade"/>
    <hyperlink ref="B22:C22" location="Plano_Estatístico_2018_HJB!A259" display="Óbitos por Unidade"/>
    <hyperlink ref="B23:C23" location="Plano_Estatístico_2018_HJB!A265" display="Óbitos Não Institucionais p/ Especialidade (-48h)"/>
    <hyperlink ref="B24:C24" location="Plano_Estatístico_2018_HJB!A285" display="Óbitos Institucionais p/ Especialidade  (+48h)"/>
    <hyperlink ref="B25:C25" location="Plano_Estatístico_2018_HJB!A305" display="Óbitos por Faixa Etária"/>
    <hyperlink ref="B26:C26" location="Plano_Estatístico_2018_HJB!A315" display="Transferência Interna por Unidade (Entrada)"/>
    <hyperlink ref="B27:C27" location="Plano_Estatístico_2018_HJB!A321" display="Transferência Interna por Unidade (Saída)"/>
    <hyperlink ref="B28:C28" location="Plano_Estatístico_2018_HJB!A327" display="Pacientes Saídos p/ Especialidade"/>
    <hyperlink ref="B29:C29" location="Plano_Estatístico_2018_HJB!A348" display="Pacientes Saídos por Unidade"/>
    <hyperlink ref="B30:C30" location="Plano_Estatístico_2018_HJB!A354" display="Porcentagem de Ocupação por Unidade"/>
    <hyperlink ref="B31:C31" location="Plano_Estatístico_2018_HJB!A362" display="Média de Permanência por Unidade"/>
    <hyperlink ref="B32:C32" location="Plano_Estatístico_2018_HJB!A370" display="Índice de Giro de Leitos p/ Unidade"/>
    <hyperlink ref="B33:C33" location="Plano_Estatístico_2018_HJB!A376" display="Taxa de Mortalidade por Unidade"/>
    <hyperlink ref="B34:C34" location="Plano_Estatístico_2018_HJB!A382" display="Taxa de Mortalidade por Tipo"/>
    <hyperlink ref="E9:F9" location="Plano_Estatístico_2018_HJB!A389" display="Serviços Assistenciais"/>
    <hyperlink ref="E10:F10" location="Plano_Estatístico_2018_HJB!A392" display="Centro Cirúrgico"/>
    <hyperlink ref="E11:F11" location="'Sumário Provisório'!A424" display="Anestesia"/>
    <hyperlink ref="E12:F12" location="Plano_Estatístico_2018_HJB!A444" display="Centro Cirúrgico - Procedimento Endoscópico"/>
    <hyperlink ref="E13:F13" location="Plano_Estatístico_2018_HJB!A470" display="Anestesia"/>
    <hyperlink ref="E14:F14" location="Plano_Estatístico_2018_HJB!A491" display="Central de Material Esterilizado"/>
    <hyperlink ref="E15:F15" location="Plano_Estatístico_2018_HJB!A510" display="Ambulatório de Referência e Pronto Atendimento"/>
    <hyperlink ref="E16:F16" location="Plano_Estatístico_2018_HJB!A517" display="Atendimento por Especialidades – Ambulatório - Consultas Médicas"/>
    <hyperlink ref="E17:F17" location="Plano_Estatístico_2018_HJB!A539" display="Atendimento por Especialidades – Ambulatório - Consultas Não Médicas"/>
    <hyperlink ref="E18:F18" location="Plano_Estatístico_2018_HJB!A546" display="Procedimentos Realizados no ambulatório"/>
    <hyperlink ref="E19:F19" location="Plano_Estatístico_2018_HJB!A551" display="Atividades Sociais"/>
    <hyperlink ref="E20:F20" location="Plano_Estatístico_2018_HJB!A552" display="S.A.U"/>
    <hyperlink ref="E21:F21" location="Plano_Estatístico_2018_HJB!A560" display="Serviço Social"/>
    <hyperlink ref="E22:F22" location="Plano_Estatístico_2018_HJB!A570" display="Serviço Nutricional"/>
    <hyperlink ref="E23:F23" location="Plano_Estatístico_2018_HJB!A576" display="Serviço Psicologia"/>
    <hyperlink ref="E24:F24" location="Plano_Estatístico_2018_HJB!A585" display="Educação Permanente"/>
    <hyperlink ref="H9:I9" location="Plano_Estatístico_2018_HJB!A597" display="Serviço de Apoio Diagnóstico Terapêutico"/>
    <hyperlink ref="H10:I10" location="Plano_Estatístico_2018_HJB!A599" display="Anátomo Patológico"/>
    <hyperlink ref="H11:I11" location="Plano_Estatístico_2018_HJB!A617" display="Bomba de Insulina"/>
    <hyperlink ref="H12:I12" location="Plano_Estatístico_2018_HJB!A634" display="Broncoscopia"/>
    <hyperlink ref="H13:I13" location="Plano_Estatístico_2018_HJB!A651" display="Densitometria Óssea"/>
    <hyperlink ref="H14:I14" location="Plano_Estatístico_2018_HJB!A668" display="Ecocardiograma"/>
    <hyperlink ref="H15:I15" location="Plano_Estatístico_2018_HJB!A685" display="ECG - Eletrocardiograma"/>
    <hyperlink ref="H16:I16" location="Plano_Estatístico_2018_HJB!A702" display="Endoscopia Digestiva Alta"/>
    <hyperlink ref="H17:I17" location="Plano_Estatístico_2018_HJB!A749" display="Endoscopia Digestiva Baixa - Colonoscopia"/>
    <hyperlink ref="H18:I18" location="Plano_Estatístico_2018_HJB!A794" display="Escleroterapia Ecoviada com Espuma"/>
    <hyperlink ref="H19:I19" location="Plano_Estatístico_2018_HJB!A811" display="Espirometria - Prova de Função Pulmonar"/>
    <hyperlink ref="H20:I20" location="Plano_Estatístico_2018_HJB!A828" display="Holter de Glicemia"/>
    <hyperlink ref="H21:I21" location="Plano_Estatístico_2018_HJB!A845" display="Laboratório de Análises Clínicas"/>
    <hyperlink ref="H22:I22" location="Plano_Estatístico_2018_HJB!A874" display="Mamografia"/>
    <hyperlink ref="H23:I23" location="Plano_Estatístico_2018_HJB!A891" display="MAPA - Monitorização Ambulatorial de Pressão Arterial"/>
    <hyperlink ref="H24:I24" location="Plano_Estatístico_2018_HJB!A908" display="Medicina Nuclear - Cintilografia"/>
    <hyperlink ref="H25:I25" location="Plano_Estatístico_2018_HJB!A925" display="Medicina Nuclear - Iodoterapia"/>
    <hyperlink ref="H26:I26" location="Plano_Estatístico_2018_HJB!A942" display="PAAF - Biópsia de Tireóide"/>
    <hyperlink ref="H27:I27" location="Plano_Estatístico_2018_HJB!A959" display="Polissonografia"/>
    <hyperlink ref="H28:I28" location="Plano_Estatístico_2018_HJB!A976" display="Radiologia - Raio-X"/>
    <hyperlink ref="H29:I29" location="Plano_Estatístico_2018_HJB!A1066" display="Ressonância Magnética"/>
    <hyperlink ref="H30:I30" location="Plano_Estatístico_2018_HJB!A1083" display="Teste Ergométrico"/>
    <hyperlink ref="H31:I31" location="Plano_Estatístico_2018_HJB!A1100" display="Tomografia"/>
    <hyperlink ref="H32:I32" location="Plano_Estatístico_2018_HJB!A1163" display="Ultrassonografia"/>
    <hyperlink ref="H33:I33" location="Plano_Estatístico_2018_HJB!A1240" display="Fisioterapia"/>
    <hyperlink ref="H34:I34" location="Plano_Estatístico_2018_HJB!A1248" display="Fonoaudiologia"/>
    <hyperlink ref="H35:I35" location="Plano_Estatístico_2018_HJB!A1265" display="Terapia Ocupacional"/>
    <hyperlink ref="H36:I36" location="Plano_Estatístico_2018_HJB!A1282" display="Hemoterapia - Agência Transfusional"/>
    <hyperlink ref="H37:I37" location="Plano_Estatístico_2018_HJB!A1294" display="Hemodiálise"/>
    <hyperlink ref="H38:I38" location="Plano_Estatístico_2018_HJB!A1303" display="Pulsoterapia"/>
    <hyperlink ref="H39:I39" location="Plano_Estatístico_2018_HJB!A1320" display="Total SADT Internos"/>
    <hyperlink ref="H40:I40" location="Plano_Estatístico_2018_HJB!A1349" display="Total SADT Externos"/>
    <hyperlink ref="H41:I41" location="Plano_Estatístico_2018_HJB!A1349" display="TOTAL GERAL  SADT"/>
    <hyperlink ref="H42:I42" location="Plano_Estatístico_2018_HJB!A1382" display="Total Tratamentos Internos"/>
    <hyperlink ref="K9" location="Plano_Estatístico_2018_HJB!A1392" display="Serviços de Apoio"/>
    <hyperlink ref="K10" location="Plano_Estatístico_2018_HJB!A1394" display="Nutrição e Dietética"/>
    <hyperlink ref="K11" location="'Sumário Provisório'!A1418" display="Processamento da Roupa"/>
    <hyperlink ref="K12" location="Plano_Estatístico_2018_HJB!A1458" display="Manutenção"/>
    <hyperlink ref="K13" location="Plano_Estatístico_2018_HJB!A1523" display="Telefonia"/>
    <hyperlink ref="K14" location="Plano_Estatístico_2018_HJB!A1531" display="Encadernação"/>
    <hyperlink ref="K15" location="Plano_Estatístico_2018_HJB!A1550" display="Plastificação"/>
    <hyperlink ref="K16" location="Plano_Estatístico_2018_HJB!A1567" display="Cópias"/>
    <hyperlink ref="K18" location="Plano_Estatístico_2018_HJB!A1601" display="Serviços Administrativos"/>
    <hyperlink ref="K20" location="Plano_Estatístico_2018_HJB!A1680" display="Resumo Geral de Informações"/>
  </hyperlinks>
  <pageMargins left="0.511811024" right="0.511811024" top="0.78740157499999996" bottom="0.78740157499999996" header="0.31496062000000002" footer="0.31496062000000002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/>
    <pageSetUpPr fitToPage="1"/>
  </sheetPr>
  <dimension ref="A1:Z1715"/>
  <sheetViews>
    <sheetView tabSelected="1" view="pageBreakPreview" zoomScale="80" zoomScaleNormal="83" zoomScaleSheetLayoutView="80" zoomScalePageLayoutView="50" workbookViewId="0">
      <pane ySplit="5" topLeftCell="A1362" activePane="bottomLeft" state="frozen"/>
      <selection activeCell="A5" sqref="A5"/>
      <selection pane="bottomLeft" activeCell="A1349" sqref="A1349"/>
    </sheetView>
  </sheetViews>
  <sheetFormatPr defaultColWidth="15.125" defaultRowHeight="15"/>
  <cols>
    <col min="1" max="1" width="38" style="86" customWidth="1"/>
    <col min="2" max="2" width="10.5" style="110" customWidth="1"/>
    <col min="3" max="3" width="11.5" style="110" customWidth="1"/>
    <col min="4" max="4" width="10.625" style="110" customWidth="1"/>
    <col min="5" max="5" width="11.375" style="110" customWidth="1"/>
    <col min="6" max="6" width="11.625" style="110" customWidth="1"/>
    <col min="7" max="7" width="11.75" style="110" customWidth="1"/>
    <col min="8" max="8" width="11.625" style="110" bestFit="1" customWidth="1"/>
    <col min="9" max="9" width="10.625" style="110" bestFit="1" customWidth="1"/>
    <col min="10" max="10" width="11" style="110" customWidth="1"/>
    <col min="11" max="11" width="11.625" style="110" bestFit="1" customWidth="1"/>
    <col min="12" max="13" width="11.125" style="110" bestFit="1" customWidth="1"/>
    <col min="14" max="14" width="13" style="181" bestFit="1" customWidth="1"/>
    <col min="15" max="15" width="11.875" style="111" bestFit="1" customWidth="1"/>
    <col min="16" max="25" width="18.5" style="3" customWidth="1"/>
    <col min="26" max="26" width="8.625" style="3" customWidth="1"/>
    <col min="27" max="16384" width="15.125" style="3"/>
  </cols>
  <sheetData>
    <row r="1" spans="1:26" ht="14.25">
      <c r="A1" s="418" t="s">
        <v>493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>
      <c r="A2" s="418"/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418"/>
      <c r="O2" s="418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>
      <c r="A3" s="418" t="s">
        <v>583</v>
      </c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>
      <c r="A4" s="419"/>
      <c r="B4" s="419"/>
      <c r="C4" s="419"/>
      <c r="D4" s="419"/>
      <c r="E4" s="419"/>
      <c r="F4" s="419"/>
      <c r="G4" s="419"/>
      <c r="H4" s="419"/>
      <c r="I4" s="419"/>
      <c r="J4" s="419"/>
      <c r="K4" s="419"/>
      <c r="L4" s="419"/>
      <c r="M4" s="419"/>
      <c r="N4" s="419"/>
      <c r="O4" s="419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9" customFormat="1" ht="15.75">
      <c r="A5" s="5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157" t="s">
        <v>15</v>
      </c>
      <c r="O5" s="7" t="s">
        <v>16</v>
      </c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s="9" customFormat="1" ht="15.75">
      <c r="A6" s="10" t="s">
        <v>532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58"/>
      <c r="O6" s="12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s="9" customFormat="1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9"/>
      <c r="O7" s="16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s="9" customFormat="1" ht="15.75">
      <c r="A8" s="17" t="s">
        <v>17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0"/>
      <c r="O8" s="19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s="9" customFormat="1" ht="15.75">
      <c r="A9" s="20" t="s">
        <v>18</v>
      </c>
      <c r="B9" s="21">
        <v>20</v>
      </c>
      <c r="C9" s="21">
        <v>20</v>
      </c>
      <c r="D9" s="21">
        <v>20</v>
      </c>
      <c r="E9" s="21">
        <v>20</v>
      </c>
      <c r="F9" s="21">
        <v>20</v>
      </c>
      <c r="G9" s="21">
        <v>20</v>
      </c>
      <c r="H9" s="21">
        <v>20</v>
      </c>
      <c r="I9" s="21">
        <v>20</v>
      </c>
      <c r="J9" s="21">
        <v>20</v>
      </c>
      <c r="K9" s="21">
        <v>20</v>
      </c>
      <c r="L9" s="21">
        <v>20</v>
      </c>
      <c r="M9" s="21">
        <v>20</v>
      </c>
      <c r="N9" s="161">
        <f>SUM(B9:M9)</f>
        <v>240</v>
      </c>
      <c r="O9" s="22">
        <f>IF(N9=0,0,AVERAGE(B9:M9))</f>
        <v>20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s="9" customFormat="1" ht="15.75">
      <c r="A10" s="20" t="s">
        <v>19</v>
      </c>
      <c r="B10" s="21">
        <v>40</v>
      </c>
      <c r="C10" s="21">
        <v>40</v>
      </c>
      <c r="D10" s="21">
        <v>40</v>
      </c>
      <c r="E10" s="21">
        <v>40</v>
      </c>
      <c r="F10" s="21">
        <v>40</v>
      </c>
      <c r="G10" s="21">
        <v>40</v>
      </c>
      <c r="H10" s="21">
        <v>40</v>
      </c>
      <c r="I10" s="21">
        <v>40</v>
      </c>
      <c r="J10" s="21">
        <v>40</v>
      </c>
      <c r="K10" s="21">
        <v>40</v>
      </c>
      <c r="L10" s="21">
        <v>40</v>
      </c>
      <c r="M10" s="21">
        <v>40</v>
      </c>
      <c r="N10" s="161">
        <f>SUM(B10:M10)</f>
        <v>480</v>
      </c>
      <c r="O10" s="22">
        <f>IF(N10=0,0,AVERAGE(B10:M10))</f>
        <v>40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9" customFormat="1" ht="15.75">
      <c r="A11" s="20" t="s">
        <v>20</v>
      </c>
      <c r="B11" s="21">
        <v>10</v>
      </c>
      <c r="C11" s="21">
        <v>10</v>
      </c>
      <c r="D11" s="21">
        <v>10</v>
      </c>
      <c r="E11" s="21">
        <v>10</v>
      </c>
      <c r="F11" s="21">
        <v>10</v>
      </c>
      <c r="G11" s="21">
        <v>10</v>
      </c>
      <c r="H11" s="21">
        <v>10</v>
      </c>
      <c r="I11" s="21">
        <v>10</v>
      </c>
      <c r="J11" s="21">
        <v>10</v>
      </c>
      <c r="K11" s="21">
        <v>10</v>
      </c>
      <c r="L11" s="21">
        <v>10</v>
      </c>
      <c r="M11" s="21">
        <v>10</v>
      </c>
      <c r="N11" s="161">
        <f>SUM(B11:M11)</f>
        <v>120</v>
      </c>
      <c r="O11" s="22">
        <f>IF(N11=0,0,AVERAGE(B11:M11))</f>
        <v>10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9" customFormat="1" ht="15.75">
      <c r="A12" s="23" t="s">
        <v>21</v>
      </c>
      <c r="B12" s="24">
        <f t="shared" ref="B12:J12" si="0">IF(SUM(B9:B11)=0,"",SUM(B9:B11))</f>
        <v>70</v>
      </c>
      <c r="C12" s="24">
        <f t="shared" si="0"/>
        <v>70</v>
      </c>
      <c r="D12" s="24">
        <f t="shared" si="0"/>
        <v>70</v>
      </c>
      <c r="E12" s="24">
        <f t="shared" si="0"/>
        <v>70</v>
      </c>
      <c r="F12" s="24">
        <f t="shared" si="0"/>
        <v>70</v>
      </c>
      <c r="G12" s="24">
        <f>IF(SUM(G9:G11)=0,"",SUM(G9:G11))</f>
        <v>70</v>
      </c>
      <c r="H12" s="24">
        <f t="shared" si="0"/>
        <v>70</v>
      </c>
      <c r="I12" s="24">
        <f t="shared" ref="I12" si="1">IF(SUM(I9:I11)=0,"",SUM(I9:I11))</f>
        <v>70</v>
      </c>
      <c r="J12" s="24">
        <f t="shared" si="0"/>
        <v>70</v>
      </c>
      <c r="K12" s="24">
        <f t="shared" ref="K12:L12" si="2">IF(SUM(K9:K11)=0,"",SUM(K9:K11))</f>
        <v>70</v>
      </c>
      <c r="L12" s="24">
        <f t="shared" si="2"/>
        <v>70</v>
      </c>
      <c r="M12" s="24">
        <f t="shared" ref="M12" si="3">IF(SUM(M9:M11)=0,"",SUM(M9:M11))</f>
        <v>70</v>
      </c>
      <c r="N12" s="155">
        <f>SUM(N9:N11)</f>
        <v>840</v>
      </c>
      <c r="O12" s="25">
        <f>SUM(O9:O11)</f>
        <v>70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s="9" customFormat="1">
      <c r="A13" s="26"/>
      <c r="B13" s="27"/>
      <c r="C13" s="27"/>
      <c r="D13" s="27"/>
      <c r="E13" s="28"/>
      <c r="F13" s="28"/>
      <c r="G13" s="28"/>
      <c r="H13" s="28"/>
      <c r="I13" s="28"/>
      <c r="J13" s="28"/>
      <c r="K13" s="28"/>
      <c r="L13" s="28"/>
      <c r="M13" s="28"/>
      <c r="N13" s="162"/>
      <c r="O13" s="16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s="9" customFormat="1" ht="15.75">
      <c r="A14" s="17" t="s">
        <v>23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60"/>
      <c r="O14" s="19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s="9" customFormat="1" ht="15.75">
      <c r="A15" s="20" t="s">
        <v>18</v>
      </c>
      <c r="B15" s="21">
        <f t="shared" ref="B15:K15" si="4">IF(B9="","",B9*B1696)</f>
        <v>620</v>
      </c>
      <c r="C15" s="21">
        <f t="shared" si="4"/>
        <v>560</v>
      </c>
      <c r="D15" s="21">
        <f t="shared" si="4"/>
        <v>620</v>
      </c>
      <c r="E15" s="21">
        <f t="shared" si="4"/>
        <v>600</v>
      </c>
      <c r="F15" s="21">
        <f t="shared" si="4"/>
        <v>620</v>
      </c>
      <c r="G15" s="21">
        <f t="shared" si="4"/>
        <v>600</v>
      </c>
      <c r="H15" s="21">
        <f t="shared" si="4"/>
        <v>620</v>
      </c>
      <c r="I15" s="21">
        <f t="shared" si="4"/>
        <v>620</v>
      </c>
      <c r="J15" s="21">
        <f t="shared" si="4"/>
        <v>600</v>
      </c>
      <c r="K15" s="21">
        <f t="shared" si="4"/>
        <v>620</v>
      </c>
      <c r="L15" s="21">
        <f t="shared" ref="L15" si="5">IF(L9="","",L9*L1696)</f>
        <v>600</v>
      </c>
      <c r="M15" s="21">
        <f>IF(M9="","",M9*M1696)</f>
        <v>620</v>
      </c>
      <c r="N15" s="161">
        <f>SUM(B15:M15)</f>
        <v>7300</v>
      </c>
      <c r="O15" s="22">
        <f>IF(N15=0,0,AVERAGE(B15:M15))</f>
        <v>608.33333333333337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s="9" customFormat="1" ht="15.75">
      <c r="A16" s="20" t="s">
        <v>19</v>
      </c>
      <c r="B16" s="21">
        <f t="shared" ref="B16:K16" si="6">IF(B10="","",B10*B1696)</f>
        <v>1240</v>
      </c>
      <c r="C16" s="21">
        <f t="shared" si="6"/>
        <v>1120</v>
      </c>
      <c r="D16" s="21">
        <f t="shared" si="6"/>
        <v>1240</v>
      </c>
      <c r="E16" s="21">
        <f t="shared" si="6"/>
        <v>1200</v>
      </c>
      <c r="F16" s="21">
        <f t="shared" si="6"/>
        <v>1240</v>
      </c>
      <c r="G16" s="21">
        <f t="shared" si="6"/>
        <v>1200</v>
      </c>
      <c r="H16" s="21">
        <f t="shared" si="6"/>
        <v>1240</v>
      </c>
      <c r="I16" s="21">
        <f t="shared" si="6"/>
        <v>1240</v>
      </c>
      <c r="J16" s="21">
        <f t="shared" si="6"/>
        <v>1200</v>
      </c>
      <c r="K16" s="21">
        <f t="shared" si="6"/>
        <v>1240</v>
      </c>
      <c r="L16" s="21">
        <f t="shared" ref="L16" si="7">IF(L10="","",L10*L1696)</f>
        <v>1200</v>
      </c>
      <c r="M16" s="21">
        <f>IF(M10="","",M10*M1696)</f>
        <v>1240</v>
      </c>
      <c r="N16" s="161">
        <f>SUM(B16:M16)</f>
        <v>14600</v>
      </c>
      <c r="O16" s="22">
        <f>IF(N16=0,0,AVERAGE(B16:M16))</f>
        <v>1216.6666666666667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9" customFormat="1" ht="15.75">
      <c r="A17" s="20" t="s">
        <v>20</v>
      </c>
      <c r="B17" s="21">
        <f t="shared" ref="B17:K17" si="8">IF(B11="","",B11*B1696)</f>
        <v>310</v>
      </c>
      <c r="C17" s="21">
        <f t="shared" si="8"/>
        <v>280</v>
      </c>
      <c r="D17" s="21">
        <f t="shared" si="8"/>
        <v>310</v>
      </c>
      <c r="E17" s="21">
        <f t="shared" si="8"/>
        <v>300</v>
      </c>
      <c r="F17" s="21">
        <f t="shared" si="8"/>
        <v>310</v>
      </c>
      <c r="G17" s="21">
        <f t="shared" si="8"/>
        <v>300</v>
      </c>
      <c r="H17" s="21">
        <f t="shared" si="8"/>
        <v>310</v>
      </c>
      <c r="I17" s="21">
        <f t="shared" si="8"/>
        <v>310</v>
      </c>
      <c r="J17" s="21">
        <f t="shared" si="8"/>
        <v>300</v>
      </c>
      <c r="K17" s="21">
        <f t="shared" si="8"/>
        <v>310</v>
      </c>
      <c r="L17" s="21">
        <f t="shared" ref="L17" si="9">IF(L11="","",L11*L1696)</f>
        <v>300</v>
      </c>
      <c r="M17" s="21">
        <f>IF(M11="","",M11*M1696)</f>
        <v>310</v>
      </c>
      <c r="N17" s="161">
        <f>SUM(B17:M17)</f>
        <v>3650</v>
      </c>
      <c r="O17" s="22">
        <f>IF(N17=0,0,AVERAGE(B17:M17))</f>
        <v>304.16666666666669</v>
      </c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s="9" customFormat="1" ht="15.75">
      <c r="A18" s="23" t="s">
        <v>21</v>
      </c>
      <c r="B18" s="24">
        <f>IF(SUM(B15:B17)=0,"",SUM(B15:B17))</f>
        <v>2170</v>
      </c>
      <c r="C18" s="24">
        <f t="shared" ref="C18:M18" si="10">IF(SUM(C15:C17)=0,"",SUM(C15:C17))</f>
        <v>1960</v>
      </c>
      <c r="D18" s="24">
        <f t="shared" si="10"/>
        <v>2170</v>
      </c>
      <c r="E18" s="24">
        <f t="shared" si="10"/>
        <v>2100</v>
      </c>
      <c r="F18" s="24">
        <f t="shared" si="10"/>
        <v>2170</v>
      </c>
      <c r="G18" s="24">
        <f t="shared" ref="G18:L18" si="11">IF(SUM(G15:G17)=0,"",SUM(G15:G17))</f>
        <v>2100</v>
      </c>
      <c r="H18" s="24">
        <f t="shared" si="11"/>
        <v>2170</v>
      </c>
      <c r="I18" s="24">
        <f t="shared" si="11"/>
        <v>2170</v>
      </c>
      <c r="J18" s="24">
        <f t="shared" si="11"/>
        <v>2100</v>
      </c>
      <c r="K18" s="24">
        <f t="shared" si="11"/>
        <v>2170</v>
      </c>
      <c r="L18" s="24">
        <f t="shared" si="11"/>
        <v>2100</v>
      </c>
      <c r="M18" s="24">
        <f t="shared" si="10"/>
        <v>2170</v>
      </c>
      <c r="N18" s="155">
        <f>SUM(N15:N17)</f>
        <v>25550</v>
      </c>
      <c r="O18" s="25">
        <f>SUM(O15:O17)</f>
        <v>2129.1666666666665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s="9" customFormat="1">
      <c r="A19" s="26"/>
      <c r="B19" s="27"/>
      <c r="C19" s="27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162"/>
      <c r="O19" s="16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s="9" customFormat="1" ht="15.75">
      <c r="A20" s="17" t="s">
        <v>24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163"/>
      <c r="O20" s="31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s="9" customFormat="1" ht="15.75">
      <c r="A21" s="32" t="s">
        <v>29</v>
      </c>
      <c r="B21" s="21">
        <v>55</v>
      </c>
      <c r="C21" s="21">
        <v>8</v>
      </c>
      <c r="D21" s="21">
        <v>16</v>
      </c>
      <c r="E21" s="21">
        <v>64</v>
      </c>
      <c r="F21" s="21">
        <v>57</v>
      </c>
      <c r="G21" s="21">
        <v>105</v>
      </c>
      <c r="H21" s="21">
        <v>149</v>
      </c>
      <c r="I21" s="21">
        <v>20</v>
      </c>
      <c r="J21" s="21">
        <v>30</v>
      </c>
      <c r="K21" s="21">
        <v>61</v>
      </c>
      <c r="L21" s="21">
        <v>37</v>
      </c>
      <c r="M21" s="21">
        <v>98</v>
      </c>
      <c r="N21" s="161">
        <f>SUM(B21:M21)</f>
        <v>700</v>
      </c>
      <c r="O21" s="22">
        <f>IF(N21=0,0,AVERAGE(B21:M21))</f>
        <v>58.333333333333336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s="9" customFormat="1" ht="15.75">
      <c r="A22" s="32" t="s">
        <v>26</v>
      </c>
      <c r="B22" s="21">
        <v>8</v>
      </c>
      <c r="C22" s="21">
        <v>9</v>
      </c>
      <c r="D22" s="21">
        <v>18</v>
      </c>
      <c r="E22" s="21">
        <v>6</v>
      </c>
      <c r="F22" s="21">
        <v>4</v>
      </c>
      <c r="G22" s="21">
        <v>42</v>
      </c>
      <c r="H22" s="21">
        <v>9</v>
      </c>
      <c r="I22" s="21">
        <v>6</v>
      </c>
      <c r="J22" s="21">
        <v>22</v>
      </c>
      <c r="K22" s="21">
        <v>4</v>
      </c>
      <c r="L22" s="21">
        <v>42</v>
      </c>
      <c r="M22" s="21">
        <v>95</v>
      </c>
      <c r="N22" s="161">
        <f t="shared" ref="N22:N38" si="12">SUM(B22:M22)</f>
        <v>265</v>
      </c>
      <c r="O22" s="22">
        <f t="shared" ref="O22:O38" si="13">IF(N22=0,0,AVERAGE(B22:M22))</f>
        <v>22.083333333333332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9" customFormat="1" ht="15.75">
      <c r="A23" s="32" t="s">
        <v>449</v>
      </c>
      <c r="B23" s="21">
        <v>8</v>
      </c>
      <c r="C23" s="21">
        <v>0</v>
      </c>
      <c r="D23" s="21">
        <v>9</v>
      </c>
      <c r="E23" s="21">
        <v>7</v>
      </c>
      <c r="F23" s="21">
        <v>0</v>
      </c>
      <c r="G23" s="21">
        <v>13</v>
      </c>
      <c r="H23" s="21">
        <v>0</v>
      </c>
      <c r="I23" s="21">
        <v>5</v>
      </c>
      <c r="J23" s="21">
        <v>14</v>
      </c>
      <c r="K23" s="21">
        <v>9</v>
      </c>
      <c r="L23" s="21">
        <v>9</v>
      </c>
      <c r="M23" s="21">
        <v>0</v>
      </c>
      <c r="N23" s="161">
        <f t="shared" si="12"/>
        <v>74</v>
      </c>
      <c r="O23" s="22">
        <f t="shared" si="13"/>
        <v>6.166666666666667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9" customFormat="1" ht="15.75">
      <c r="A24" s="32" t="s">
        <v>25</v>
      </c>
      <c r="B24" s="21">
        <v>396</v>
      </c>
      <c r="C24" s="21">
        <v>336</v>
      </c>
      <c r="D24" s="21">
        <v>406</v>
      </c>
      <c r="E24" s="21">
        <v>344</v>
      </c>
      <c r="F24" s="21">
        <v>378</v>
      </c>
      <c r="G24" s="21">
        <v>293</v>
      </c>
      <c r="H24" s="21">
        <v>342</v>
      </c>
      <c r="I24" s="21">
        <v>382</v>
      </c>
      <c r="J24" s="21">
        <v>350</v>
      </c>
      <c r="K24" s="21">
        <v>393</v>
      </c>
      <c r="L24" s="21">
        <v>256</v>
      </c>
      <c r="M24" s="21">
        <v>297</v>
      </c>
      <c r="N24" s="161">
        <f t="shared" si="12"/>
        <v>4173</v>
      </c>
      <c r="O24" s="22">
        <f t="shared" si="13"/>
        <v>347.75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s="9" customFormat="1" ht="15.75">
      <c r="A25" s="32" t="s">
        <v>27</v>
      </c>
      <c r="B25" s="21">
        <v>15</v>
      </c>
      <c r="C25" s="21">
        <v>17</v>
      </c>
      <c r="D25" s="21">
        <v>8</v>
      </c>
      <c r="E25" s="21">
        <v>17</v>
      </c>
      <c r="F25" s="21">
        <v>21</v>
      </c>
      <c r="G25" s="21">
        <v>4</v>
      </c>
      <c r="H25" s="21">
        <v>29</v>
      </c>
      <c r="I25" s="21">
        <v>48</v>
      </c>
      <c r="J25" s="21">
        <v>8</v>
      </c>
      <c r="K25" s="21">
        <v>15</v>
      </c>
      <c r="L25" s="21">
        <v>18</v>
      </c>
      <c r="M25" s="21">
        <v>4</v>
      </c>
      <c r="N25" s="161">
        <f t="shared" si="12"/>
        <v>204</v>
      </c>
      <c r="O25" s="22">
        <f t="shared" si="13"/>
        <v>17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s="9" customFormat="1" ht="15.75">
      <c r="A26" s="32" t="s">
        <v>120</v>
      </c>
      <c r="B26" s="21">
        <v>0</v>
      </c>
      <c r="C26" s="21">
        <v>0</v>
      </c>
      <c r="D26" s="21">
        <v>8</v>
      </c>
      <c r="E26" s="21">
        <v>0</v>
      </c>
      <c r="F26" s="21">
        <v>4</v>
      </c>
      <c r="G26" s="21">
        <v>0</v>
      </c>
      <c r="H26" s="21">
        <v>10</v>
      </c>
      <c r="I26" s="21">
        <v>0</v>
      </c>
      <c r="J26" s="21">
        <v>17</v>
      </c>
      <c r="K26" s="21">
        <v>4</v>
      </c>
      <c r="L26" s="21">
        <v>0</v>
      </c>
      <c r="M26" s="21">
        <v>0</v>
      </c>
      <c r="N26" s="161">
        <f t="shared" si="12"/>
        <v>43</v>
      </c>
      <c r="O26" s="22">
        <f t="shared" si="13"/>
        <v>3.5833333333333335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s="9" customFormat="1" ht="15.75">
      <c r="A27" s="32" t="s">
        <v>19</v>
      </c>
      <c r="B27" s="21">
        <v>370</v>
      </c>
      <c r="C27" s="21">
        <v>413</v>
      </c>
      <c r="D27" s="21">
        <v>525</v>
      </c>
      <c r="E27" s="21">
        <v>460</v>
      </c>
      <c r="F27" s="21">
        <v>349</v>
      </c>
      <c r="G27" s="21">
        <v>396</v>
      </c>
      <c r="H27" s="21">
        <v>286</v>
      </c>
      <c r="I27" s="21">
        <v>411</v>
      </c>
      <c r="J27" s="21">
        <v>249</v>
      </c>
      <c r="K27" s="21">
        <v>350</v>
      </c>
      <c r="L27" s="21">
        <v>327</v>
      </c>
      <c r="M27" s="21">
        <v>344</v>
      </c>
      <c r="N27" s="161">
        <f t="shared" si="12"/>
        <v>4480</v>
      </c>
      <c r="O27" s="22">
        <f t="shared" si="13"/>
        <v>373.33333333333331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s="9" customFormat="1" ht="15.75">
      <c r="A28" s="32" t="s">
        <v>28</v>
      </c>
      <c r="B28" s="21">
        <v>59</v>
      </c>
      <c r="C28" s="21">
        <v>39</v>
      </c>
      <c r="D28" s="21">
        <v>21</v>
      </c>
      <c r="E28" s="21">
        <v>38</v>
      </c>
      <c r="F28" s="21">
        <v>52</v>
      </c>
      <c r="G28" s="21">
        <v>38</v>
      </c>
      <c r="H28" s="21">
        <v>45</v>
      </c>
      <c r="I28" s="21">
        <v>40</v>
      </c>
      <c r="J28" s="21">
        <v>75</v>
      </c>
      <c r="K28" s="21">
        <v>41</v>
      </c>
      <c r="L28" s="21">
        <v>62</v>
      </c>
      <c r="M28" s="21">
        <v>27</v>
      </c>
      <c r="N28" s="161">
        <f t="shared" si="12"/>
        <v>537</v>
      </c>
      <c r="O28" s="22">
        <f t="shared" si="13"/>
        <v>44.75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s="9" customFormat="1" ht="15.75">
      <c r="A29" s="32" t="s">
        <v>143</v>
      </c>
      <c r="B29" s="21">
        <v>0</v>
      </c>
      <c r="C29" s="21">
        <v>0</v>
      </c>
      <c r="D29" s="21">
        <v>0</v>
      </c>
      <c r="E29" s="21">
        <v>0</v>
      </c>
      <c r="F29" s="21">
        <v>7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161">
        <f t="shared" si="12"/>
        <v>7</v>
      </c>
      <c r="O29" s="22">
        <f t="shared" si="13"/>
        <v>0.58333333333333337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9" customFormat="1" ht="15.75">
      <c r="A30" s="32" t="s">
        <v>31</v>
      </c>
      <c r="B30" s="21">
        <v>123</v>
      </c>
      <c r="C30" s="21">
        <v>158</v>
      </c>
      <c r="D30" s="21">
        <v>160</v>
      </c>
      <c r="E30" s="21">
        <v>141</v>
      </c>
      <c r="F30" s="21">
        <v>240</v>
      </c>
      <c r="G30" s="21">
        <v>212</v>
      </c>
      <c r="H30" s="21">
        <v>209</v>
      </c>
      <c r="I30" s="21">
        <v>178</v>
      </c>
      <c r="J30" s="21">
        <v>179</v>
      </c>
      <c r="K30" s="21">
        <v>107</v>
      </c>
      <c r="L30" s="21">
        <v>108</v>
      </c>
      <c r="M30" s="21">
        <v>64</v>
      </c>
      <c r="N30" s="161">
        <f t="shared" si="12"/>
        <v>1879</v>
      </c>
      <c r="O30" s="22">
        <f t="shared" si="13"/>
        <v>156.58333333333334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9" customFormat="1" ht="15.75">
      <c r="A31" s="32" t="s">
        <v>489</v>
      </c>
      <c r="B31" s="21">
        <v>20</v>
      </c>
      <c r="C31" s="21">
        <v>21</v>
      </c>
      <c r="D31" s="21">
        <v>19</v>
      </c>
      <c r="E31" s="21">
        <v>74</v>
      </c>
      <c r="F31" s="21">
        <v>42</v>
      </c>
      <c r="G31" s="21">
        <v>19</v>
      </c>
      <c r="H31" s="21">
        <v>23</v>
      </c>
      <c r="I31" s="21">
        <v>22</v>
      </c>
      <c r="J31" s="21">
        <v>3</v>
      </c>
      <c r="K31" s="21">
        <v>12</v>
      </c>
      <c r="L31" s="21">
        <v>50</v>
      </c>
      <c r="M31" s="21">
        <v>37</v>
      </c>
      <c r="N31" s="161">
        <f t="shared" si="12"/>
        <v>342</v>
      </c>
      <c r="O31" s="22">
        <f t="shared" si="13"/>
        <v>28.5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s="9" customFormat="1" ht="15.75">
      <c r="A32" s="32" t="s">
        <v>144</v>
      </c>
      <c r="B32" s="21">
        <v>84</v>
      </c>
      <c r="C32" s="21">
        <v>106</v>
      </c>
      <c r="D32" s="21">
        <v>116</v>
      </c>
      <c r="E32" s="21">
        <v>117</v>
      </c>
      <c r="F32" s="21">
        <v>102</v>
      </c>
      <c r="G32" s="21">
        <v>49</v>
      </c>
      <c r="H32" s="21">
        <v>120</v>
      </c>
      <c r="I32" s="21">
        <v>135</v>
      </c>
      <c r="J32" s="21">
        <v>131</v>
      </c>
      <c r="K32" s="21">
        <v>83</v>
      </c>
      <c r="L32" s="21">
        <v>113</v>
      </c>
      <c r="M32" s="21">
        <v>127</v>
      </c>
      <c r="N32" s="161">
        <f t="shared" si="12"/>
        <v>1283</v>
      </c>
      <c r="O32" s="22">
        <f t="shared" si="13"/>
        <v>106.91666666666667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s="9" customFormat="1" ht="15.75">
      <c r="A33" s="32" t="s">
        <v>32</v>
      </c>
      <c r="B33" s="21">
        <v>214</v>
      </c>
      <c r="C33" s="21">
        <v>222</v>
      </c>
      <c r="D33" s="21">
        <v>103</v>
      </c>
      <c r="E33" s="21">
        <v>77</v>
      </c>
      <c r="F33" s="21">
        <v>120</v>
      </c>
      <c r="G33" s="21">
        <v>153</v>
      </c>
      <c r="H33" s="21">
        <v>73</v>
      </c>
      <c r="I33" s="21">
        <v>163</v>
      </c>
      <c r="J33" s="21">
        <v>174</v>
      </c>
      <c r="K33" s="21">
        <v>221</v>
      </c>
      <c r="L33" s="21">
        <v>188</v>
      </c>
      <c r="M33" s="21">
        <v>93</v>
      </c>
      <c r="N33" s="161">
        <f t="shared" si="12"/>
        <v>1801</v>
      </c>
      <c r="O33" s="22">
        <f t="shared" si="13"/>
        <v>150.08333333333334</v>
      </c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s="9" customFormat="1" ht="15.75">
      <c r="A34" s="32" t="s">
        <v>782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1</v>
      </c>
      <c r="J34" s="21">
        <v>3</v>
      </c>
      <c r="K34" s="21">
        <v>0</v>
      </c>
      <c r="L34" s="21">
        <v>0</v>
      </c>
      <c r="M34" s="21">
        <v>0</v>
      </c>
      <c r="N34" s="161">
        <f t="shared" si="12"/>
        <v>4</v>
      </c>
      <c r="O34" s="22">
        <f t="shared" si="13"/>
        <v>0.33333333333333331</v>
      </c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s="9" customFormat="1" ht="15.75">
      <c r="A35" s="32" t="s">
        <v>33</v>
      </c>
      <c r="B35" s="21">
        <v>0</v>
      </c>
      <c r="C35" s="21">
        <v>0</v>
      </c>
      <c r="D35" s="21">
        <v>0</v>
      </c>
      <c r="E35" s="21">
        <v>0</v>
      </c>
      <c r="F35" s="21">
        <v>17</v>
      </c>
      <c r="G35" s="21">
        <v>19</v>
      </c>
      <c r="H35" s="21">
        <v>18</v>
      </c>
      <c r="I35" s="21">
        <v>37</v>
      </c>
      <c r="J35" s="21">
        <v>44</v>
      </c>
      <c r="K35" s="21">
        <v>56</v>
      </c>
      <c r="L35" s="21">
        <v>14</v>
      </c>
      <c r="M35" s="21">
        <v>0</v>
      </c>
      <c r="N35" s="161">
        <f t="shared" si="12"/>
        <v>205</v>
      </c>
      <c r="O35" s="22">
        <f t="shared" si="13"/>
        <v>17.083333333333332</v>
      </c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s="9" customFormat="1" ht="15.75">
      <c r="A36" s="32" t="s">
        <v>34</v>
      </c>
      <c r="B36" s="21">
        <v>149</v>
      </c>
      <c r="C36" s="21">
        <v>134</v>
      </c>
      <c r="D36" s="21">
        <v>126</v>
      </c>
      <c r="E36" s="21">
        <v>56</v>
      </c>
      <c r="F36" s="21">
        <v>162</v>
      </c>
      <c r="G36" s="21">
        <v>68</v>
      </c>
      <c r="H36" s="21">
        <v>107</v>
      </c>
      <c r="I36" s="21">
        <v>105</v>
      </c>
      <c r="J36" s="21">
        <v>127</v>
      </c>
      <c r="K36" s="21">
        <v>62</v>
      </c>
      <c r="L36" s="21">
        <v>91</v>
      </c>
      <c r="M36" s="21">
        <v>109</v>
      </c>
      <c r="N36" s="161">
        <f t="shared" si="12"/>
        <v>1296</v>
      </c>
      <c r="O36" s="22">
        <f t="shared" si="13"/>
        <v>108</v>
      </c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s="9" customFormat="1" ht="15.75">
      <c r="A37" s="32" t="s">
        <v>441</v>
      </c>
      <c r="B37" s="21">
        <v>0</v>
      </c>
      <c r="C37" s="21">
        <v>0</v>
      </c>
      <c r="D37" s="21">
        <v>22</v>
      </c>
      <c r="E37" s="21">
        <v>29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161">
        <f t="shared" si="12"/>
        <v>51</v>
      </c>
      <c r="O37" s="22">
        <f t="shared" si="13"/>
        <v>4.25</v>
      </c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s="9" customFormat="1" ht="15.75">
      <c r="A38" s="32" t="s">
        <v>35</v>
      </c>
      <c r="B38" s="21">
        <v>118</v>
      </c>
      <c r="C38" s="21">
        <v>105</v>
      </c>
      <c r="D38" s="21">
        <v>237</v>
      </c>
      <c r="E38" s="21">
        <v>266</v>
      </c>
      <c r="F38" s="21">
        <v>114</v>
      </c>
      <c r="G38" s="21">
        <v>68</v>
      </c>
      <c r="H38" s="21">
        <v>84</v>
      </c>
      <c r="I38" s="21">
        <v>115</v>
      </c>
      <c r="J38" s="21">
        <v>108</v>
      </c>
      <c r="K38" s="21">
        <v>219</v>
      </c>
      <c r="L38" s="21">
        <v>242</v>
      </c>
      <c r="M38" s="21">
        <v>147</v>
      </c>
      <c r="N38" s="161">
        <f t="shared" si="12"/>
        <v>1823</v>
      </c>
      <c r="O38" s="22">
        <f t="shared" si="13"/>
        <v>151.91666666666666</v>
      </c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s="9" customFormat="1" ht="15.75">
      <c r="A39" s="23" t="s">
        <v>21</v>
      </c>
      <c r="B39" s="24">
        <f t="shared" ref="B39:M39" si="14">IF(SUM(B21:B38)=0,"",SUM(B21:B38))</f>
        <v>1619</v>
      </c>
      <c r="C39" s="24">
        <f t="shared" si="14"/>
        <v>1568</v>
      </c>
      <c r="D39" s="24">
        <f t="shared" si="14"/>
        <v>1794</v>
      </c>
      <c r="E39" s="24">
        <f t="shared" si="14"/>
        <v>1696</v>
      </c>
      <c r="F39" s="24">
        <f t="shared" si="14"/>
        <v>1669</v>
      </c>
      <c r="G39" s="24">
        <f t="shared" si="14"/>
        <v>1479</v>
      </c>
      <c r="H39" s="24">
        <f t="shared" si="14"/>
        <v>1504</v>
      </c>
      <c r="I39" s="24">
        <f t="shared" si="14"/>
        <v>1668</v>
      </c>
      <c r="J39" s="24">
        <f t="shared" si="14"/>
        <v>1534</v>
      </c>
      <c r="K39" s="24">
        <f t="shared" si="14"/>
        <v>1637</v>
      </c>
      <c r="L39" s="24">
        <f t="shared" si="14"/>
        <v>1557</v>
      </c>
      <c r="M39" s="24">
        <f t="shared" si="14"/>
        <v>1442</v>
      </c>
      <c r="N39" s="155">
        <f>SUM(N21:N38)</f>
        <v>19167</v>
      </c>
      <c r="O39" s="25">
        <f>SUM(O21:O38)</f>
        <v>1597.25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s="9" customFormat="1">
      <c r="A40" s="33"/>
      <c r="B40" s="34"/>
      <c r="C40" s="34"/>
      <c r="D40" s="34"/>
      <c r="E40" s="35"/>
      <c r="F40" s="35"/>
      <c r="G40" s="35"/>
      <c r="H40" s="35"/>
      <c r="I40" s="35"/>
      <c r="J40" s="35"/>
      <c r="K40" s="35"/>
      <c r="L40" s="35"/>
      <c r="M40" s="35"/>
      <c r="N40" s="164"/>
      <c r="O40" s="16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s="9" customFormat="1" ht="15.75">
      <c r="A41" s="17" t="s">
        <v>36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60"/>
      <c r="O41" s="19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s="9" customFormat="1" ht="15.75">
      <c r="A42" s="20" t="s">
        <v>18</v>
      </c>
      <c r="B42" s="21">
        <v>506</v>
      </c>
      <c r="C42" s="21">
        <v>382</v>
      </c>
      <c r="D42" s="21">
        <v>445</v>
      </c>
      <c r="E42" s="21">
        <v>457</v>
      </c>
      <c r="F42" s="21">
        <v>442</v>
      </c>
      <c r="G42" s="21">
        <v>406</v>
      </c>
      <c r="H42" s="21">
        <v>442</v>
      </c>
      <c r="I42" s="21">
        <v>454</v>
      </c>
      <c r="J42" s="21">
        <v>446</v>
      </c>
      <c r="K42" s="21">
        <v>428</v>
      </c>
      <c r="L42" s="21">
        <v>413</v>
      </c>
      <c r="M42" s="21">
        <v>423</v>
      </c>
      <c r="N42" s="161">
        <f>SUM(B42:M42)</f>
        <v>5244</v>
      </c>
      <c r="O42" s="22">
        <f>IF(N42=0,0,AVERAGE(B42:M42))</f>
        <v>437</v>
      </c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s="9" customFormat="1" ht="15.75">
      <c r="A43" s="20" t="s">
        <v>19</v>
      </c>
      <c r="B43" s="21">
        <v>884</v>
      </c>
      <c r="C43" s="21">
        <v>988</v>
      </c>
      <c r="D43" s="21">
        <v>1095</v>
      </c>
      <c r="E43" s="21">
        <v>981</v>
      </c>
      <c r="F43" s="21">
        <v>966</v>
      </c>
      <c r="G43" s="21">
        <v>872</v>
      </c>
      <c r="H43" s="21">
        <v>832</v>
      </c>
      <c r="I43" s="21">
        <v>1005</v>
      </c>
      <c r="J43" s="21">
        <v>924</v>
      </c>
      <c r="K43" s="21">
        <v>1011</v>
      </c>
      <c r="L43" s="21">
        <v>937</v>
      </c>
      <c r="M43" s="21">
        <v>818</v>
      </c>
      <c r="N43" s="161">
        <f>SUM(B43:M43)</f>
        <v>11313</v>
      </c>
      <c r="O43" s="22">
        <f>IF(N43=0,0,AVERAGE(B43:M43))</f>
        <v>942.75</v>
      </c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s="9" customFormat="1" ht="15.75">
      <c r="A44" s="20" t="s">
        <v>20</v>
      </c>
      <c r="B44" s="21">
        <v>229</v>
      </c>
      <c r="C44" s="21">
        <v>198</v>
      </c>
      <c r="D44" s="21">
        <v>254</v>
      </c>
      <c r="E44" s="21">
        <v>258</v>
      </c>
      <c r="F44" s="21">
        <v>261</v>
      </c>
      <c r="G44" s="21">
        <v>201</v>
      </c>
      <c r="H44" s="21">
        <v>230</v>
      </c>
      <c r="I44" s="21">
        <v>209</v>
      </c>
      <c r="J44" s="21">
        <v>164</v>
      </c>
      <c r="K44" s="21">
        <v>198</v>
      </c>
      <c r="L44" s="21">
        <v>207</v>
      </c>
      <c r="M44" s="21">
        <v>201</v>
      </c>
      <c r="N44" s="161">
        <f>SUM(B44:M44)</f>
        <v>2610</v>
      </c>
      <c r="O44" s="22">
        <f>IF(N44=0,0,AVERAGE(B44:M44))</f>
        <v>217.5</v>
      </c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9" customFormat="1" ht="15.75">
      <c r="A45" s="23" t="s">
        <v>21</v>
      </c>
      <c r="B45" s="24">
        <f t="shared" ref="B45:M45" si="15">IF(SUM(B42:B44)=0,"",SUM(B42:B44))</f>
        <v>1619</v>
      </c>
      <c r="C45" s="24">
        <f t="shared" si="15"/>
        <v>1568</v>
      </c>
      <c r="D45" s="24">
        <f t="shared" si="15"/>
        <v>1794</v>
      </c>
      <c r="E45" s="24">
        <f t="shared" si="15"/>
        <v>1696</v>
      </c>
      <c r="F45" s="24">
        <f t="shared" si="15"/>
        <v>1669</v>
      </c>
      <c r="G45" s="24">
        <f t="shared" si="15"/>
        <v>1479</v>
      </c>
      <c r="H45" s="24">
        <f t="shared" si="15"/>
        <v>1504</v>
      </c>
      <c r="I45" s="24">
        <f t="shared" si="15"/>
        <v>1668</v>
      </c>
      <c r="J45" s="24">
        <f t="shared" si="15"/>
        <v>1534</v>
      </c>
      <c r="K45" s="24">
        <f t="shared" si="15"/>
        <v>1637</v>
      </c>
      <c r="L45" s="24">
        <f t="shared" si="15"/>
        <v>1557</v>
      </c>
      <c r="M45" s="24">
        <f t="shared" si="15"/>
        <v>1442</v>
      </c>
      <c r="N45" s="155">
        <f>SUM(N42:N44)</f>
        <v>19167</v>
      </c>
      <c r="O45" s="25">
        <f>SUM(O42:O44)</f>
        <v>1597.25</v>
      </c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s="9" customFormat="1">
      <c r="A46" s="26"/>
      <c r="B46" s="27"/>
      <c r="C46" s="27"/>
      <c r="D46" s="27"/>
      <c r="E46" s="28"/>
      <c r="F46" s="28"/>
      <c r="G46" s="28"/>
      <c r="H46" s="28"/>
      <c r="I46" s="28"/>
      <c r="J46" s="28"/>
      <c r="K46" s="28"/>
      <c r="L46" s="28"/>
      <c r="M46" s="28"/>
      <c r="N46" s="162"/>
      <c r="O46" s="16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s="9" customFormat="1" ht="15.75">
      <c r="A47" s="17" t="s">
        <v>37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60"/>
      <c r="O47" s="19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s="9" customFormat="1" ht="15.75">
      <c r="A48" s="20" t="s">
        <v>18</v>
      </c>
      <c r="B48" s="156">
        <f t="shared" ref="B48:M48" si="16">IF(B42/B1696=0,"",(B42/B1696))</f>
        <v>16.322580645161292</v>
      </c>
      <c r="C48" s="156">
        <f t="shared" si="16"/>
        <v>13.642857142857142</v>
      </c>
      <c r="D48" s="156">
        <f t="shared" si="16"/>
        <v>14.35483870967742</v>
      </c>
      <c r="E48" s="156">
        <f t="shared" si="16"/>
        <v>15.233333333333333</v>
      </c>
      <c r="F48" s="156">
        <f t="shared" si="16"/>
        <v>14.258064516129032</v>
      </c>
      <c r="G48" s="156">
        <f t="shared" si="16"/>
        <v>13.533333333333333</v>
      </c>
      <c r="H48" s="156">
        <f t="shared" si="16"/>
        <v>14.258064516129032</v>
      </c>
      <c r="I48" s="156">
        <f t="shared" si="16"/>
        <v>14.64516129032258</v>
      </c>
      <c r="J48" s="156">
        <f t="shared" si="16"/>
        <v>14.866666666666667</v>
      </c>
      <c r="K48" s="156">
        <f t="shared" si="16"/>
        <v>13.806451612903226</v>
      </c>
      <c r="L48" s="156">
        <f t="shared" ref="L48" si="17">IF(L42/L1696=0,"",(L42/L1696))</f>
        <v>13.766666666666667</v>
      </c>
      <c r="M48" s="156">
        <f t="shared" si="16"/>
        <v>13.64516129032258</v>
      </c>
      <c r="N48" s="161">
        <f>SUM(B48:M48)</f>
        <v>172.33317972350233</v>
      </c>
      <c r="O48" s="22">
        <f>IF(N48=0,0,AVERAGE(B48:M48))</f>
        <v>14.36109831029186</v>
      </c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s="9" customFormat="1" ht="15.75">
      <c r="A49" s="20" t="s">
        <v>19</v>
      </c>
      <c r="B49" s="156">
        <f t="shared" ref="B49:M49" si="18">IF(B43/B1696=0,"",(B43/B1696))</f>
        <v>28.516129032258064</v>
      </c>
      <c r="C49" s="156">
        <f t="shared" si="18"/>
        <v>35.285714285714285</v>
      </c>
      <c r="D49" s="156">
        <f t="shared" si="18"/>
        <v>35.322580645161288</v>
      </c>
      <c r="E49" s="156">
        <f t="shared" si="18"/>
        <v>32.700000000000003</v>
      </c>
      <c r="F49" s="156">
        <f t="shared" si="18"/>
        <v>31.161290322580644</v>
      </c>
      <c r="G49" s="156">
        <f t="shared" si="18"/>
        <v>29.066666666666666</v>
      </c>
      <c r="H49" s="156">
        <f t="shared" si="18"/>
        <v>26.838709677419356</v>
      </c>
      <c r="I49" s="156">
        <f t="shared" si="18"/>
        <v>32.41935483870968</v>
      </c>
      <c r="J49" s="156">
        <f t="shared" si="18"/>
        <v>30.8</v>
      </c>
      <c r="K49" s="156">
        <f t="shared" si="18"/>
        <v>32.612903225806448</v>
      </c>
      <c r="L49" s="156">
        <f t="shared" ref="L49" si="19">IF(L43/L1696=0,"",(L43/L1696))</f>
        <v>31.233333333333334</v>
      </c>
      <c r="M49" s="156">
        <f t="shared" si="18"/>
        <v>26.387096774193548</v>
      </c>
      <c r="N49" s="161">
        <f>SUM(B49:M49)</f>
        <v>372.34377880184337</v>
      </c>
      <c r="O49" s="22">
        <f>IF(N49=0,0,AVERAGE(B49:M49))</f>
        <v>31.028648233486948</v>
      </c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s="9" customFormat="1" ht="15.75">
      <c r="A50" s="20" t="s">
        <v>20</v>
      </c>
      <c r="B50" s="156">
        <f t="shared" ref="B50:M50" si="20">IF(B44/B1696=0,"",(B44/B1696))</f>
        <v>7.387096774193548</v>
      </c>
      <c r="C50" s="156">
        <f t="shared" si="20"/>
        <v>7.0714285714285712</v>
      </c>
      <c r="D50" s="156">
        <f t="shared" si="20"/>
        <v>8.193548387096774</v>
      </c>
      <c r="E50" s="156">
        <f t="shared" si="20"/>
        <v>8.6</v>
      </c>
      <c r="F50" s="156">
        <f t="shared" si="20"/>
        <v>8.4193548387096779</v>
      </c>
      <c r="G50" s="156">
        <f t="shared" si="20"/>
        <v>6.7</v>
      </c>
      <c r="H50" s="156">
        <f t="shared" si="20"/>
        <v>7.419354838709677</v>
      </c>
      <c r="I50" s="156">
        <f t="shared" si="20"/>
        <v>6.741935483870968</v>
      </c>
      <c r="J50" s="156">
        <f t="shared" si="20"/>
        <v>5.4666666666666668</v>
      </c>
      <c r="K50" s="156">
        <f t="shared" si="20"/>
        <v>6.387096774193548</v>
      </c>
      <c r="L50" s="156">
        <f t="shared" ref="L50" si="21">IF(L44/L1696=0,"",(L44/L1696))</f>
        <v>6.9</v>
      </c>
      <c r="M50" s="156">
        <f t="shared" si="20"/>
        <v>6.4838709677419351</v>
      </c>
      <c r="N50" s="161">
        <f>SUM(B50:M50)</f>
        <v>85.770353302611383</v>
      </c>
      <c r="O50" s="22">
        <f>IF(N50=0,0,AVERAGE(B50:M50))</f>
        <v>7.1475294418842816</v>
      </c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s="9" customFormat="1" ht="15.75">
      <c r="A51" s="23" t="s">
        <v>21</v>
      </c>
      <c r="B51" s="25">
        <f>IF(SUM(B48:B50)=0,"",SUM(B48:B50))</f>
        <v>52.225806451612911</v>
      </c>
      <c r="C51" s="25">
        <f t="shared" ref="C51:M51" si="22">IF(SUM(C48:C50)=0,"",SUM(C48:C50))</f>
        <v>56</v>
      </c>
      <c r="D51" s="25">
        <f t="shared" si="22"/>
        <v>57.87096774193548</v>
      </c>
      <c r="E51" s="25">
        <f t="shared" si="22"/>
        <v>56.533333333333339</v>
      </c>
      <c r="F51" s="25">
        <f t="shared" si="22"/>
        <v>53.838709677419359</v>
      </c>
      <c r="G51" s="25">
        <f>IF(SUM(G48:G50)=0,"",SUM(G48:G50))</f>
        <v>49.300000000000004</v>
      </c>
      <c r="H51" s="25">
        <f t="shared" si="22"/>
        <v>48.516129032258064</v>
      </c>
      <c r="I51" s="25">
        <f t="shared" si="22"/>
        <v>53.806451612903224</v>
      </c>
      <c r="J51" s="25">
        <f t="shared" si="22"/>
        <v>51.13333333333334</v>
      </c>
      <c r="K51" s="25">
        <f t="shared" ref="K51:L51" si="23">IF(SUM(K48:K50)=0,"",SUM(K48:K50))</f>
        <v>52.806451612903217</v>
      </c>
      <c r="L51" s="25">
        <f t="shared" si="23"/>
        <v>51.9</v>
      </c>
      <c r="M51" s="25">
        <f t="shared" si="22"/>
        <v>46.516129032258064</v>
      </c>
      <c r="N51" s="155">
        <f>SUM(N48:N50)</f>
        <v>630.44731182795715</v>
      </c>
      <c r="O51" s="25">
        <f>SUM(O48:O50)</f>
        <v>52.537275985663086</v>
      </c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s="9" customFormat="1">
      <c r="A52" s="26"/>
      <c r="B52" s="27"/>
      <c r="C52" s="27"/>
      <c r="D52" s="27"/>
      <c r="E52" s="28"/>
      <c r="F52" s="28"/>
      <c r="G52" s="28"/>
      <c r="H52" s="28"/>
      <c r="I52" s="28"/>
      <c r="J52" s="28"/>
      <c r="K52" s="28"/>
      <c r="L52" s="28"/>
      <c r="M52" s="28"/>
      <c r="N52" s="162"/>
      <c r="O52" s="16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s="9" customFormat="1" ht="15.75">
      <c r="A53" s="17" t="s">
        <v>42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163"/>
      <c r="O53" s="31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s="9" customFormat="1" ht="15.75">
      <c r="A54" s="32" t="s">
        <v>29</v>
      </c>
      <c r="B54" s="21">
        <v>4</v>
      </c>
      <c r="C54" s="21">
        <v>1</v>
      </c>
      <c r="D54" s="21">
        <v>2</v>
      </c>
      <c r="E54" s="21">
        <v>4</v>
      </c>
      <c r="F54" s="21">
        <v>2</v>
      </c>
      <c r="G54" s="21">
        <v>5</v>
      </c>
      <c r="H54" s="21">
        <v>4</v>
      </c>
      <c r="I54" s="21">
        <v>1</v>
      </c>
      <c r="J54" s="21">
        <v>0</v>
      </c>
      <c r="K54" s="21">
        <v>4</v>
      </c>
      <c r="L54" s="21">
        <v>3</v>
      </c>
      <c r="M54" s="21">
        <v>7</v>
      </c>
      <c r="N54" s="161">
        <f>SUM(B54:M54)</f>
        <v>37</v>
      </c>
      <c r="O54" s="22">
        <f>IF(N54=0,0,AVERAGE(B54:M54))</f>
        <v>3.0833333333333335</v>
      </c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s="9" customFormat="1" ht="15.75">
      <c r="A55" s="32" t="s">
        <v>26</v>
      </c>
      <c r="B55" s="21">
        <v>2</v>
      </c>
      <c r="C55" s="21">
        <v>2</v>
      </c>
      <c r="D55" s="21">
        <v>3</v>
      </c>
      <c r="E55" s="21">
        <v>1</v>
      </c>
      <c r="F55" s="21">
        <v>2</v>
      </c>
      <c r="G55" s="21">
        <v>4</v>
      </c>
      <c r="H55" s="21">
        <v>0</v>
      </c>
      <c r="I55" s="21">
        <v>3</v>
      </c>
      <c r="J55" s="21">
        <v>3</v>
      </c>
      <c r="K55" s="21">
        <v>2</v>
      </c>
      <c r="L55" s="21">
        <v>6</v>
      </c>
      <c r="M55" s="21">
        <v>12</v>
      </c>
      <c r="N55" s="161">
        <f t="shared" ref="N55:N71" si="24">SUM(B55:M55)</f>
        <v>40</v>
      </c>
      <c r="O55" s="22">
        <f t="shared" ref="O55:O71" si="25">IF(N55=0,0,AVERAGE(B55:M55))</f>
        <v>3.3333333333333335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s="9" customFormat="1" ht="15.75">
      <c r="A56" s="32" t="s">
        <v>449</v>
      </c>
      <c r="B56" s="21">
        <v>3</v>
      </c>
      <c r="C56" s="21">
        <v>0</v>
      </c>
      <c r="D56" s="21">
        <v>3</v>
      </c>
      <c r="E56" s="21">
        <v>3</v>
      </c>
      <c r="F56" s="21">
        <v>0</v>
      </c>
      <c r="G56" s="21">
        <v>4</v>
      </c>
      <c r="H56" s="21">
        <v>0</v>
      </c>
      <c r="I56" s="21">
        <v>2</v>
      </c>
      <c r="J56" s="21">
        <v>5</v>
      </c>
      <c r="K56" s="21">
        <v>1</v>
      </c>
      <c r="L56" s="21">
        <v>4</v>
      </c>
      <c r="M56" s="21">
        <v>0</v>
      </c>
      <c r="N56" s="161">
        <f t="shared" si="24"/>
        <v>25</v>
      </c>
      <c r="O56" s="22">
        <f t="shared" si="25"/>
        <v>2.0833333333333335</v>
      </c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s="9" customFormat="1" ht="15.75">
      <c r="A57" s="32" t="s">
        <v>25</v>
      </c>
      <c r="B57" s="21">
        <v>106</v>
      </c>
      <c r="C57" s="21">
        <v>80</v>
      </c>
      <c r="D57" s="21">
        <v>94</v>
      </c>
      <c r="E57" s="21">
        <v>81</v>
      </c>
      <c r="F57" s="21">
        <v>87</v>
      </c>
      <c r="G57" s="21">
        <v>76</v>
      </c>
      <c r="H57" s="21">
        <v>90</v>
      </c>
      <c r="I57" s="21">
        <v>85</v>
      </c>
      <c r="J57" s="21">
        <v>87</v>
      </c>
      <c r="K57" s="21">
        <v>82</v>
      </c>
      <c r="L57" s="21">
        <v>61</v>
      </c>
      <c r="M57" s="21">
        <v>70</v>
      </c>
      <c r="N57" s="161">
        <f t="shared" si="24"/>
        <v>999</v>
      </c>
      <c r="O57" s="22">
        <f t="shared" si="25"/>
        <v>83.25</v>
      </c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s="9" customFormat="1" ht="15.75">
      <c r="A58" s="32" t="s">
        <v>27</v>
      </c>
      <c r="B58" s="21">
        <v>4</v>
      </c>
      <c r="C58" s="21">
        <v>5</v>
      </c>
      <c r="D58" s="21">
        <v>1</v>
      </c>
      <c r="E58" s="21">
        <v>5</v>
      </c>
      <c r="F58" s="21">
        <v>8</v>
      </c>
      <c r="G58" s="21">
        <v>2</v>
      </c>
      <c r="H58" s="21">
        <v>6</v>
      </c>
      <c r="I58" s="21">
        <v>4</v>
      </c>
      <c r="J58" s="21">
        <v>1</v>
      </c>
      <c r="K58" s="21">
        <v>3</v>
      </c>
      <c r="L58" s="21">
        <v>4</v>
      </c>
      <c r="M58" s="21">
        <v>2</v>
      </c>
      <c r="N58" s="161">
        <f t="shared" si="24"/>
        <v>45</v>
      </c>
      <c r="O58" s="22">
        <f t="shared" si="25"/>
        <v>3.75</v>
      </c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s="9" customFormat="1" ht="15.75">
      <c r="A59" s="32" t="s">
        <v>120</v>
      </c>
      <c r="B59" s="21">
        <v>0</v>
      </c>
      <c r="C59" s="21">
        <v>0</v>
      </c>
      <c r="D59" s="21">
        <v>0</v>
      </c>
      <c r="E59" s="21">
        <v>0</v>
      </c>
      <c r="F59" s="21">
        <v>1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1">
        <v>0</v>
      </c>
      <c r="N59" s="161">
        <f t="shared" si="24"/>
        <v>1</v>
      </c>
      <c r="O59" s="22">
        <f t="shared" si="25"/>
        <v>8.3333333333333329E-2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s="9" customFormat="1" ht="15.75">
      <c r="A60" s="32" t="s">
        <v>19</v>
      </c>
      <c r="B60" s="21">
        <v>20</v>
      </c>
      <c r="C60" s="21">
        <v>28</v>
      </c>
      <c r="D60" s="21">
        <v>23</v>
      </c>
      <c r="E60" s="21">
        <v>28</v>
      </c>
      <c r="F60" s="21">
        <v>15</v>
      </c>
      <c r="G60" s="21">
        <v>31</v>
      </c>
      <c r="H60" s="21">
        <v>13</v>
      </c>
      <c r="I60" s="21">
        <v>34</v>
      </c>
      <c r="J60" s="21">
        <v>17</v>
      </c>
      <c r="K60" s="21">
        <v>23</v>
      </c>
      <c r="L60" s="21">
        <v>22</v>
      </c>
      <c r="M60" s="21">
        <v>21</v>
      </c>
      <c r="N60" s="161">
        <f t="shared" si="24"/>
        <v>275</v>
      </c>
      <c r="O60" s="22">
        <f t="shared" si="25"/>
        <v>22.916666666666668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s="9" customFormat="1" ht="15.75">
      <c r="A61" s="32" t="s">
        <v>28</v>
      </c>
      <c r="B61" s="21">
        <v>18</v>
      </c>
      <c r="C61" s="21">
        <v>3</v>
      </c>
      <c r="D61" s="21">
        <v>4</v>
      </c>
      <c r="E61" s="21">
        <v>6</v>
      </c>
      <c r="F61" s="21">
        <v>10</v>
      </c>
      <c r="G61" s="21">
        <v>5</v>
      </c>
      <c r="H61" s="21">
        <v>8</v>
      </c>
      <c r="I61" s="21">
        <v>12</v>
      </c>
      <c r="J61" s="21">
        <v>12</v>
      </c>
      <c r="K61" s="21">
        <v>10</v>
      </c>
      <c r="L61" s="21">
        <v>11</v>
      </c>
      <c r="M61" s="21">
        <v>5</v>
      </c>
      <c r="N61" s="161">
        <f t="shared" si="24"/>
        <v>104</v>
      </c>
      <c r="O61" s="22">
        <f t="shared" si="25"/>
        <v>8.6666666666666661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s="9" customFormat="1" ht="15.75">
      <c r="A62" s="32" t="s">
        <v>143</v>
      </c>
      <c r="B62" s="21">
        <v>0</v>
      </c>
      <c r="C62" s="21">
        <v>0</v>
      </c>
      <c r="D62" s="21">
        <v>0</v>
      </c>
      <c r="E62" s="21">
        <v>0</v>
      </c>
      <c r="F62" s="21">
        <v>1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1">
        <v>0</v>
      </c>
      <c r="N62" s="161">
        <f t="shared" si="24"/>
        <v>1</v>
      </c>
      <c r="O62" s="22">
        <f t="shared" si="25"/>
        <v>8.3333333333333329E-2</v>
      </c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s="9" customFormat="1" ht="15.75">
      <c r="A63" s="32" t="s">
        <v>31</v>
      </c>
      <c r="B63" s="21">
        <v>14</v>
      </c>
      <c r="C63" s="21">
        <v>12</v>
      </c>
      <c r="D63" s="21">
        <v>14</v>
      </c>
      <c r="E63" s="21">
        <v>13</v>
      </c>
      <c r="F63" s="21">
        <v>9</v>
      </c>
      <c r="G63" s="21">
        <v>15</v>
      </c>
      <c r="H63" s="21">
        <v>13</v>
      </c>
      <c r="I63" s="21">
        <v>10</v>
      </c>
      <c r="J63" s="21">
        <v>10</v>
      </c>
      <c r="K63" s="21">
        <v>5</v>
      </c>
      <c r="L63" s="21">
        <v>9</v>
      </c>
      <c r="M63" s="21">
        <v>6</v>
      </c>
      <c r="N63" s="161">
        <f t="shared" si="24"/>
        <v>130</v>
      </c>
      <c r="O63" s="22">
        <f t="shared" si="25"/>
        <v>10.833333333333334</v>
      </c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s="9" customFormat="1" ht="15.75">
      <c r="A64" s="32" t="s">
        <v>489</v>
      </c>
      <c r="B64" s="21">
        <v>9</v>
      </c>
      <c r="C64" s="21">
        <v>7</v>
      </c>
      <c r="D64" s="21">
        <v>6</v>
      </c>
      <c r="E64" s="21">
        <v>6</v>
      </c>
      <c r="F64" s="21">
        <v>14</v>
      </c>
      <c r="G64" s="21">
        <v>9</v>
      </c>
      <c r="H64" s="21">
        <v>8</v>
      </c>
      <c r="I64" s="21">
        <v>11</v>
      </c>
      <c r="J64" s="21">
        <v>1</v>
      </c>
      <c r="K64" s="21">
        <v>5</v>
      </c>
      <c r="L64" s="21">
        <v>10</v>
      </c>
      <c r="M64" s="21">
        <v>11</v>
      </c>
      <c r="N64" s="161">
        <f t="shared" si="24"/>
        <v>97</v>
      </c>
      <c r="O64" s="22">
        <f t="shared" si="25"/>
        <v>8.0833333333333339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s="9" customFormat="1" ht="15.75">
      <c r="A65" s="32" t="s">
        <v>144</v>
      </c>
      <c r="B65" s="21">
        <v>7</v>
      </c>
      <c r="C65" s="21">
        <v>4</v>
      </c>
      <c r="D65" s="21">
        <v>8</v>
      </c>
      <c r="E65" s="21">
        <v>7</v>
      </c>
      <c r="F65" s="21">
        <v>9</v>
      </c>
      <c r="G65" s="21">
        <v>3</v>
      </c>
      <c r="H65" s="21">
        <v>8</v>
      </c>
      <c r="I65" s="21">
        <v>6</v>
      </c>
      <c r="J65" s="21">
        <v>7</v>
      </c>
      <c r="K65" s="21">
        <v>8</v>
      </c>
      <c r="L65" s="21">
        <v>9</v>
      </c>
      <c r="M65" s="21">
        <v>8</v>
      </c>
      <c r="N65" s="161">
        <f t="shared" si="24"/>
        <v>84</v>
      </c>
      <c r="O65" s="22">
        <f t="shared" si="25"/>
        <v>7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s="9" customFormat="1" ht="15.75">
      <c r="A66" s="32" t="s">
        <v>32</v>
      </c>
      <c r="B66" s="21">
        <v>14</v>
      </c>
      <c r="C66" s="21">
        <v>4</v>
      </c>
      <c r="D66" s="21">
        <v>4</v>
      </c>
      <c r="E66" s="21">
        <v>7</v>
      </c>
      <c r="F66" s="21">
        <v>8</v>
      </c>
      <c r="G66" s="21">
        <v>8</v>
      </c>
      <c r="H66" s="21">
        <v>4</v>
      </c>
      <c r="I66" s="21">
        <v>6</v>
      </c>
      <c r="J66" s="21">
        <v>5</v>
      </c>
      <c r="K66" s="21">
        <v>11</v>
      </c>
      <c r="L66" s="21">
        <v>8</v>
      </c>
      <c r="M66" s="21">
        <v>4</v>
      </c>
      <c r="N66" s="161">
        <f t="shared" si="24"/>
        <v>83</v>
      </c>
      <c r="O66" s="22">
        <f t="shared" si="25"/>
        <v>6.916666666666667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s="9" customFormat="1" ht="15.75">
      <c r="A67" s="32" t="s">
        <v>782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1</v>
      </c>
      <c r="J67" s="21">
        <v>0</v>
      </c>
      <c r="K67" s="21">
        <v>0</v>
      </c>
      <c r="L67" s="21">
        <v>0</v>
      </c>
      <c r="M67" s="21">
        <v>0</v>
      </c>
      <c r="N67" s="161">
        <f t="shared" si="24"/>
        <v>1</v>
      </c>
      <c r="O67" s="22">
        <f t="shared" si="25"/>
        <v>8.3333333333333329E-2</v>
      </c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s="9" customFormat="1" ht="15.75">
      <c r="A68" s="32" t="s">
        <v>33</v>
      </c>
      <c r="B68" s="21">
        <v>0</v>
      </c>
      <c r="C68" s="21">
        <v>0</v>
      </c>
      <c r="D68" s="21">
        <v>0</v>
      </c>
      <c r="E68" s="21">
        <v>0</v>
      </c>
      <c r="F68" s="21">
        <v>1</v>
      </c>
      <c r="G68" s="21">
        <v>1</v>
      </c>
      <c r="H68" s="21">
        <v>3</v>
      </c>
      <c r="I68" s="21">
        <v>4</v>
      </c>
      <c r="J68" s="21">
        <v>3</v>
      </c>
      <c r="K68" s="21">
        <v>3</v>
      </c>
      <c r="L68" s="21">
        <v>1</v>
      </c>
      <c r="M68" s="21">
        <v>0</v>
      </c>
      <c r="N68" s="161">
        <f t="shared" si="24"/>
        <v>16</v>
      </c>
      <c r="O68" s="22">
        <f t="shared" si="25"/>
        <v>1.3333333333333333</v>
      </c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s="9" customFormat="1" ht="15.75">
      <c r="A69" s="32" t="s">
        <v>34</v>
      </c>
      <c r="B69" s="21">
        <v>13</v>
      </c>
      <c r="C69" s="21">
        <v>7</v>
      </c>
      <c r="D69" s="21">
        <v>6</v>
      </c>
      <c r="E69" s="21">
        <v>4</v>
      </c>
      <c r="F69" s="21">
        <v>12</v>
      </c>
      <c r="G69" s="21">
        <v>7</v>
      </c>
      <c r="H69" s="21">
        <v>7</v>
      </c>
      <c r="I69" s="21">
        <v>7</v>
      </c>
      <c r="J69" s="21">
        <v>9</v>
      </c>
      <c r="K69" s="21">
        <v>3</v>
      </c>
      <c r="L69" s="21">
        <v>5</v>
      </c>
      <c r="M69" s="21">
        <v>10</v>
      </c>
      <c r="N69" s="161">
        <f t="shared" si="24"/>
        <v>90</v>
      </c>
      <c r="O69" s="22">
        <f t="shared" si="25"/>
        <v>7.5</v>
      </c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s="9" customFormat="1" ht="15.75">
      <c r="A70" s="32" t="s">
        <v>441</v>
      </c>
      <c r="B70" s="21">
        <v>0</v>
      </c>
      <c r="C70" s="21">
        <v>0</v>
      </c>
      <c r="D70" s="21">
        <v>1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1">
        <v>0</v>
      </c>
      <c r="N70" s="161">
        <f t="shared" si="24"/>
        <v>1</v>
      </c>
      <c r="O70" s="22">
        <f t="shared" si="25"/>
        <v>8.3333333333333329E-2</v>
      </c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s="9" customFormat="1" ht="15.75">
      <c r="A71" s="32" t="s">
        <v>35</v>
      </c>
      <c r="B71" s="21">
        <v>8</v>
      </c>
      <c r="C71" s="21">
        <v>5</v>
      </c>
      <c r="D71" s="21">
        <v>15</v>
      </c>
      <c r="E71" s="21">
        <v>8</v>
      </c>
      <c r="F71" s="21">
        <v>5</v>
      </c>
      <c r="G71" s="21">
        <v>4</v>
      </c>
      <c r="H71" s="21">
        <v>6</v>
      </c>
      <c r="I71" s="21">
        <v>8</v>
      </c>
      <c r="J71" s="21">
        <v>4</v>
      </c>
      <c r="K71" s="21">
        <v>17</v>
      </c>
      <c r="L71" s="21">
        <v>14</v>
      </c>
      <c r="M71" s="21">
        <v>11</v>
      </c>
      <c r="N71" s="161">
        <f t="shared" si="24"/>
        <v>105</v>
      </c>
      <c r="O71" s="22">
        <f t="shared" si="25"/>
        <v>8.75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s="9" customFormat="1" ht="15.75">
      <c r="A72" s="23" t="s">
        <v>21</v>
      </c>
      <c r="B72" s="24">
        <f t="shared" ref="B72:M72" si="26">IF(SUM(B54:B71)=0,"",SUM(B54:B71))</f>
        <v>222</v>
      </c>
      <c r="C72" s="24">
        <f t="shared" si="26"/>
        <v>158</v>
      </c>
      <c r="D72" s="24">
        <f t="shared" si="26"/>
        <v>184</v>
      </c>
      <c r="E72" s="24">
        <f t="shared" si="26"/>
        <v>173</v>
      </c>
      <c r="F72" s="24">
        <f t="shared" si="26"/>
        <v>184</v>
      </c>
      <c r="G72" s="24">
        <f t="shared" si="26"/>
        <v>174</v>
      </c>
      <c r="H72" s="24">
        <f t="shared" si="26"/>
        <v>170</v>
      </c>
      <c r="I72" s="24">
        <f t="shared" si="26"/>
        <v>194</v>
      </c>
      <c r="J72" s="24">
        <f t="shared" si="26"/>
        <v>164</v>
      </c>
      <c r="K72" s="24">
        <f t="shared" si="26"/>
        <v>177</v>
      </c>
      <c r="L72" s="24">
        <f t="shared" si="26"/>
        <v>167</v>
      </c>
      <c r="M72" s="24">
        <f t="shared" si="26"/>
        <v>167</v>
      </c>
      <c r="N72" s="155">
        <f>SUM(N54:N71)</f>
        <v>2134</v>
      </c>
      <c r="O72" s="25">
        <f>SUM(O54:O71)</f>
        <v>177.83333333333337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s="9" customFormat="1">
      <c r="A73" s="33"/>
      <c r="B73" s="34"/>
      <c r="C73" s="34"/>
      <c r="D73" s="34"/>
      <c r="E73" s="35"/>
      <c r="F73" s="35"/>
      <c r="G73" s="35"/>
      <c r="H73" s="35"/>
      <c r="I73" s="35"/>
      <c r="J73" s="35"/>
      <c r="K73" s="35"/>
      <c r="L73" s="35"/>
      <c r="M73" s="35"/>
      <c r="N73" s="164"/>
      <c r="O73" s="16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s="9" customFormat="1" ht="15.75">
      <c r="A74" s="202" t="s">
        <v>45</v>
      </c>
      <c r="B74" s="389"/>
      <c r="C74" s="389"/>
      <c r="D74" s="389"/>
      <c r="E74" s="389"/>
      <c r="F74" s="389"/>
      <c r="G74" s="389"/>
      <c r="H74" s="389"/>
      <c r="I74" s="389"/>
      <c r="J74" s="203"/>
      <c r="K74" s="203"/>
      <c r="L74" s="203"/>
      <c r="M74" s="203"/>
      <c r="N74" s="204"/>
      <c r="O74" s="205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s="9" customFormat="1" ht="15.75">
      <c r="A75" s="388" t="s">
        <v>18</v>
      </c>
      <c r="B75" s="39">
        <v>137</v>
      </c>
      <c r="C75" s="39">
        <v>98</v>
      </c>
      <c r="D75" s="39">
        <v>111</v>
      </c>
      <c r="E75" s="39">
        <v>101</v>
      </c>
      <c r="F75" s="39">
        <v>119</v>
      </c>
      <c r="G75" s="39">
        <v>100</v>
      </c>
      <c r="H75" s="39">
        <v>112</v>
      </c>
      <c r="I75" s="39">
        <v>114</v>
      </c>
      <c r="J75" s="39">
        <v>109</v>
      </c>
      <c r="K75" s="39">
        <v>103</v>
      </c>
      <c r="L75" s="39">
        <v>97</v>
      </c>
      <c r="M75" s="39">
        <v>95</v>
      </c>
      <c r="N75" s="186">
        <f>SUM(B75:M75)</f>
        <v>1296</v>
      </c>
      <c r="O75" s="125">
        <f>IF(N75=0,0,AVERAGE(B75:M75))</f>
        <v>108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s="9" customFormat="1" ht="15.75">
      <c r="A76" s="20" t="s">
        <v>19</v>
      </c>
      <c r="B76" s="21">
        <v>68</v>
      </c>
      <c r="C76" s="21">
        <v>47</v>
      </c>
      <c r="D76" s="21">
        <v>64</v>
      </c>
      <c r="E76" s="21">
        <v>65</v>
      </c>
      <c r="F76" s="21">
        <v>55</v>
      </c>
      <c r="G76" s="21">
        <v>61</v>
      </c>
      <c r="H76" s="21">
        <v>53</v>
      </c>
      <c r="I76" s="21">
        <v>63</v>
      </c>
      <c r="J76" s="21">
        <v>44</v>
      </c>
      <c r="K76" s="21">
        <v>56</v>
      </c>
      <c r="L76" s="21">
        <v>54</v>
      </c>
      <c r="M76" s="21">
        <v>63</v>
      </c>
      <c r="N76" s="161">
        <f>SUM(B76:M76)</f>
        <v>693</v>
      </c>
      <c r="O76" s="22">
        <f>IF(N76=0,0,AVERAGE(B76:M76))</f>
        <v>57.75</v>
      </c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s="9" customFormat="1" ht="15.75">
      <c r="A77" s="20" t="s">
        <v>20</v>
      </c>
      <c r="B77" s="21">
        <v>17</v>
      </c>
      <c r="C77" s="21">
        <v>13</v>
      </c>
      <c r="D77" s="21">
        <v>9</v>
      </c>
      <c r="E77" s="21">
        <v>7</v>
      </c>
      <c r="F77" s="21">
        <v>10</v>
      </c>
      <c r="G77" s="21">
        <v>13</v>
      </c>
      <c r="H77" s="21">
        <v>5</v>
      </c>
      <c r="I77" s="21">
        <v>17</v>
      </c>
      <c r="J77" s="21">
        <v>11</v>
      </c>
      <c r="K77" s="21">
        <v>18</v>
      </c>
      <c r="L77" s="21">
        <v>16</v>
      </c>
      <c r="M77" s="21">
        <v>9</v>
      </c>
      <c r="N77" s="161">
        <f>SUM(B77:M77)</f>
        <v>145</v>
      </c>
      <c r="O77" s="22">
        <f>IF(N77=0,0,AVERAGE(B77:M77))</f>
        <v>12.083333333333334</v>
      </c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s="9" customFormat="1" ht="15.75">
      <c r="A78" s="23" t="s">
        <v>21</v>
      </c>
      <c r="B78" s="24">
        <f t="shared" ref="B78:M78" si="27">IF(SUM(B75:B77)=0,"",SUM(B75:B77))</f>
        <v>222</v>
      </c>
      <c r="C78" s="24">
        <f t="shared" si="27"/>
        <v>158</v>
      </c>
      <c r="D78" s="24">
        <f t="shared" si="27"/>
        <v>184</v>
      </c>
      <c r="E78" s="24">
        <f>IF(SUM(E75:E77)=0,"",SUM(E75:E77))</f>
        <v>173</v>
      </c>
      <c r="F78" s="24">
        <f t="shared" si="27"/>
        <v>184</v>
      </c>
      <c r="G78" s="24">
        <f t="shared" si="27"/>
        <v>174</v>
      </c>
      <c r="H78" s="24">
        <f t="shared" si="27"/>
        <v>170</v>
      </c>
      <c r="I78" s="24">
        <f>IF(SUM(I75:I77)=0,"",SUM(I75:I77))</f>
        <v>194</v>
      </c>
      <c r="J78" s="24">
        <f t="shared" si="27"/>
        <v>164</v>
      </c>
      <c r="K78" s="24">
        <f t="shared" si="27"/>
        <v>177</v>
      </c>
      <c r="L78" s="24">
        <f t="shared" si="27"/>
        <v>167</v>
      </c>
      <c r="M78" s="24">
        <f t="shared" si="27"/>
        <v>167</v>
      </c>
      <c r="N78" s="155">
        <f>SUM(N75:N77)</f>
        <v>2134</v>
      </c>
      <c r="O78" s="25">
        <f>SUM(O75:O77)</f>
        <v>177.83333333333334</v>
      </c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s="9" customFormat="1">
      <c r="A79" s="26"/>
      <c r="B79" s="27"/>
      <c r="C79" s="27"/>
      <c r="D79" s="27"/>
      <c r="E79" s="28"/>
      <c r="F79" s="28"/>
      <c r="G79" s="28"/>
      <c r="H79" s="28"/>
      <c r="I79" s="28"/>
      <c r="J79" s="28"/>
      <c r="K79" s="28"/>
      <c r="L79" s="28"/>
      <c r="M79" s="28"/>
      <c r="N79" s="162"/>
      <c r="O79" s="16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s="9" customFormat="1" ht="15.75">
      <c r="A80" s="17" t="s">
        <v>48</v>
      </c>
      <c r="B80" s="30"/>
      <c r="C80" s="30"/>
      <c r="D80" s="30"/>
      <c r="E80" s="30"/>
      <c r="F80" s="381"/>
      <c r="G80" s="381"/>
      <c r="H80" s="381"/>
      <c r="I80" s="381"/>
      <c r="J80" s="381"/>
      <c r="K80" s="381"/>
      <c r="L80" s="381"/>
      <c r="M80" s="381"/>
      <c r="N80" s="163"/>
      <c r="O80" s="31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s="9" customFormat="1" ht="15.75">
      <c r="A81" s="32" t="s">
        <v>49</v>
      </c>
      <c r="B81" s="21">
        <v>5</v>
      </c>
      <c r="C81" s="21">
        <v>3</v>
      </c>
      <c r="D81" s="21">
        <v>1</v>
      </c>
      <c r="E81" s="379">
        <v>2</v>
      </c>
      <c r="F81" s="38">
        <v>2</v>
      </c>
      <c r="G81" s="38">
        <v>3</v>
      </c>
      <c r="H81" s="38">
        <v>6</v>
      </c>
      <c r="I81" s="38">
        <v>4</v>
      </c>
      <c r="J81" s="38">
        <v>7</v>
      </c>
      <c r="K81" s="38">
        <v>6</v>
      </c>
      <c r="L81" s="38">
        <v>5</v>
      </c>
      <c r="M81" s="38">
        <v>4</v>
      </c>
      <c r="N81" s="222">
        <f>SUM(B81:M81)</f>
        <v>48</v>
      </c>
      <c r="O81" s="22">
        <f>IF(N81=0,0,AVERAGE(B81:M81))</f>
        <v>4</v>
      </c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s="9" customFormat="1" ht="15.75">
      <c r="A82" s="32" t="s">
        <v>399</v>
      </c>
      <c r="B82" s="21">
        <v>1</v>
      </c>
      <c r="C82" s="21">
        <v>0</v>
      </c>
      <c r="D82" s="21">
        <v>0</v>
      </c>
      <c r="E82" s="380">
        <v>2</v>
      </c>
      <c r="F82" s="38">
        <v>0</v>
      </c>
      <c r="G82" s="38">
        <v>1</v>
      </c>
      <c r="H82" s="382">
        <v>0</v>
      </c>
      <c r="I82" s="38">
        <v>2</v>
      </c>
      <c r="J82" s="38">
        <v>1</v>
      </c>
      <c r="K82" s="38">
        <v>0</v>
      </c>
      <c r="L82" s="38">
        <v>1</v>
      </c>
      <c r="M82" s="38">
        <v>0</v>
      </c>
      <c r="N82" s="222">
        <f t="shared" ref="N82:N147" si="28">SUM(B82:M82)</f>
        <v>8</v>
      </c>
      <c r="O82" s="22">
        <f t="shared" ref="O82:O147" si="29">IF(N82=0,0,AVERAGE(B82:M82))</f>
        <v>0.66666666666666663</v>
      </c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s="9" customFormat="1" ht="15.75">
      <c r="A83" s="32" t="s">
        <v>584</v>
      </c>
      <c r="B83" s="21">
        <v>0</v>
      </c>
      <c r="C83" s="21">
        <v>0</v>
      </c>
      <c r="D83" s="21">
        <v>0</v>
      </c>
      <c r="E83" s="380">
        <v>0</v>
      </c>
      <c r="F83" s="38">
        <v>0</v>
      </c>
      <c r="G83" s="38">
        <v>1</v>
      </c>
      <c r="H83" s="382">
        <v>0</v>
      </c>
      <c r="I83" s="38">
        <v>0</v>
      </c>
      <c r="J83" s="38">
        <v>0</v>
      </c>
      <c r="K83" s="38">
        <v>0</v>
      </c>
      <c r="L83" s="38">
        <v>0</v>
      </c>
      <c r="M83" s="38">
        <v>0</v>
      </c>
      <c r="N83" s="222">
        <f t="shared" si="28"/>
        <v>1</v>
      </c>
      <c r="O83" s="22">
        <f t="shared" si="29"/>
        <v>8.3333333333333329E-2</v>
      </c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s="9" customFormat="1" ht="15.75">
      <c r="A84" s="32" t="s">
        <v>783</v>
      </c>
      <c r="B84" s="21">
        <v>0</v>
      </c>
      <c r="C84" s="21">
        <v>0</v>
      </c>
      <c r="D84" s="21">
        <v>0</v>
      </c>
      <c r="E84" s="380">
        <v>0</v>
      </c>
      <c r="F84" s="38">
        <v>0</v>
      </c>
      <c r="G84" s="38">
        <v>0</v>
      </c>
      <c r="H84" s="382">
        <v>0</v>
      </c>
      <c r="I84" s="38">
        <v>1</v>
      </c>
      <c r="J84" s="38">
        <v>1</v>
      </c>
      <c r="K84" s="38">
        <v>0</v>
      </c>
      <c r="L84" s="38">
        <v>1</v>
      </c>
      <c r="M84" s="38">
        <v>0</v>
      </c>
      <c r="N84" s="222">
        <f t="shared" ref="N84" si="30">SUM(B84:M84)</f>
        <v>3</v>
      </c>
      <c r="O84" s="22">
        <f t="shared" ref="O84" si="31">IF(N84=0,0,AVERAGE(B84:M84))</f>
        <v>0.25</v>
      </c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s="9" customFormat="1" ht="15.75">
      <c r="A85" s="32" t="s">
        <v>400</v>
      </c>
      <c r="B85" s="21">
        <v>0</v>
      </c>
      <c r="C85" s="21">
        <v>2</v>
      </c>
      <c r="D85" s="21">
        <v>3</v>
      </c>
      <c r="E85" s="380">
        <v>0</v>
      </c>
      <c r="F85" s="38">
        <v>0</v>
      </c>
      <c r="G85" s="38">
        <v>2</v>
      </c>
      <c r="H85" s="382">
        <v>0</v>
      </c>
      <c r="I85" s="38">
        <v>2</v>
      </c>
      <c r="J85" s="38">
        <v>0</v>
      </c>
      <c r="K85" s="38">
        <v>0</v>
      </c>
      <c r="L85" s="38">
        <v>0</v>
      </c>
      <c r="M85" s="38">
        <v>0</v>
      </c>
      <c r="N85" s="222">
        <f t="shared" si="28"/>
        <v>9</v>
      </c>
      <c r="O85" s="22">
        <f t="shared" si="29"/>
        <v>0.75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s="9" customFormat="1" ht="15.75">
      <c r="A86" s="32" t="s">
        <v>452</v>
      </c>
      <c r="B86" s="21">
        <v>0</v>
      </c>
      <c r="C86" s="21">
        <v>1</v>
      </c>
      <c r="D86" s="21">
        <v>0</v>
      </c>
      <c r="E86" s="380">
        <v>0</v>
      </c>
      <c r="F86" s="38">
        <v>0</v>
      </c>
      <c r="G86" s="38">
        <v>0</v>
      </c>
      <c r="H86" s="382">
        <v>0</v>
      </c>
      <c r="I86" s="38">
        <v>0</v>
      </c>
      <c r="J86" s="38">
        <v>0</v>
      </c>
      <c r="K86" s="38">
        <v>0</v>
      </c>
      <c r="L86" s="38">
        <v>0</v>
      </c>
      <c r="M86" s="38">
        <v>0</v>
      </c>
      <c r="N86" s="222">
        <f t="shared" si="28"/>
        <v>1</v>
      </c>
      <c r="O86" s="22">
        <f t="shared" si="29"/>
        <v>8.3333333333333329E-2</v>
      </c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s="9" customFormat="1" ht="15.75">
      <c r="A87" s="32" t="s">
        <v>50</v>
      </c>
      <c r="B87" s="21">
        <v>20</v>
      </c>
      <c r="C87" s="21">
        <v>19</v>
      </c>
      <c r="D87" s="21">
        <v>23</v>
      </c>
      <c r="E87" s="380">
        <v>18</v>
      </c>
      <c r="F87" s="38">
        <v>22</v>
      </c>
      <c r="G87" s="38">
        <v>16</v>
      </c>
      <c r="H87" s="38">
        <v>25</v>
      </c>
      <c r="I87" s="38">
        <v>19</v>
      </c>
      <c r="J87" s="38">
        <v>16</v>
      </c>
      <c r="K87" s="38">
        <v>17</v>
      </c>
      <c r="L87" s="38">
        <v>12</v>
      </c>
      <c r="M87" s="38">
        <v>20</v>
      </c>
      <c r="N87" s="222">
        <f t="shared" si="28"/>
        <v>227</v>
      </c>
      <c r="O87" s="22">
        <f t="shared" si="29"/>
        <v>18.916666666666668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s="9" customFormat="1" ht="15.75">
      <c r="A88" s="32" t="s">
        <v>470</v>
      </c>
      <c r="B88" s="21">
        <v>1</v>
      </c>
      <c r="C88" s="21">
        <v>0</v>
      </c>
      <c r="D88" s="21">
        <v>0</v>
      </c>
      <c r="E88" s="380">
        <v>0</v>
      </c>
      <c r="F88" s="38">
        <v>0</v>
      </c>
      <c r="G88" s="38">
        <v>0</v>
      </c>
      <c r="H88" s="382">
        <v>0</v>
      </c>
      <c r="I88" s="38">
        <v>0</v>
      </c>
      <c r="J88" s="38">
        <v>0</v>
      </c>
      <c r="K88" s="38">
        <v>0</v>
      </c>
      <c r="L88" s="38">
        <v>0</v>
      </c>
      <c r="M88" s="38">
        <v>0</v>
      </c>
      <c r="N88" s="222">
        <f t="shared" si="28"/>
        <v>1</v>
      </c>
      <c r="O88" s="22">
        <f t="shared" si="29"/>
        <v>8.3333333333333329E-2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s="9" customFormat="1" ht="15.75">
      <c r="A89" s="32" t="s">
        <v>51</v>
      </c>
      <c r="B89" s="21">
        <v>0</v>
      </c>
      <c r="C89" s="21">
        <v>1</v>
      </c>
      <c r="D89" s="21">
        <v>2</v>
      </c>
      <c r="E89" s="380">
        <v>0</v>
      </c>
      <c r="F89" s="38">
        <v>0</v>
      </c>
      <c r="G89" s="38">
        <v>2</v>
      </c>
      <c r="H89" s="382">
        <v>0</v>
      </c>
      <c r="I89" s="38">
        <v>0</v>
      </c>
      <c r="J89" s="38">
        <v>0</v>
      </c>
      <c r="K89" s="38">
        <v>0</v>
      </c>
      <c r="L89" s="38">
        <v>0</v>
      </c>
      <c r="M89" s="38">
        <v>1</v>
      </c>
      <c r="N89" s="222">
        <f t="shared" si="28"/>
        <v>6</v>
      </c>
      <c r="O89" s="22">
        <f t="shared" si="29"/>
        <v>0.5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s="9" customFormat="1" ht="15.75">
      <c r="A90" s="32" t="s">
        <v>586</v>
      </c>
      <c r="B90" s="21">
        <v>1</v>
      </c>
      <c r="C90" s="21">
        <v>0</v>
      </c>
      <c r="D90" s="21">
        <v>0</v>
      </c>
      <c r="E90" s="380">
        <v>0</v>
      </c>
      <c r="F90" s="38">
        <v>0</v>
      </c>
      <c r="G90" s="38">
        <v>2</v>
      </c>
      <c r="H90" s="382">
        <v>0</v>
      </c>
      <c r="I90" s="38">
        <v>0</v>
      </c>
      <c r="J90" s="38">
        <v>2</v>
      </c>
      <c r="K90" s="38">
        <v>0</v>
      </c>
      <c r="L90" s="38">
        <v>0</v>
      </c>
      <c r="M90" s="38">
        <v>1</v>
      </c>
      <c r="N90" s="222">
        <f t="shared" si="28"/>
        <v>6</v>
      </c>
      <c r="O90" s="22">
        <f t="shared" si="29"/>
        <v>0.5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s="9" customFormat="1" ht="15.75">
      <c r="A91" s="32" t="s">
        <v>555</v>
      </c>
      <c r="B91" s="21">
        <v>0</v>
      </c>
      <c r="C91" s="21">
        <v>0</v>
      </c>
      <c r="D91" s="21">
        <v>0</v>
      </c>
      <c r="E91" s="380">
        <v>0</v>
      </c>
      <c r="F91" s="38">
        <v>0</v>
      </c>
      <c r="G91" s="38">
        <v>0</v>
      </c>
      <c r="H91" s="382">
        <v>0</v>
      </c>
      <c r="I91" s="38">
        <v>0</v>
      </c>
      <c r="J91" s="38">
        <v>0</v>
      </c>
      <c r="K91" s="38">
        <v>0</v>
      </c>
      <c r="L91" s="38">
        <v>0</v>
      </c>
      <c r="M91" s="38">
        <v>0</v>
      </c>
      <c r="N91" s="222">
        <f t="shared" si="28"/>
        <v>0</v>
      </c>
      <c r="O91" s="22">
        <f t="shared" si="29"/>
        <v>0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s="9" customFormat="1" ht="15.75">
      <c r="A92" s="32" t="s">
        <v>390</v>
      </c>
      <c r="B92" s="21">
        <v>0</v>
      </c>
      <c r="C92" s="21">
        <v>0</v>
      </c>
      <c r="D92" s="21">
        <v>0</v>
      </c>
      <c r="E92" s="380">
        <v>2</v>
      </c>
      <c r="F92" s="38">
        <v>0</v>
      </c>
      <c r="G92" s="38">
        <v>0</v>
      </c>
      <c r="H92" s="382">
        <v>0</v>
      </c>
      <c r="I92" s="38">
        <v>0</v>
      </c>
      <c r="J92" s="38">
        <v>1</v>
      </c>
      <c r="K92" s="38">
        <v>0</v>
      </c>
      <c r="L92" s="38">
        <v>0</v>
      </c>
      <c r="M92" s="38">
        <v>0</v>
      </c>
      <c r="N92" s="222">
        <f t="shared" si="28"/>
        <v>3</v>
      </c>
      <c r="O92" s="22">
        <f t="shared" si="29"/>
        <v>0.25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s="9" customFormat="1" ht="15.75">
      <c r="A93" s="32" t="s">
        <v>453</v>
      </c>
      <c r="B93" s="21">
        <v>1</v>
      </c>
      <c r="C93" s="21">
        <v>0</v>
      </c>
      <c r="D93" s="21">
        <v>0</v>
      </c>
      <c r="E93" s="380">
        <v>2</v>
      </c>
      <c r="F93" s="38">
        <v>0</v>
      </c>
      <c r="G93" s="38">
        <v>2</v>
      </c>
      <c r="H93" s="382">
        <v>0</v>
      </c>
      <c r="I93" s="38">
        <v>1</v>
      </c>
      <c r="J93" s="38">
        <v>0</v>
      </c>
      <c r="K93" s="38">
        <v>1</v>
      </c>
      <c r="L93" s="38">
        <v>0</v>
      </c>
      <c r="M93" s="38">
        <v>0</v>
      </c>
      <c r="N93" s="222">
        <f t="shared" si="28"/>
        <v>7</v>
      </c>
      <c r="O93" s="22">
        <f t="shared" si="29"/>
        <v>0.58333333333333337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s="9" customFormat="1" ht="15.75">
      <c r="A94" s="32" t="s">
        <v>401</v>
      </c>
      <c r="B94" s="21">
        <v>4</v>
      </c>
      <c r="C94" s="21">
        <v>3</v>
      </c>
      <c r="D94" s="21">
        <v>2</v>
      </c>
      <c r="E94" s="380">
        <v>2</v>
      </c>
      <c r="F94" s="38">
        <v>7</v>
      </c>
      <c r="G94" s="38">
        <v>5</v>
      </c>
      <c r="H94" s="38">
        <v>6</v>
      </c>
      <c r="I94" s="38">
        <v>7</v>
      </c>
      <c r="J94" s="38">
        <v>7</v>
      </c>
      <c r="K94" s="38">
        <v>4</v>
      </c>
      <c r="L94" s="38">
        <v>8</v>
      </c>
      <c r="M94" s="38">
        <v>6</v>
      </c>
      <c r="N94" s="222">
        <f t="shared" si="28"/>
        <v>61</v>
      </c>
      <c r="O94" s="22">
        <f t="shared" si="29"/>
        <v>5.083333333333333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s="9" customFormat="1" ht="15.75">
      <c r="A95" s="32" t="s">
        <v>52</v>
      </c>
      <c r="B95" s="21">
        <v>107</v>
      </c>
      <c r="C95" s="21">
        <v>73</v>
      </c>
      <c r="D95" s="21">
        <v>99</v>
      </c>
      <c r="E95" s="380">
        <v>80</v>
      </c>
      <c r="F95" s="38">
        <v>87</v>
      </c>
      <c r="G95" s="38">
        <v>71</v>
      </c>
      <c r="H95" s="38">
        <v>72</v>
      </c>
      <c r="I95" s="38">
        <v>94</v>
      </c>
      <c r="J95" s="38">
        <v>63</v>
      </c>
      <c r="K95" s="38">
        <v>92</v>
      </c>
      <c r="L95" s="38">
        <v>74</v>
      </c>
      <c r="M95" s="38">
        <v>83</v>
      </c>
      <c r="N95" s="222">
        <f t="shared" si="28"/>
        <v>995</v>
      </c>
      <c r="O95" s="22">
        <f t="shared" si="29"/>
        <v>82.916666666666671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s="9" customFormat="1" ht="15.75">
      <c r="A96" s="32" t="s">
        <v>556</v>
      </c>
      <c r="B96" s="21">
        <v>0</v>
      </c>
      <c r="C96" s="21">
        <v>0</v>
      </c>
      <c r="D96" s="21">
        <v>0</v>
      </c>
      <c r="E96" s="380">
        <v>2</v>
      </c>
      <c r="F96" s="38">
        <v>0</v>
      </c>
      <c r="G96" s="38">
        <v>0</v>
      </c>
      <c r="H96" s="382">
        <v>0</v>
      </c>
      <c r="I96" s="38">
        <v>0</v>
      </c>
      <c r="J96" s="38">
        <v>0</v>
      </c>
      <c r="K96" s="38">
        <v>0</v>
      </c>
      <c r="L96" s="38">
        <v>0</v>
      </c>
      <c r="M96" s="38">
        <v>0</v>
      </c>
      <c r="N96" s="222">
        <f t="shared" si="28"/>
        <v>2</v>
      </c>
      <c r="O96" s="22">
        <f t="shared" si="29"/>
        <v>0.16666666666666666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s="9" customFormat="1" ht="15.75">
      <c r="A97" s="32" t="s">
        <v>53</v>
      </c>
      <c r="B97" s="21">
        <v>13</v>
      </c>
      <c r="C97" s="21">
        <v>4</v>
      </c>
      <c r="D97" s="21">
        <v>7</v>
      </c>
      <c r="E97" s="380">
        <v>6</v>
      </c>
      <c r="F97" s="38">
        <v>5</v>
      </c>
      <c r="G97" s="38">
        <v>5</v>
      </c>
      <c r="H97" s="38">
        <v>2</v>
      </c>
      <c r="I97" s="38">
        <v>7</v>
      </c>
      <c r="J97" s="38">
        <v>2</v>
      </c>
      <c r="K97" s="38">
        <v>7</v>
      </c>
      <c r="L97" s="38">
        <v>6</v>
      </c>
      <c r="M97" s="38">
        <v>3</v>
      </c>
      <c r="N97" s="222">
        <f t="shared" si="28"/>
        <v>67</v>
      </c>
      <c r="O97" s="22">
        <f t="shared" si="29"/>
        <v>5.583333333333333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s="9" customFormat="1" ht="15.75">
      <c r="A98" s="32" t="s">
        <v>557</v>
      </c>
      <c r="B98" s="21">
        <v>0</v>
      </c>
      <c r="C98" s="21">
        <v>0</v>
      </c>
      <c r="D98" s="21">
        <v>0</v>
      </c>
      <c r="E98" s="380">
        <v>0</v>
      </c>
      <c r="F98" s="38">
        <v>0</v>
      </c>
      <c r="G98" s="38">
        <v>0</v>
      </c>
      <c r="H98" s="382">
        <v>0</v>
      </c>
      <c r="I98" s="38">
        <v>0</v>
      </c>
      <c r="J98" s="38">
        <v>0</v>
      </c>
      <c r="K98" s="38">
        <v>0</v>
      </c>
      <c r="L98" s="38">
        <v>2</v>
      </c>
      <c r="M98" s="38">
        <v>1</v>
      </c>
      <c r="N98" s="222">
        <f t="shared" si="28"/>
        <v>3</v>
      </c>
      <c r="O98" s="22">
        <f t="shared" si="29"/>
        <v>0.25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s="9" customFormat="1" ht="15.75">
      <c r="A99" s="32" t="s">
        <v>466</v>
      </c>
      <c r="B99" s="21">
        <v>0</v>
      </c>
      <c r="C99" s="21">
        <v>0</v>
      </c>
      <c r="D99" s="21">
        <v>0</v>
      </c>
      <c r="E99" s="380">
        <v>0</v>
      </c>
      <c r="F99" s="38">
        <v>0</v>
      </c>
      <c r="G99" s="38">
        <v>1</v>
      </c>
      <c r="H99" s="382">
        <v>0</v>
      </c>
      <c r="I99" s="38">
        <v>0</v>
      </c>
      <c r="J99" s="38">
        <v>0</v>
      </c>
      <c r="K99" s="38">
        <v>0</v>
      </c>
      <c r="L99" s="38">
        <v>0</v>
      </c>
      <c r="M99" s="38">
        <v>0</v>
      </c>
      <c r="N99" s="222">
        <f t="shared" si="28"/>
        <v>1</v>
      </c>
      <c r="O99" s="22">
        <f t="shared" si="29"/>
        <v>8.3333333333333329E-2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s="9" customFormat="1" ht="15.75">
      <c r="A100" s="32" t="s">
        <v>54</v>
      </c>
      <c r="B100" s="21">
        <v>3</v>
      </c>
      <c r="C100" s="21">
        <v>2</v>
      </c>
      <c r="D100" s="21">
        <v>3</v>
      </c>
      <c r="E100" s="380">
        <v>1</v>
      </c>
      <c r="F100" s="38">
        <v>5</v>
      </c>
      <c r="G100" s="38">
        <v>2</v>
      </c>
      <c r="H100" s="382">
        <v>0</v>
      </c>
      <c r="I100" s="38">
        <v>3</v>
      </c>
      <c r="J100" s="38">
        <v>1</v>
      </c>
      <c r="K100" s="38">
        <v>0</v>
      </c>
      <c r="L100" s="38">
        <v>2</v>
      </c>
      <c r="M100" s="38">
        <v>0</v>
      </c>
      <c r="N100" s="222">
        <f t="shared" si="28"/>
        <v>22</v>
      </c>
      <c r="O100" s="22">
        <f t="shared" si="29"/>
        <v>1.8333333333333333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s="9" customFormat="1" ht="15.75">
      <c r="A101" s="32" t="s">
        <v>585</v>
      </c>
      <c r="B101" s="21">
        <v>0</v>
      </c>
      <c r="C101" s="21">
        <v>0</v>
      </c>
      <c r="D101" s="21">
        <v>0</v>
      </c>
      <c r="E101" s="380">
        <v>0</v>
      </c>
      <c r="F101" s="38">
        <v>0</v>
      </c>
      <c r="G101" s="38">
        <v>1</v>
      </c>
      <c r="H101" s="382">
        <v>0</v>
      </c>
      <c r="I101" s="38">
        <v>0</v>
      </c>
      <c r="J101" s="38">
        <v>0</v>
      </c>
      <c r="K101" s="38">
        <v>0</v>
      </c>
      <c r="L101" s="38">
        <v>0</v>
      </c>
      <c r="M101" s="38">
        <v>0</v>
      </c>
      <c r="N101" s="222">
        <f t="shared" si="28"/>
        <v>1</v>
      </c>
      <c r="O101" s="22">
        <f t="shared" si="29"/>
        <v>8.3333333333333329E-2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s="9" customFormat="1" ht="15.75">
      <c r="A102" s="32" t="s">
        <v>55</v>
      </c>
      <c r="B102" s="21">
        <v>0</v>
      </c>
      <c r="C102" s="21">
        <v>1</v>
      </c>
      <c r="D102" s="21">
        <v>0</v>
      </c>
      <c r="E102" s="380">
        <v>0</v>
      </c>
      <c r="F102" s="38">
        <v>0</v>
      </c>
      <c r="G102" s="38">
        <v>2</v>
      </c>
      <c r="H102" s="382">
        <v>0</v>
      </c>
      <c r="I102" s="38">
        <v>2</v>
      </c>
      <c r="J102" s="38">
        <v>0</v>
      </c>
      <c r="K102" s="38">
        <v>1</v>
      </c>
      <c r="L102" s="38">
        <v>0</v>
      </c>
      <c r="M102" s="38">
        <v>1</v>
      </c>
      <c r="N102" s="222">
        <f t="shared" si="28"/>
        <v>7</v>
      </c>
      <c r="O102" s="22">
        <f t="shared" si="29"/>
        <v>0.58333333333333337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s="9" customFormat="1" ht="15.75">
      <c r="A103" s="32" t="s">
        <v>56</v>
      </c>
      <c r="B103" s="21">
        <v>0</v>
      </c>
      <c r="C103" s="21">
        <v>0</v>
      </c>
      <c r="D103" s="21">
        <v>0</v>
      </c>
      <c r="E103" s="380">
        <v>0</v>
      </c>
      <c r="F103" s="38">
        <v>1</v>
      </c>
      <c r="G103" s="38">
        <v>0</v>
      </c>
      <c r="H103" s="382">
        <v>0</v>
      </c>
      <c r="I103" s="38">
        <v>0</v>
      </c>
      <c r="J103" s="38">
        <v>0</v>
      </c>
      <c r="K103" s="38">
        <v>0</v>
      </c>
      <c r="L103" s="38">
        <v>0</v>
      </c>
      <c r="M103" s="38">
        <v>0</v>
      </c>
      <c r="N103" s="222">
        <f t="shared" si="28"/>
        <v>1</v>
      </c>
      <c r="O103" s="22">
        <f t="shared" si="29"/>
        <v>8.3333333333333329E-2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s="9" customFormat="1" ht="15.75">
      <c r="A104" s="32" t="s">
        <v>57</v>
      </c>
      <c r="B104" s="21">
        <v>2</v>
      </c>
      <c r="C104" s="21">
        <v>0</v>
      </c>
      <c r="D104" s="21">
        <v>0</v>
      </c>
      <c r="E104" s="380">
        <v>1</v>
      </c>
      <c r="F104" s="38">
        <v>1</v>
      </c>
      <c r="G104" s="38">
        <v>0</v>
      </c>
      <c r="H104" s="382">
        <v>0</v>
      </c>
      <c r="I104" s="38">
        <v>0</v>
      </c>
      <c r="J104" s="38">
        <v>1</v>
      </c>
      <c r="K104" s="38">
        <v>0</v>
      </c>
      <c r="L104" s="38">
        <v>0</v>
      </c>
      <c r="M104" s="38">
        <v>1</v>
      </c>
      <c r="N104" s="222">
        <f t="shared" si="28"/>
        <v>6</v>
      </c>
      <c r="O104" s="22">
        <f t="shared" si="29"/>
        <v>0.5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s="9" customFormat="1" ht="15.75">
      <c r="A105" s="32" t="s">
        <v>457</v>
      </c>
      <c r="B105" s="21">
        <v>0</v>
      </c>
      <c r="C105" s="21">
        <v>0</v>
      </c>
      <c r="D105" s="21">
        <v>0</v>
      </c>
      <c r="E105" s="380">
        <v>0</v>
      </c>
      <c r="F105" s="38">
        <v>0</v>
      </c>
      <c r="G105" s="38">
        <v>0</v>
      </c>
      <c r="H105" s="38">
        <v>1</v>
      </c>
      <c r="I105" s="38">
        <v>0</v>
      </c>
      <c r="J105" s="38">
        <v>0</v>
      </c>
      <c r="K105" s="38">
        <v>0</v>
      </c>
      <c r="L105" s="38">
        <v>0</v>
      </c>
      <c r="M105" s="38">
        <v>0</v>
      </c>
      <c r="N105" s="222">
        <f t="shared" si="28"/>
        <v>1</v>
      </c>
      <c r="O105" s="22">
        <f t="shared" si="29"/>
        <v>8.3333333333333329E-2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s="9" customFormat="1" ht="15.75">
      <c r="A106" s="32" t="s">
        <v>442</v>
      </c>
      <c r="B106" s="21">
        <v>0</v>
      </c>
      <c r="C106" s="21">
        <v>0</v>
      </c>
      <c r="D106" s="21">
        <v>1</v>
      </c>
      <c r="E106" s="380">
        <v>0</v>
      </c>
      <c r="F106" s="38">
        <v>0</v>
      </c>
      <c r="G106" s="38">
        <v>0</v>
      </c>
      <c r="H106" s="38">
        <v>1</v>
      </c>
      <c r="I106" s="38">
        <v>0</v>
      </c>
      <c r="J106" s="38">
        <v>0</v>
      </c>
      <c r="K106" s="38">
        <v>0</v>
      </c>
      <c r="L106" s="38">
        <v>0</v>
      </c>
      <c r="M106" s="38">
        <v>0</v>
      </c>
      <c r="N106" s="222">
        <f t="shared" si="28"/>
        <v>2</v>
      </c>
      <c r="O106" s="22">
        <f t="shared" si="29"/>
        <v>0.16666666666666666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s="9" customFormat="1" ht="15.75">
      <c r="A107" s="36" t="s">
        <v>402</v>
      </c>
      <c r="B107" s="21">
        <v>0</v>
      </c>
      <c r="C107" s="21">
        <v>0</v>
      </c>
      <c r="D107" s="21">
        <v>0</v>
      </c>
      <c r="E107" s="380">
        <v>3</v>
      </c>
      <c r="F107" s="38">
        <v>0</v>
      </c>
      <c r="G107" s="38">
        <v>0</v>
      </c>
      <c r="H107" s="38">
        <v>2</v>
      </c>
      <c r="I107" s="38">
        <v>0</v>
      </c>
      <c r="J107" s="38">
        <v>0</v>
      </c>
      <c r="K107" s="38">
        <v>0</v>
      </c>
      <c r="L107" s="38">
        <v>0</v>
      </c>
      <c r="M107" s="38">
        <v>0</v>
      </c>
      <c r="N107" s="222">
        <f t="shared" si="28"/>
        <v>5</v>
      </c>
      <c r="O107" s="22">
        <f t="shared" si="29"/>
        <v>0.41666666666666669</v>
      </c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s="9" customFormat="1" ht="15.75">
      <c r="A108" s="36" t="s">
        <v>454</v>
      </c>
      <c r="B108" s="21">
        <v>0</v>
      </c>
      <c r="C108" s="21">
        <v>0</v>
      </c>
      <c r="D108" s="21">
        <v>0</v>
      </c>
      <c r="E108" s="380">
        <v>1</v>
      </c>
      <c r="F108" s="38">
        <v>1</v>
      </c>
      <c r="G108" s="38">
        <v>0</v>
      </c>
      <c r="H108" s="382">
        <v>0</v>
      </c>
      <c r="I108" s="38">
        <v>0</v>
      </c>
      <c r="J108" s="38">
        <v>1</v>
      </c>
      <c r="K108" s="38">
        <v>0</v>
      </c>
      <c r="L108" s="38">
        <v>1</v>
      </c>
      <c r="M108" s="38">
        <v>0</v>
      </c>
      <c r="N108" s="222">
        <f t="shared" si="28"/>
        <v>4</v>
      </c>
      <c r="O108" s="22">
        <f t="shared" si="29"/>
        <v>0.33333333333333331</v>
      </c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s="9" customFormat="1" ht="15.75">
      <c r="A109" s="36" t="s">
        <v>403</v>
      </c>
      <c r="B109" s="21">
        <v>2</v>
      </c>
      <c r="C109" s="21">
        <v>1</v>
      </c>
      <c r="D109" s="21">
        <v>2</v>
      </c>
      <c r="E109" s="380">
        <v>1</v>
      </c>
      <c r="F109" s="38">
        <v>3</v>
      </c>
      <c r="G109" s="38">
        <v>2</v>
      </c>
      <c r="H109" s="38">
        <v>1</v>
      </c>
      <c r="I109" s="38">
        <v>2</v>
      </c>
      <c r="J109" s="38">
        <v>1</v>
      </c>
      <c r="K109" s="38">
        <v>0</v>
      </c>
      <c r="L109" s="38">
        <v>0</v>
      </c>
      <c r="M109" s="38">
        <v>0</v>
      </c>
      <c r="N109" s="222">
        <f t="shared" si="28"/>
        <v>15</v>
      </c>
      <c r="O109" s="22">
        <f t="shared" si="29"/>
        <v>1.25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s="9" customFormat="1" ht="15.75">
      <c r="A110" s="36" t="s">
        <v>427</v>
      </c>
      <c r="B110" s="21">
        <v>3</v>
      </c>
      <c r="C110" s="21">
        <v>4</v>
      </c>
      <c r="D110" s="21">
        <v>0</v>
      </c>
      <c r="E110" s="380">
        <v>0</v>
      </c>
      <c r="F110" s="38">
        <v>0</v>
      </c>
      <c r="G110" s="38">
        <v>0</v>
      </c>
      <c r="H110" s="38">
        <v>1</v>
      </c>
      <c r="I110" s="38">
        <v>1</v>
      </c>
      <c r="J110" s="38">
        <v>2</v>
      </c>
      <c r="K110" s="38">
        <v>0</v>
      </c>
      <c r="L110" s="38">
        <v>2</v>
      </c>
      <c r="M110" s="38">
        <v>0</v>
      </c>
      <c r="N110" s="222">
        <f t="shared" si="28"/>
        <v>13</v>
      </c>
      <c r="O110" s="22">
        <f t="shared" si="29"/>
        <v>1.0833333333333333</v>
      </c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s="9" customFormat="1" ht="15.75">
      <c r="A111" s="36" t="s">
        <v>58</v>
      </c>
      <c r="B111" s="21">
        <v>5</v>
      </c>
      <c r="C111" s="21">
        <v>4</v>
      </c>
      <c r="D111" s="21">
        <v>2</v>
      </c>
      <c r="E111" s="380">
        <v>6</v>
      </c>
      <c r="F111" s="38">
        <v>3</v>
      </c>
      <c r="G111" s="38">
        <v>5</v>
      </c>
      <c r="H111" s="38">
        <v>6</v>
      </c>
      <c r="I111" s="38">
        <v>3</v>
      </c>
      <c r="J111" s="38">
        <v>3</v>
      </c>
      <c r="K111" s="38">
        <v>3</v>
      </c>
      <c r="L111" s="38">
        <v>1</v>
      </c>
      <c r="M111" s="38">
        <v>3</v>
      </c>
      <c r="N111" s="222">
        <f t="shared" si="28"/>
        <v>44</v>
      </c>
      <c r="O111" s="22">
        <f t="shared" si="29"/>
        <v>3.6666666666666665</v>
      </c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s="9" customFormat="1" ht="15.75">
      <c r="A112" s="36" t="s">
        <v>558</v>
      </c>
      <c r="B112" s="21">
        <v>0</v>
      </c>
      <c r="C112" s="21">
        <v>0</v>
      </c>
      <c r="D112" s="21">
        <v>0</v>
      </c>
      <c r="E112" s="380">
        <v>1</v>
      </c>
      <c r="F112" s="38">
        <v>0</v>
      </c>
      <c r="G112" s="38">
        <v>0</v>
      </c>
      <c r="H112" s="382">
        <v>0</v>
      </c>
      <c r="I112" s="38">
        <v>0</v>
      </c>
      <c r="J112" s="38">
        <v>0</v>
      </c>
      <c r="K112" s="38">
        <v>0</v>
      </c>
      <c r="L112" s="38">
        <v>0</v>
      </c>
      <c r="M112" s="38">
        <v>0</v>
      </c>
      <c r="N112" s="222">
        <f t="shared" si="28"/>
        <v>1</v>
      </c>
      <c r="O112" s="22">
        <f t="shared" si="29"/>
        <v>8.3333333333333329E-2</v>
      </c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s="9" customFormat="1" ht="15.75">
      <c r="A113" s="36" t="s">
        <v>443</v>
      </c>
      <c r="B113" s="21">
        <v>1</v>
      </c>
      <c r="C113" s="21">
        <v>1</v>
      </c>
      <c r="D113" s="21">
        <v>0</v>
      </c>
      <c r="E113" s="380">
        <v>0</v>
      </c>
      <c r="F113" s="38">
        <v>0</v>
      </c>
      <c r="G113" s="38">
        <v>0</v>
      </c>
      <c r="H113" s="38">
        <v>2</v>
      </c>
      <c r="I113" s="38">
        <v>0</v>
      </c>
      <c r="J113" s="38">
        <v>0</v>
      </c>
      <c r="K113" s="38">
        <v>0</v>
      </c>
      <c r="L113" s="38">
        <v>0</v>
      </c>
      <c r="M113" s="38">
        <v>0</v>
      </c>
      <c r="N113" s="222">
        <f t="shared" si="28"/>
        <v>4</v>
      </c>
      <c r="O113" s="22">
        <f t="shared" si="29"/>
        <v>0.33333333333333331</v>
      </c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s="9" customFormat="1" ht="15.75">
      <c r="A114" s="36" t="s">
        <v>437</v>
      </c>
      <c r="B114" s="21">
        <v>1</v>
      </c>
      <c r="C114" s="21">
        <v>0</v>
      </c>
      <c r="D114" s="21">
        <v>0</v>
      </c>
      <c r="E114" s="380">
        <v>0</v>
      </c>
      <c r="F114" s="38">
        <v>1</v>
      </c>
      <c r="G114" s="38">
        <v>0</v>
      </c>
      <c r="H114" s="382">
        <v>0</v>
      </c>
      <c r="I114" s="38">
        <v>0</v>
      </c>
      <c r="J114" s="38">
        <v>2</v>
      </c>
      <c r="K114" s="38">
        <v>0</v>
      </c>
      <c r="L114" s="38">
        <v>0</v>
      </c>
      <c r="M114" s="38">
        <v>1</v>
      </c>
      <c r="N114" s="222">
        <f t="shared" si="28"/>
        <v>5</v>
      </c>
      <c r="O114" s="22">
        <f t="shared" si="29"/>
        <v>0.41666666666666669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s="9" customFormat="1" ht="15.75">
      <c r="A115" s="36" t="s">
        <v>59</v>
      </c>
      <c r="B115" s="21">
        <v>0</v>
      </c>
      <c r="C115" s="21">
        <v>0</v>
      </c>
      <c r="D115" s="21">
        <v>0</v>
      </c>
      <c r="E115" s="380">
        <v>0</v>
      </c>
      <c r="F115" s="38">
        <v>0</v>
      </c>
      <c r="G115" s="38">
        <v>0</v>
      </c>
      <c r="H115" s="382">
        <v>0</v>
      </c>
      <c r="I115" s="38">
        <v>0</v>
      </c>
      <c r="J115" s="38">
        <v>0</v>
      </c>
      <c r="K115" s="38">
        <v>2</v>
      </c>
      <c r="L115" s="38">
        <v>0</v>
      </c>
      <c r="M115" s="38">
        <v>0</v>
      </c>
      <c r="N115" s="222">
        <f t="shared" si="28"/>
        <v>2</v>
      </c>
      <c r="O115" s="22">
        <f t="shared" si="29"/>
        <v>0.16666666666666666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s="9" customFormat="1" ht="15.75">
      <c r="A116" s="36" t="s">
        <v>559</v>
      </c>
      <c r="B116" s="21">
        <v>0</v>
      </c>
      <c r="C116" s="21">
        <v>0</v>
      </c>
      <c r="D116" s="21">
        <v>0</v>
      </c>
      <c r="E116" s="380">
        <v>0</v>
      </c>
      <c r="F116" s="38">
        <v>1</v>
      </c>
      <c r="G116" s="38">
        <v>0</v>
      </c>
      <c r="H116" s="382">
        <v>2</v>
      </c>
      <c r="I116" s="38">
        <v>0</v>
      </c>
      <c r="J116" s="38">
        <v>0</v>
      </c>
      <c r="K116" s="38">
        <v>0</v>
      </c>
      <c r="L116" s="38">
        <v>0</v>
      </c>
      <c r="M116" s="38">
        <v>0</v>
      </c>
      <c r="N116" s="222">
        <f t="shared" si="28"/>
        <v>3</v>
      </c>
      <c r="O116" s="22">
        <f t="shared" si="29"/>
        <v>0.25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s="9" customFormat="1" ht="15.75">
      <c r="A117" s="36" t="s">
        <v>458</v>
      </c>
      <c r="B117" s="21">
        <v>0</v>
      </c>
      <c r="C117" s="21">
        <v>0</v>
      </c>
      <c r="D117" s="21">
        <v>0</v>
      </c>
      <c r="E117" s="380">
        <v>0</v>
      </c>
      <c r="F117" s="38">
        <v>0</v>
      </c>
      <c r="G117" s="38">
        <v>0</v>
      </c>
      <c r="H117" s="382">
        <v>1</v>
      </c>
      <c r="I117" s="38">
        <v>2</v>
      </c>
      <c r="J117" s="38">
        <v>0</v>
      </c>
      <c r="K117" s="38">
        <v>0</v>
      </c>
      <c r="L117" s="38">
        <v>0</v>
      </c>
      <c r="M117" s="38">
        <v>0</v>
      </c>
      <c r="N117" s="222">
        <f t="shared" si="28"/>
        <v>3</v>
      </c>
      <c r="O117" s="22">
        <f t="shared" si="29"/>
        <v>0.25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s="9" customFormat="1" ht="15.75">
      <c r="A118" s="36" t="s">
        <v>428</v>
      </c>
      <c r="B118" s="21">
        <v>2</v>
      </c>
      <c r="C118" s="21">
        <v>3</v>
      </c>
      <c r="D118" s="21">
        <v>2</v>
      </c>
      <c r="E118" s="380">
        <v>4</v>
      </c>
      <c r="F118" s="38">
        <v>3</v>
      </c>
      <c r="G118" s="38">
        <v>0</v>
      </c>
      <c r="H118" s="382">
        <v>1</v>
      </c>
      <c r="I118" s="38">
        <v>1</v>
      </c>
      <c r="J118" s="38">
        <v>1</v>
      </c>
      <c r="K118" s="38">
        <v>0</v>
      </c>
      <c r="L118" s="38">
        <v>5</v>
      </c>
      <c r="M118" s="38">
        <v>2</v>
      </c>
      <c r="N118" s="222">
        <f t="shared" si="28"/>
        <v>24</v>
      </c>
      <c r="O118" s="22">
        <f t="shared" si="29"/>
        <v>2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s="9" customFormat="1" ht="15.75">
      <c r="A119" s="36" t="s">
        <v>60</v>
      </c>
      <c r="B119" s="21">
        <v>1</v>
      </c>
      <c r="C119" s="21">
        <v>0</v>
      </c>
      <c r="D119" s="21">
        <v>0</v>
      </c>
      <c r="E119" s="380">
        <v>0</v>
      </c>
      <c r="F119" s="38">
        <v>0</v>
      </c>
      <c r="G119" s="38">
        <v>1</v>
      </c>
      <c r="H119" s="382">
        <v>0</v>
      </c>
      <c r="I119" s="38">
        <v>0</v>
      </c>
      <c r="J119" s="38">
        <v>0</v>
      </c>
      <c r="K119" s="38">
        <v>0</v>
      </c>
      <c r="L119" s="38">
        <v>0</v>
      </c>
      <c r="M119" s="38">
        <v>0</v>
      </c>
      <c r="N119" s="222">
        <f t="shared" si="28"/>
        <v>2</v>
      </c>
      <c r="O119" s="22">
        <f t="shared" si="29"/>
        <v>0.16666666666666666</v>
      </c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s="9" customFormat="1" ht="15.75">
      <c r="A120" s="36" t="s">
        <v>444</v>
      </c>
      <c r="B120" s="21">
        <v>0</v>
      </c>
      <c r="C120" s="21">
        <v>0</v>
      </c>
      <c r="D120" s="21">
        <v>0</v>
      </c>
      <c r="E120" s="380">
        <v>0</v>
      </c>
      <c r="F120" s="38">
        <v>0</v>
      </c>
      <c r="G120" s="38">
        <v>0</v>
      </c>
      <c r="H120" s="382">
        <v>0</v>
      </c>
      <c r="I120" s="38">
        <v>0</v>
      </c>
      <c r="J120" s="38">
        <v>0</v>
      </c>
      <c r="K120" s="38">
        <v>0</v>
      </c>
      <c r="L120" s="38">
        <v>0</v>
      </c>
      <c r="M120" s="38">
        <v>0</v>
      </c>
      <c r="N120" s="222">
        <f t="shared" si="28"/>
        <v>0</v>
      </c>
      <c r="O120" s="22">
        <f t="shared" si="29"/>
        <v>0</v>
      </c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s="9" customFormat="1" ht="15.75">
      <c r="A121" s="36" t="s">
        <v>560</v>
      </c>
      <c r="B121" s="21">
        <v>0</v>
      </c>
      <c r="C121" s="21">
        <v>1</v>
      </c>
      <c r="D121" s="21">
        <v>0</v>
      </c>
      <c r="E121" s="380">
        <v>0</v>
      </c>
      <c r="F121" s="38">
        <v>0</v>
      </c>
      <c r="G121" s="38">
        <v>0</v>
      </c>
      <c r="H121" s="382">
        <v>0</v>
      </c>
      <c r="I121" s="38">
        <v>0</v>
      </c>
      <c r="J121" s="38">
        <v>0</v>
      </c>
      <c r="K121" s="38">
        <v>0</v>
      </c>
      <c r="L121" s="38">
        <v>0</v>
      </c>
      <c r="M121" s="38">
        <v>0</v>
      </c>
      <c r="N121" s="222">
        <f t="shared" si="28"/>
        <v>1</v>
      </c>
      <c r="O121" s="22">
        <f t="shared" si="29"/>
        <v>8.3333333333333329E-2</v>
      </c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s="9" customFormat="1" ht="15.75">
      <c r="A122" s="36" t="s">
        <v>471</v>
      </c>
      <c r="B122" s="21">
        <v>0</v>
      </c>
      <c r="C122" s="21">
        <v>0</v>
      </c>
      <c r="D122" s="21">
        <v>0</v>
      </c>
      <c r="E122" s="380">
        <v>0</v>
      </c>
      <c r="F122" s="38">
        <v>1</v>
      </c>
      <c r="G122" s="38">
        <v>0</v>
      </c>
      <c r="H122" s="382">
        <v>0</v>
      </c>
      <c r="I122" s="38">
        <v>0</v>
      </c>
      <c r="J122" s="38">
        <v>0</v>
      </c>
      <c r="K122" s="38">
        <v>0</v>
      </c>
      <c r="L122" s="38">
        <v>0</v>
      </c>
      <c r="M122" s="38">
        <v>0</v>
      </c>
      <c r="N122" s="222">
        <f t="shared" si="28"/>
        <v>1</v>
      </c>
      <c r="O122" s="22">
        <f t="shared" si="29"/>
        <v>8.3333333333333329E-2</v>
      </c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s="9" customFormat="1" ht="15.75">
      <c r="A123" s="36" t="s">
        <v>459</v>
      </c>
      <c r="B123" s="21">
        <v>0</v>
      </c>
      <c r="C123" s="21">
        <v>0</v>
      </c>
      <c r="D123" s="21">
        <v>1</v>
      </c>
      <c r="E123" s="380">
        <v>0</v>
      </c>
      <c r="F123" s="38">
        <v>0</v>
      </c>
      <c r="G123" s="38">
        <v>0</v>
      </c>
      <c r="H123" s="382">
        <v>1</v>
      </c>
      <c r="I123" s="38">
        <v>0</v>
      </c>
      <c r="J123" s="38">
        <v>0</v>
      </c>
      <c r="K123" s="38">
        <v>0</v>
      </c>
      <c r="L123" s="38">
        <v>0</v>
      </c>
      <c r="M123" s="38">
        <v>0</v>
      </c>
      <c r="N123" s="222">
        <f t="shared" si="28"/>
        <v>2</v>
      </c>
      <c r="O123" s="22">
        <f t="shared" si="29"/>
        <v>0.16666666666666666</v>
      </c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s="9" customFormat="1" ht="15.75">
      <c r="A124" s="36" t="s">
        <v>472</v>
      </c>
      <c r="B124" s="21">
        <v>0</v>
      </c>
      <c r="C124" s="21">
        <v>0</v>
      </c>
      <c r="D124" s="21">
        <v>0</v>
      </c>
      <c r="E124" s="380">
        <v>1</v>
      </c>
      <c r="F124" s="38">
        <v>1</v>
      </c>
      <c r="G124" s="38">
        <v>0</v>
      </c>
      <c r="H124" s="382">
        <v>0</v>
      </c>
      <c r="I124" s="38">
        <v>0</v>
      </c>
      <c r="J124" s="38">
        <v>1</v>
      </c>
      <c r="K124" s="38">
        <v>0</v>
      </c>
      <c r="L124" s="38">
        <v>2</v>
      </c>
      <c r="M124" s="38">
        <v>0</v>
      </c>
      <c r="N124" s="222">
        <f t="shared" si="28"/>
        <v>5</v>
      </c>
      <c r="O124" s="22">
        <f t="shared" si="29"/>
        <v>0.41666666666666669</v>
      </c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s="9" customFormat="1" ht="15.75">
      <c r="A125" s="36" t="s">
        <v>61</v>
      </c>
      <c r="B125" s="21">
        <v>3</v>
      </c>
      <c r="C125" s="21">
        <v>5</v>
      </c>
      <c r="D125" s="21">
        <v>0</v>
      </c>
      <c r="E125" s="380">
        <v>1</v>
      </c>
      <c r="F125" s="38">
        <v>2</v>
      </c>
      <c r="G125" s="38">
        <v>1</v>
      </c>
      <c r="H125" s="382">
        <v>2</v>
      </c>
      <c r="I125" s="38">
        <v>2</v>
      </c>
      <c r="J125" s="38">
        <v>4</v>
      </c>
      <c r="K125" s="38">
        <v>1</v>
      </c>
      <c r="L125" s="38">
        <v>0</v>
      </c>
      <c r="M125" s="38">
        <v>0</v>
      </c>
      <c r="N125" s="222">
        <f t="shared" si="28"/>
        <v>21</v>
      </c>
      <c r="O125" s="22">
        <f t="shared" si="29"/>
        <v>1.75</v>
      </c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s="9" customFormat="1" ht="15.75">
      <c r="A126" s="36" t="s">
        <v>414</v>
      </c>
      <c r="B126" s="21">
        <v>0</v>
      </c>
      <c r="C126" s="21">
        <v>0</v>
      </c>
      <c r="D126" s="21">
        <v>1</v>
      </c>
      <c r="E126" s="380">
        <v>1</v>
      </c>
      <c r="F126" s="38">
        <v>0</v>
      </c>
      <c r="G126" s="38">
        <v>3</v>
      </c>
      <c r="H126" s="382">
        <v>1</v>
      </c>
      <c r="I126" s="38">
        <v>0</v>
      </c>
      <c r="J126" s="38">
        <v>2</v>
      </c>
      <c r="K126" s="38">
        <v>1</v>
      </c>
      <c r="L126" s="38">
        <v>0</v>
      </c>
      <c r="M126" s="38">
        <v>2</v>
      </c>
      <c r="N126" s="222">
        <f t="shared" si="28"/>
        <v>11</v>
      </c>
      <c r="O126" s="22">
        <f t="shared" si="29"/>
        <v>0.91666666666666663</v>
      </c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s="9" customFormat="1" ht="15.75">
      <c r="A127" s="36" t="s">
        <v>460</v>
      </c>
      <c r="B127" s="21">
        <v>3</v>
      </c>
      <c r="C127" s="21">
        <v>0</v>
      </c>
      <c r="D127" s="21">
        <v>2</v>
      </c>
      <c r="E127" s="380">
        <v>2</v>
      </c>
      <c r="F127" s="38">
        <v>1</v>
      </c>
      <c r="G127" s="38">
        <v>0</v>
      </c>
      <c r="H127" s="382">
        <v>0</v>
      </c>
      <c r="I127" s="38">
        <v>0</v>
      </c>
      <c r="J127" s="38">
        <v>0</v>
      </c>
      <c r="K127" s="38">
        <v>1</v>
      </c>
      <c r="L127" s="38">
        <v>0</v>
      </c>
      <c r="M127" s="38">
        <v>0</v>
      </c>
      <c r="N127" s="222">
        <f t="shared" si="28"/>
        <v>9</v>
      </c>
      <c r="O127" s="22">
        <f t="shared" si="29"/>
        <v>0.75</v>
      </c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s="9" customFormat="1" ht="15.75">
      <c r="A128" s="36" t="s">
        <v>445</v>
      </c>
      <c r="B128" s="21">
        <v>0</v>
      </c>
      <c r="C128" s="21">
        <v>0</v>
      </c>
      <c r="D128" s="21">
        <v>0</v>
      </c>
      <c r="E128" s="380">
        <v>0</v>
      </c>
      <c r="F128" s="38">
        <v>0</v>
      </c>
      <c r="G128" s="38">
        <v>0</v>
      </c>
      <c r="H128" s="382">
        <v>1</v>
      </c>
      <c r="I128" s="38">
        <v>1</v>
      </c>
      <c r="J128" s="38">
        <v>0</v>
      </c>
      <c r="K128" s="38">
        <v>0</v>
      </c>
      <c r="L128" s="38">
        <v>1</v>
      </c>
      <c r="M128" s="38">
        <v>0</v>
      </c>
      <c r="N128" s="222">
        <f t="shared" si="28"/>
        <v>3</v>
      </c>
      <c r="O128" s="22">
        <f t="shared" si="29"/>
        <v>0.25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s="9" customFormat="1" ht="15.75">
      <c r="A129" s="36" t="s">
        <v>429</v>
      </c>
      <c r="B129" s="21">
        <v>0</v>
      </c>
      <c r="C129" s="21">
        <v>0</v>
      </c>
      <c r="D129" s="21">
        <v>1</v>
      </c>
      <c r="E129" s="380">
        <v>2</v>
      </c>
      <c r="F129" s="38">
        <v>0</v>
      </c>
      <c r="G129" s="38">
        <v>0</v>
      </c>
      <c r="H129" s="382">
        <v>2</v>
      </c>
      <c r="I129" s="38">
        <v>0</v>
      </c>
      <c r="J129" s="38">
        <v>1</v>
      </c>
      <c r="K129" s="38">
        <v>0</v>
      </c>
      <c r="L129" s="38">
        <v>1</v>
      </c>
      <c r="M129" s="38">
        <v>1</v>
      </c>
      <c r="N129" s="222">
        <f t="shared" si="28"/>
        <v>8</v>
      </c>
      <c r="O129" s="22">
        <f t="shared" si="29"/>
        <v>0.66666666666666663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s="9" customFormat="1" ht="15.75">
      <c r="A130" s="36" t="s">
        <v>820</v>
      </c>
      <c r="B130" s="21">
        <v>0</v>
      </c>
      <c r="C130" s="21">
        <v>0</v>
      </c>
      <c r="D130" s="21">
        <v>0</v>
      </c>
      <c r="E130" s="380">
        <v>0</v>
      </c>
      <c r="F130" s="38">
        <v>0</v>
      </c>
      <c r="G130" s="38">
        <v>0</v>
      </c>
      <c r="H130" s="382">
        <v>0</v>
      </c>
      <c r="I130" s="38">
        <v>0</v>
      </c>
      <c r="J130" s="38">
        <v>0</v>
      </c>
      <c r="K130" s="38">
        <v>0</v>
      </c>
      <c r="L130" s="38">
        <v>0</v>
      </c>
      <c r="M130" s="38">
        <v>1</v>
      </c>
      <c r="N130" s="222">
        <f t="shared" ref="N130" si="32">SUM(B130:M130)</f>
        <v>1</v>
      </c>
      <c r="O130" s="22">
        <f t="shared" ref="O130" si="33">IF(N130=0,0,AVERAGE(B130:M130))</f>
        <v>8.3333333333333329E-2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s="9" customFormat="1" ht="15.75">
      <c r="A131" s="36" t="s">
        <v>404</v>
      </c>
      <c r="B131" s="21">
        <v>0</v>
      </c>
      <c r="C131" s="21">
        <v>0</v>
      </c>
      <c r="D131" s="21">
        <v>0</v>
      </c>
      <c r="E131" s="380">
        <v>1</v>
      </c>
      <c r="F131" s="38">
        <v>0</v>
      </c>
      <c r="G131" s="38">
        <v>0</v>
      </c>
      <c r="H131" s="382">
        <v>0</v>
      </c>
      <c r="I131" s="38">
        <v>0</v>
      </c>
      <c r="J131" s="38">
        <v>1</v>
      </c>
      <c r="K131" s="38">
        <v>0</v>
      </c>
      <c r="L131" s="38">
        <v>0</v>
      </c>
      <c r="M131" s="38">
        <v>0</v>
      </c>
      <c r="N131" s="222">
        <f t="shared" si="28"/>
        <v>2</v>
      </c>
      <c r="O131" s="22">
        <f t="shared" si="29"/>
        <v>0.16666666666666666</v>
      </c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s="9" customFormat="1" ht="15.75">
      <c r="A132" s="36" t="s">
        <v>62</v>
      </c>
      <c r="B132" s="21">
        <v>0</v>
      </c>
      <c r="C132" s="21">
        <v>0</v>
      </c>
      <c r="D132" s="21">
        <v>0</v>
      </c>
      <c r="E132" s="380">
        <v>0</v>
      </c>
      <c r="F132" s="38">
        <v>1</v>
      </c>
      <c r="G132" s="38">
        <v>1</v>
      </c>
      <c r="H132" s="382">
        <v>0</v>
      </c>
      <c r="I132" s="38">
        <v>1</v>
      </c>
      <c r="J132" s="38">
        <v>0</v>
      </c>
      <c r="K132" s="38">
        <v>0</v>
      </c>
      <c r="L132" s="38">
        <v>1</v>
      </c>
      <c r="M132" s="38">
        <v>0</v>
      </c>
      <c r="N132" s="222">
        <f t="shared" si="28"/>
        <v>4</v>
      </c>
      <c r="O132" s="22">
        <f t="shared" si="29"/>
        <v>0.33333333333333331</v>
      </c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s="9" customFormat="1" ht="15.75">
      <c r="A133" s="36" t="s">
        <v>561</v>
      </c>
      <c r="B133" s="21">
        <v>0</v>
      </c>
      <c r="C133" s="21">
        <v>0</v>
      </c>
      <c r="D133" s="21">
        <v>0</v>
      </c>
      <c r="E133" s="380">
        <v>0</v>
      </c>
      <c r="F133" s="38">
        <v>0</v>
      </c>
      <c r="G133" s="38">
        <v>1</v>
      </c>
      <c r="H133" s="382">
        <v>0</v>
      </c>
      <c r="I133" s="38">
        <v>0</v>
      </c>
      <c r="J133" s="38">
        <v>0</v>
      </c>
      <c r="K133" s="38">
        <v>0</v>
      </c>
      <c r="L133" s="38">
        <v>0</v>
      </c>
      <c r="M133" s="38">
        <v>1</v>
      </c>
      <c r="N133" s="222">
        <f t="shared" si="28"/>
        <v>2</v>
      </c>
      <c r="O133" s="22">
        <f t="shared" si="29"/>
        <v>0.16666666666666666</v>
      </c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s="9" customFormat="1" ht="15.75">
      <c r="A134" s="36" t="s">
        <v>63</v>
      </c>
      <c r="B134" s="21">
        <v>0</v>
      </c>
      <c r="C134" s="21">
        <v>0</v>
      </c>
      <c r="D134" s="21">
        <v>0</v>
      </c>
      <c r="E134" s="380">
        <v>1</v>
      </c>
      <c r="F134" s="38">
        <v>0</v>
      </c>
      <c r="G134" s="38">
        <v>2</v>
      </c>
      <c r="H134" s="382">
        <v>0</v>
      </c>
      <c r="I134" s="38">
        <v>0</v>
      </c>
      <c r="J134" s="38">
        <v>1</v>
      </c>
      <c r="K134" s="38">
        <v>0</v>
      </c>
      <c r="L134" s="38">
        <v>0</v>
      </c>
      <c r="M134" s="38">
        <v>0</v>
      </c>
      <c r="N134" s="222">
        <f t="shared" si="28"/>
        <v>4</v>
      </c>
      <c r="O134" s="22">
        <f t="shared" si="29"/>
        <v>0.33333333333333331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s="9" customFormat="1" ht="15.75">
      <c r="A135" s="36" t="s">
        <v>562</v>
      </c>
      <c r="B135" s="21">
        <v>0</v>
      </c>
      <c r="C135" s="21">
        <v>0</v>
      </c>
      <c r="D135" s="21">
        <v>1</v>
      </c>
      <c r="E135" s="380">
        <v>0</v>
      </c>
      <c r="F135" s="38">
        <v>0</v>
      </c>
      <c r="G135" s="38">
        <v>0</v>
      </c>
      <c r="H135" s="382">
        <v>1</v>
      </c>
      <c r="I135" s="38">
        <v>0</v>
      </c>
      <c r="J135" s="38">
        <v>0</v>
      </c>
      <c r="K135" s="38">
        <v>0</v>
      </c>
      <c r="L135" s="38">
        <v>0</v>
      </c>
      <c r="M135" s="38">
        <v>0</v>
      </c>
      <c r="N135" s="222">
        <f t="shared" si="28"/>
        <v>2</v>
      </c>
      <c r="O135" s="22">
        <f t="shared" si="29"/>
        <v>0.16666666666666666</v>
      </c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s="9" customFormat="1" ht="15.75">
      <c r="A136" s="36" t="s">
        <v>64</v>
      </c>
      <c r="B136" s="21">
        <v>0</v>
      </c>
      <c r="C136" s="21">
        <v>2</v>
      </c>
      <c r="D136" s="21">
        <v>1</v>
      </c>
      <c r="E136" s="380">
        <v>0</v>
      </c>
      <c r="F136" s="38">
        <v>0</v>
      </c>
      <c r="G136" s="38">
        <v>0</v>
      </c>
      <c r="H136" s="382">
        <v>1</v>
      </c>
      <c r="I136" s="38">
        <v>0</v>
      </c>
      <c r="J136" s="38">
        <v>0</v>
      </c>
      <c r="K136" s="38">
        <v>0</v>
      </c>
      <c r="L136" s="38">
        <v>0</v>
      </c>
      <c r="M136" s="38">
        <v>0</v>
      </c>
      <c r="N136" s="222">
        <f t="shared" si="28"/>
        <v>4</v>
      </c>
      <c r="O136" s="22">
        <f t="shared" si="29"/>
        <v>0.33333333333333331</v>
      </c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s="9" customFormat="1" ht="15.75">
      <c r="A137" s="36" t="s">
        <v>405</v>
      </c>
      <c r="B137" s="21">
        <v>1</v>
      </c>
      <c r="C137" s="21">
        <v>1</v>
      </c>
      <c r="D137" s="21">
        <v>0</v>
      </c>
      <c r="E137" s="380">
        <v>1</v>
      </c>
      <c r="F137" s="38">
        <v>0</v>
      </c>
      <c r="G137" s="38">
        <v>1</v>
      </c>
      <c r="H137" s="382">
        <v>0</v>
      </c>
      <c r="I137" s="38">
        <v>1</v>
      </c>
      <c r="J137" s="38">
        <v>1</v>
      </c>
      <c r="K137" s="38">
        <v>0</v>
      </c>
      <c r="L137" s="38">
        <v>0</v>
      </c>
      <c r="M137" s="38">
        <v>0</v>
      </c>
      <c r="N137" s="222">
        <f t="shared" si="28"/>
        <v>6</v>
      </c>
      <c r="O137" s="22">
        <f t="shared" si="29"/>
        <v>0.5</v>
      </c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s="9" customFormat="1" ht="15.75">
      <c r="A138" s="36" t="s">
        <v>461</v>
      </c>
      <c r="B138" s="21">
        <v>1</v>
      </c>
      <c r="C138" s="21">
        <v>0</v>
      </c>
      <c r="D138" s="21">
        <v>1</v>
      </c>
      <c r="E138" s="380">
        <v>0</v>
      </c>
      <c r="F138" s="38">
        <v>0</v>
      </c>
      <c r="G138" s="38">
        <v>0</v>
      </c>
      <c r="H138" s="382">
        <v>0</v>
      </c>
      <c r="I138" s="38">
        <v>0</v>
      </c>
      <c r="J138" s="38">
        <v>0</v>
      </c>
      <c r="K138" s="38">
        <v>0</v>
      </c>
      <c r="L138" s="38">
        <v>1</v>
      </c>
      <c r="M138" s="38">
        <v>0</v>
      </c>
      <c r="N138" s="222">
        <f t="shared" si="28"/>
        <v>3</v>
      </c>
      <c r="O138" s="22">
        <f t="shared" si="29"/>
        <v>0.25</v>
      </c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s="9" customFormat="1" ht="15.75">
      <c r="A139" s="36" t="s">
        <v>65</v>
      </c>
      <c r="B139" s="21">
        <v>4</v>
      </c>
      <c r="C139" s="21">
        <v>3</v>
      </c>
      <c r="D139" s="21">
        <v>4</v>
      </c>
      <c r="E139" s="380">
        <v>6</v>
      </c>
      <c r="F139" s="38">
        <v>10</v>
      </c>
      <c r="G139" s="38">
        <v>6</v>
      </c>
      <c r="H139" s="382">
        <v>5</v>
      </c>
      <c r="I139" s="38">
        <v>7</v>
      </c>
      <c r="J139" s="38">
        <v>12</v>
      </c>
      <c r="K139" s="38">
        <v>9</v>
      </c>
      <c r="L139" s="38">
        <v>5</v>
      </c>
      <c r="M139" s="38">
        <v>6</v>
      </c>
      <c r="N139" s="222">
        <f t="shared" si="28"/>
        <v>77</v>
      </c>
      <c r="O139" s="22">
        <f t="shared" si="29"/>
        <v>6.416666666666667</v>
      </c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s="9" customFormat="1" ht="15.75">
      <c r="A140" s="36" t="s">
        <v>430</v>
      </c>
      <c r="B140" s="21">
        <v>1</v>
      </c>
      <c r="C140" s="21">
        <v>1</v>
      </c>
      <c r="D140" s="21">
        <v>0</v>
      </c>
      <c r="E140" s="380">
        <v>0</v>
      </c>
      <c r="F140" s="38">
        <v>0</v>
      </c>
      <c r="G140" s="38">
        <v>0</v>
      </c>
      <c r="H140" s="382">
        <v>0</v>
      </c>
      <c r="I140" s="38">
        <v>0</v>
      </c>
      <c r="J140" s="38">
        <v>1</v>
      </c>
      <c r="K140" s="38">
        <v>0</v>
      </c>
      <c r="L140" s="38">
        <v>1</v>
      </c>
      <c r="M140" s="38">
        <v>0</v>
      </c>
      <c r="N140" s="222">
        <f t="shared" si="28"/>
        <v>4</v>
      </c>
      <c r="O140" s="22">
        <f t="shared" si="29"/>
        <v>0.33333333333333331</v>
      </c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s="9" customFormat="1" ht="15.75">
      <c r="A141" s="36" t="s">
        <v>415</v>
      </c>
      <c r="B141" s="21">
        <v>0</v>
      </c>
      <c r="C141" s="21">
        <v>0</v>
      </c>
      <c r="D141" s="21">
        <v>1</v>
      </c>
      <c r="E141" s="380">
        <v>0</v>
      </c>
      <c r="F141" s="38">
        <v>0</v>
      </c>
      <c r="G141" s="38">
        <v>0</v>
      </c>
      <c r="H141" s="382">
        <v>0</v>
      </c>
      <c r="I141" s="38">
        <v>1</v>
      </c>
      <c r="J141" s="38">
        <v>0</v>
      </c>
      <c r="K141" s="38">
        <v>0</v>
      </c>
      <c r="L141" s="38">
        <v>2</v>
      </c>
      <c r="M141" s="38">
        <v>0</v>
      </c>
      <c r="N141" s="222">
        <f t="shared" si="28"/>
        <v>4</v>
      </c>
      <c r="O141" s="22">
        <f t="shared" si="29"/>
        <v>0.33333333333333331</v>
      </c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s="9" customFormat="1" ht="15.75">
      <c r="A142" s="36" t="s">
        <v>406</v>
      </c>
      <c r="B142" s="21">
        <v>6</v>
      </c>
      <c r="C142" s="21">
        <v>2</v>
      </c>
      <c r="D142" s="21">
        <v>3</v>
      </c>
      <c r="E142" s="380">
        <v>1</v>
      </c>
      <c r="F142" s="38">
        <v>1</v>
      </c>
      <c r="G142" s="38">
        <v>6</v>
      </c>
      <c r="H142" s="382">
        <v>6</v>
      </c>
      <c r="I142" s="38">
        <v>6</v>
      </c>
      <c r="J142" s="38">
        <v>8</v>
      </c>
      <c r="K142" s="38">
        <v>3</v>
      </c>
      <c r="L142" s="38">
        <v>1</v>
      </c>
      <c r="M142" s="38">
        <v>0</v>
      </c>
      <c r="N142" s="222">
        <f t="shared" si="28"/>
        <v>43</v>
      </c>
      <c r="O142" s="22">
        <f t="shared" si="29"/>
        <v>3.5833333333333335</v>
      </c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s="9" customFormat="1" ht="15.75">
      <c r="A143" s="36" t="s">
        <v>407</v>
      </c>
      <c r="B143" s="21">
        <v>1</v>
      </c>
      <c r="C143" s="21">
        <v>0</v>
      </c>
      <c r="D143" s="21">
        <v>1</v>
      </c>
      <c r="E143" s="380">
        <v>2</v>
      </c>
      <c r="F143" s="38">
        <v>1</v>
      </c>
      <c r="G143" s="38">
        <v>0</v>
      </c>
      <c r="H143" s="382">
        <v>1</v>
      </c>
      <c r="I143" s="38">
        <v>0</v>
      </c>
      <c r="J143" s="38">
        <v>0</v>
      </c>
      <c r="K143" s="38">
        <v>0</v>
      </c>
      <c r="L143" s="38">
        <v>0</v>
      </c>
      <c r="M143" s="38">
        <v>2</v>
      </c>
      <c r="N143" s="222">
        <f t="shared" si="28"/>
        <v>8</v>
      </c>
      <c r="O143" s="22">
        <f t="shared" si="29"/>
        <v>0.66666666666666663</v>
      </c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s="9" customFormat="1" ht="15.75">
      <c r="A144" s="36" t="s">
        <v>417</v>
      </c>
      <c r="B144" s="21">
        <v>0</v>
      </c>
      <c r="C144" s="21">
        <v>1</v>
      </c>
      <c r="D144" s="21">
        <v>0</v>
      </c>
      <c r="E144" s="380">
        <v>0</v>
      </c>
      <c r="F144" s="38">
        <v>0</v>
      </c>
      <c r="G144" s="38">
        <v>0</v>
      </c>
      <c r="H144" s="382">
        <v>0</v>
      </c>
      <c r="I144" s="38">
        <v>1</v>
      </c>
      <c r="J144" s="38">
        <v>0</v>
      </c>
      <c r="K144" s="38">
        <v>0</v>
      </c>
      <c r="L144" s="38">
        <v>0</v>
      </c>
      <c r="M144" s="38">
        <v>0</v>
      </c>
      <c r="N144" s="222">
        <f t="shared" si="28"/>
        <v>2</v>
      </c>
      <c r="O144" s="22">
        <f t="shared" si="29"/>
        <v>0.16666666666666666</v>
      </c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s="9" customFormat="1" ht="15.75">
      <c r="A145" s="36" t="s">
        <v>416</v>
      </c>
      <c r="B145" s="21">
        <v>1</v>
      </c>
      <c r="C145" s="21">
        <v>0</v>
      </c>
      <c r="D145" s="21">
        <v>0</v>
      </c>
      <c r="E145" s="380">
        <v>0</v>
      </c>
      <c r="F145" s="38">
        <v>2</v>
      </c>
      <c r="G145" s="38">
        <v>1</v>
      </c>
      <c r="H145" s="382">
        <v>0</v>
      </c>
      <c r="I145" s="38">
        <v>0</v>
      </c>
      <c r="J145" s="38">
        <v>0</v>
      </c>
      <c r="K145" s="38">
        <v>0</v>
      </c>
      <c r="L145" s="38">
        <v>0</v>
      </c>
      <c r="M145" s="38">
        <v>1</v>
      </c>
      <c r="N145" s="222">
        <f t="shared" si="28"/>
        <v>5</v>
      </c>
      <c r="O145" s="22">
        <f t="shared" si="29"/>
        <v>0.41666666666666669</v>
      </c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s="9" customFormat="1" ht="15.75">
      <c r="A146" s="36" t="s">
        <v>431</v>
      </c>
      <c r="B146" s="21">
        <v>0</v>
      </c>
      <c r="C146" s="21">
        <v>0</v>
      </c>
      <c r="D146" s="21">
        <v>0</v>
      </c>
      <c r="E146" s="380">
        <v>0</v>
      </c>
      <c r="F146" s="38">
        <v>0</v>
      </c>
      <c r="G146" s="38">
        <v>0</v>
      </c>
      <c r="H146" s="382">
        <v>0</v>
      </c>
      <c r="I146" s="38">
        <v>0</v>
      </c>
      <c r="J146" s="38">
        <v>0</v>
      </c>
      <c r="K146" s="38">
        <v>0</v>
      </c>
      <c r="L146" s="38">
        <v>0</v>
      </c>
      <c r="M146" s="38">
        <v>1</v>
      </c>
      <c r="N146" s="222">
        <f t="shared" si="28"/>
        <v>1</v>
      </c>
      <c r="O146" s="22">
        <f t="shared" si="29"/>
        <v>8.3333333333333329E-2</v>
      </c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s="9" customFormat="1" ht="15.75">
      <c r="A147" s="36" t="s">
        <v>474</v>
      </c>
      <c r="B147" s="21">
        <v>0</v>
      </c>
      <c r="C147" s="21">
        <v>0</v>
      </c>
      <c r="D147" s="21">
        <v>0</v>
      </c>
      <c r="E147" s="380">
        <v>0</v>
      </c>
      <c r="F147" s="38">
        <v>0</v>
      </c>
      <c r="G147" s="38">
        <v>0</v>
      </c>
      <c r="H147" s="382">
        <v>0</v>
      </c>
      <c r="I147" s="38">
        <v>0</v>
      </c>
      <c r="J147" s="38">
        <v>0</v>
      </c>
      <c r="K147" s="38">
        <v>1</v>
      </c>
      <c r="L147" s="38">
        <v>0</v>
      </c>
      <c r="M147" s="38">
        <v>0</v>
      </c>
      <c r="N147" s="222">
        <f t="shared" si="28"/>
        <v>1</v>
      </c>
      <c r="O147" s="22">
        <f t="shared" si="29"/>
        <v>8.3333333333333329E-2</v>
      </c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s="9" customFormat="1" ht="15.75">
      <c r="A148" s="36" t="s">
        <v>440</v>
      </c>
      <c r="B148" s="21">
        <v>0</v>
      </c>
      <c r="C148" s="21">
        <v>1</v>
      </c>
      <c r="D148" s="21">
        <v>0</v>
      </c>
      <c r="E148" s="380">
        <v>0</v>
      </c>
      <c r="F148" s="38">
        <v>0</v>
      </c>
      <c r="G148" s="38">
        <v>0</v>
      </c>
      <c r="H148" s="382">
        <v>0</v>
      </c>
      <c r="I148" s="38">
        <v>0</v>
      </c>
      <c r="J148" s="38">
        <v>0</v>
      </c>
      <c r="K148" s="38">
        <v>0</v>
      </c>
      <c r="L148" s="38">
        <v>0</v>
      </c>
      <c r="M148" s="38">
        <v>0</v>
      </c>
      <c r="N148" s="222">
        <f t="shared" ref="N148:N197" si="34">SUM(B148:M148)</f>
        <v>1</v>
      </c>
      <c r="O148" s="22">
        <f t="shared" ref="O148:O197" si="35">IF(N148=0,0,AVERAGE(B148:M148))</f>
        <v>8.3333333333333329E-2</v>
      </c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s="9" customFormat="1" ht="15.75">
      <c r="A149" s="36" t="s">
        <v>455</v>
      </c>
      <c r="B149" s="21">
        <v>0</v>
      </c>
      <c r="C149" s="21">
        <v>0</v>
      </c>
      <c r="D149" s="21">
        <v>1</v>
      </c>
      <c r="E149" s="380">
        <v>2</v>
      </c>
      <c r="F149" s="38">
        <v>0</v>
      </c>
      <c r="G149" s="38">
        <v>2</v>
      </c>
      <c r="H149" s="382">
        <v>0</v>
      </c>
      <c r="I149" s="38">
        <v>1</v>
      </c>
      <c r="J149" s="38">
        <v>0</v>
      </c>
      <c r="K149" s="38">
        <v>1</v>
      </c>
      <c r="L149" s="38">
        <v>0</v>
      </c>
      <c r="M149" s="38">
        <v>2</v>
      </c>
      <c r="N149" s="222">
        <f t="shared" si="34"/>
        <v>9</v>
      </c>
      <c r="O149" s="22">
        <f t="shared" si="35"/>
        <v>0.75</v>
      </c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s="9" customFormat="1" ht="15.75">
      <c r="A150" s="36" t="s">
        <v>467</v>
      </c>
      <c r="B150" s="21">
        <v>0</v>
      </c>
      <c r="C150" s="21">
        <v>0</v>
      </c>
      <c r="D150" s="21">
        <v>0</v>
      </c>
      <c r="E150" s="380">
        <v>0</v>
      </c>
      <c r="F150" s="38">
        <v>0</v>
      </c>
      <c r="G150" s="38">
        <v>1</v>
      </c>
      <c r="H150" s="382">
        <v>1</v>
      </c>
      <c r="I150" s="38">
        <v>0</v>
      </c>
      <c r="J150" s="38">
        <v>0</v>
      </c>
      <c r="K150" s="38">
        <v>0</v>
      </c>
      <c r="L150" s="38">
        <v>0</v>
      </c>
      <c r="M150" s="38">
        <v>0</v>
      </c>
      <c r="N150" s="222">
        <f t="shared" si="34"/>
        <v>2</v>
      </c>
      <c r="O150" s="22">
        <f t="shared" si="35"/>
        <v>0.16666666666666666</v>
      </c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s="9" customFormat="1" ht="15.75">
      <c r="A151" s="36" t="s">
        <v>563</v>
      </c>
      <c r="B151" s="21">
        <v>0</v>
      </c>
      <c r="C151" s="21">
        <v>1</v>
      </c>
      <c r="D151" s="21">
        <v>0</v>
      </c>
      <c r="E151" s="380">
        <v>0</v>
      </c>
      <c r="F151" s="38">
        <v>0</v>
      </c>
      <c r="G151" s="38">
        <v>0</v>
      </c>
      <c r="H151" s="38">
        <v>0</v>
      </c>
      <c r="I151" s="38">
        <v>0</v>
      </c>
      <c r="J151" s="38">
        <v>0</v>
      </c>
      <c r="K151" s="38">
        <v>0</v>
      </c>
      <c r="L151" s="38">
        <v>0</v>
      </c>
      <c r="M151" s="38">
        <v>0</v>
      </c>
      <c r="N151" s="222">
        <f t="shared" si="34"/>
        <v>1</v>
      </c>
      <c r="O151" s="22">
        <f t="shared" si="35"/>
        <v>8.3333333333333329E-2</v>
      </c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s="9" customFormat="1" ht="15.75">
      <c r="A152" s="36" t="s">
        <v>784</v>
      </c>
      <c r="B152" s="21">
        <v>0</v>
      </c>
      <c r="C152" s="21">
        <v>0</v>
      </c>
      <c r="D152" s="21">
        <v>0</v>
      </c>
      <c r="E152" s="380">
        <v>0</v>
      </c>
      <c r="F152" s="38">
        <v>0</v>
      </c>
      <c r="G152" s="38">
        <v>0</v>
      </c>
      <c r="H152" s="38">
        <v>0</v>
      </c>
      <c r="I152" s="38">
        <v>1</v>
      </c>
      <c r="J152" s="38">
        <v>0</v>
      </c>
      <c r="K152" s="38">
        <v>0</v>
      </c>
      <c r="L152" s="38">
        <v>0</v>
      </c>
      <c r="M152" s="38">
        <v>0</v>
      </c>
      <c r="N152" s="222">
        <f t="shared" si="34"/>
        <v>1</v>
      </c>
      <c r="O152" s="22">
        <f t="shared" si="35"/>
        <v>8.3333333333333329E-2</v>
      </c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s="9" customFormat="1" ht="15.75">
      <c r="A153" s="36" t="s">
        <v>66</v>
      </c>
      <c r="B153" s="21">
        <v>2</v>
      </c>
      <c r="C153" s="21">
        <v>1</v>
      </c>
      <c r="D153" s="21">
        <v>2</v>
      </c>
      <c r="E153" s="380">
        <v>1</v>
      </c>
      <c r="F153" s="38">
        <v>0</v>
      </c>
      <c r="G153" s="38">
        <v>1</v>
      </c>
      <c r="H153" s="38">
        <v>0</v>
      </c>
      <c r="I153" s="38">
        <v>2</v>
      </c>
      <c r="J153" s="38">
        <v>0</v>
      </c>
      <c r="K153" s="38">
        <v>1</v>
      </c>
      <c r="L153" s="38">
        <v>2</v>
      </c>
      <c r="M153" s="38">
        <v>1</v>
      </c>
      <c r="N153" s="222">
        <f t="shared" si="34"/>
        <v>13</v>
      </c>
      <c r="O153" s="22">
        <f t="shared" si="35"/>
        <v>1.0833333333333333</v>
      </c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s="9" customFormat="1" ht="15.75">
      <c r="A154" s="36" t="s">
        <v>408</v>
      </c>
      <c r="B154" s="21">
        <v>1</v>
      </c>
      <c r="C154" s="21">
        <v>0</v>
      </c>
      <c r="D154" s="21">
        <v>0</v>
      </c>
      <c r="E154" s="380">
        <v>2</v>
      </c>
      <c r="F154" s="38">
        <v>2</v>
      </c>
      <c r="G154" s="38">
        <v>1</v>
      </c>
      <c r="H154" s="38">
        <v>0</v>
      </c>
      <c r="I154" s="38">
        <v>1</v>
      </c>
      <c r="J154" s="38">
        <v>0</v>
      </c>
      <c r="K154" s="38">
        <v>0</v>
      </c>
      <c r="L154" s="38">
        <v>3</v>
      </c>
      <c r="M154" s="38">
        <v>0</v>
      </c>
      <c r="N154" s="222">
        <f t="shared" si="34"/>
        <v>10</v>
      </c>
      <c r="O154" s="22">
        <f t="shared" si="35"/>
        <v>0.83333333333333337</v>
      </c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s="9" customFormat="1" ht="15.75">
      <c r="A155" s="36" t="s">
        <v>785</v>
      </c>
      <c r="B155" s="21">
        <v>0</v>
      </c>
      <c r="C155" s="21">
        <v>1</v>
      </c>
      <c r="D155" s="21">
        <v>2</v>
      </c>
      <c r="E155" s="380">
        <v>0</v>
      </c>
      <c r="F155" s="38">
        <v>0</v>
      </c>
      <c r="G155" s="38">
        <v>0</v>
      </c>
      <c r="H155" s="38">
        <v>0</v>
      </c>
      <c r="I155" s="38">
        <v>1</v>
      </c>
      <c r="J155" s="38">
        <v>1</v>
      </c>
      <c r="K155" s="38">
        <v>1</v>
      </c>
      <c r="L155" s="38">
        <v>0</v>
      </c>
      <c r="M155" s="38">
        <v>0</v>
      </c>
      <c r="N155" s="222">
        <f t="shared" si="34"/>
        <v>6</v>
      </c>
      <c r="O155" s="22">
        <f t="shared" si="35"/>
        <v>0.5</v>
      </c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s="9" customFormat="1" ht="15.75">
      <c r="A156" s="36" t="s">
        <v>432</v>
      </c>
      <c r="B156" s="21">
        <v>0</v>
      </c>
      <c r="C156" s="21">
        <v>1</v>
      </c>
      <c r="D156" s="21">
        <v>0</v>
      </c>
      <c r="E156" s="380">
        <v>0</v>
      </c>
      <c r="F156" s="38">
        <v>0</v>
      </c>
      <c r="G156" s="38">
        <v>0</v>
      </c>
      <c r="H156" s="38">
        <v>0</v>
      </c>
      <c r="I156" s="38">
        <v>1</v>
      </c>
      <c r="J156" s="38">
        <v>1</v>
      </c>
      <c r="K156" s="38">
        <v>0</v>
      </c>
      <c r="L156" s="38">
        <v>2</v>
      </c>
      <c r="M156" s="38">
        <v>1</v>
      </c>
      <c r="N156" s="222">
        <f t="shared" si="34"/>
        <v>6</v>
      </c>
      <c r="O156" s="22">
        <f t="shared" si="35"/>
        <v>0.5</v>
      </c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s="9" customFormat="1" ht="15.75">
      <c r="A157" s="36" t="s">
        <v>462</v>
      </c>
      <c r="B157" s="21">
        <v>0</v>
      </c>
      <c r="C157" s="21">
        <v>0</v>
      </c>
      <c r="D157" s="21">
        <v>0</v>
      </c>
      <c r="E157" s="380">
        <v>0</v>
      </c>
      <c r="F157" s="38">
        <v>0</v>
      </c>
      <c r="G157" s="38">
        <v>0</v>
      </c>
      <c r="H157" s="38">
        <v>0</v>
      </c>
      <c r="I157" s="38">
        <v>0</v>
      </c>
      <c r="J157" s="38">
        <v>0</v>
      </c>
      <c r="K157" s="38">
        <v>0</v>
      </c>
      <c r="L157" s="38">
        <v>0</v>
      </c>
      <c r="M157" s="38">
        <v>0</v>
      </c>
      <c r="N157" s="222">
        <f t="shared" si="34"/>
        <v>0</v>
      </c>
      <c r="O157" s="22">
        <f t="shared" si="35"/>
        <v>0</v>
      </c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s="9" customFormat="1" ht="15.75">
      <c r="A158" s="36" t="s">
        <v>409</v>
      </c>
      <c r="B158" s="21">
        <v>2</v>
      </c>
      <c r="C158" s="21">
        <v>0</v>
      </c>
      <c r="D158" s="21">
        <v>1</v>
      </c>
      <c r="E158" s="380">
        <v>0</v>
      </c>
      <c r="F158" s="38">
        <v>0</v>
      </c>
      <c r="G158" s="38">
        <v>0</v>
      </c>
      <c r="H158" s="38">
        <v>0</v>
      </c>
      <c r="I158" s="38">
        <v>0</v>
      </c>
      <c r="J158" s="38">
        <v>0</v>
      </c>
      <c r="K158" s="38">
        <v>1</v>
      </c>
      <c r="L158" s="38">
        <v>0</v>
      </c>
      <c r="M158" s="38">
        <v>0</v>
      </c>
      <c r="N158" s="222">
        <f t="shared" si="34"/>
        <v>4</v>
      </c>
      <c r="O158" s="22">
        <f t="shared" si="35"/>
        <v>0.33333333333333331</v>
      </c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s="9" customFormat="1" ht="15.75">
      <c r="A159" s="36" t="s">
        <v>446</v>
      </c>
      <c r="B159" s="21">
        <v>0</v>
      </c>
      <c r="C159" s="21">
        <v>0</v>
      </c>
      <c r="D159" s="21">
        <v>0</v>
      </c>
      <c r="E159" s="21">
        <v>0</v>
      </c>
      <c r="F159" s="39">
        <v>0</v>
      </c>
      <c r="G159" s="39">
        <v>1</v>
      </c>
      <c r="H159" s="39">
        <v>0</v>
      </c>
      <c r="I159" s="39">
        <v>0</v>
      </c>
      <c r="J159" s="39">
        <v>0</v>
      </c>
      <c r="K159" s="39">
        <v>1</v>
      </c>
      <c r="L159" s="39">
        <v>0</v>
      </c>
      <c r="M159" s="39">
        <v>0</v>
      </c>
      <c r="N159" s="222">
        <f t="shared" si="34"/>
        <v>2</v>
      </c>
      <c r="O159" s="22">
        <f t="shared" si="35"/>
        <v>0.16666666666666666</v>
      </c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s="9" customFormat="1" ht="15.75">
      <c r="A160" s="36" t="s">
        <v>564</v>
      </c>
      <c r="B160" s="21">
        <v>0</v>
      </c>
      <c r="C160" s="21">
        <v>0</v>
      </c>
      <c r="D160" s="21">
        <v>2</v>
      </c>
      <c r="E160" s="21">
        <v>0</v>
      </c>
      <c r="F160" s="21">
        <v>0</v>
      </c>
      <c r="G160" s="21">
        <v>2</v>
      </c>
      <c r="H160" s="21">
        <v>0</v>
      </c>
      <c r="I160" s="21">
        <v>0</v>
      </c>
      <c r="J160" s="21">
        <v>1</v>
      </c>
      <c r="K160" s="21">
        <v>0</v>
      </c>
      <c r="L160" s="21">
        <v>0</v>
      </c>
      <c r="M160" s="21">
        <v>0</v>
      </c>
      <c r="N160" s="222">
        <f t="shared" si="34"/>
        <v>5</v>
      </c>
      <c r="O160" s="22">
        <f t="shared" si="35"/>
        <v>0.41666666666666669</v>
      </c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s="9" customFormat="1" ht="15.75">
      <c r="A161" s="36" t="s">
        <v>438</v>
      </c>
      <c r="B161" s="21">
        <v>1</v>
      </c>
      <c r="C161" s="21">
        <v>0</v>
      </c>
      <c r="D161" s="21">
        <v>0</v>
      </c>
      <c r="E161" s="21">
        <v>0</v>
      </c>
      <c r="F161" s="21">
        <v>0</v>
      </c>
      <c r="G161" s="21">
        <v>1</v>
      </c>
      <c r="H161" s="21">
        <v>0</v>
      </c>
      <c r="I161" s="21">
        <v>0</v>
      </c>
      <c r="J161" s="21">
        <v>0</v>
      </c>
      <c r="K161" s="21">
        <v>2</v>
      </c>
      <c r="L161" s="21">
        <v>0</v>
      </c>
      <c r="M161" s="21">
        <v>0</v>
      </c>
      <c r="N161" s="222">
        <f t="shared" si="34"/>
        <v>4</v>
      </c>
      <c r="O161" s="22">
        <f t="shared" si="35"/>
        <v>0.33333333333333331</v>
      </c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s="9" customFormat="1" ht="15.75">
      <c r="A162" s="36" t="s">
        <v>775</v>
      </c>
      <c r="B162" s="21">
        <v>0</v>
      </c>
      <c r="C162" s="21">
        <v>0</v>
      </c>
      <c r="D162" s="21">
        <v>0</v>
      </c>
      <c r="E162" s="21">
        <v>0</v>
      </c>
      <c r="F162" s="21">
        <v>0</v>
      </c>
      <c r="G162" s="21">
        <v>0</v>
      </c>
      <c r="H162" s="21">
        <v>1</v>
      </c>
      <c r="I162" s="21">
        <v>1</v>
      </c>
      <c r="J162" s="21">
        <v>0</v>
      </c>
      <c r="K162" s="21">
        <v>0</v>
      </c>
      <c r="L162" s="21">
        <v>0</v>
      </c>
      <c r="M162" s="21">
        <v>0</v>
      </c>
      <c r="N162" s="222">
        <f t="shared" si="34"/>
        <v>2</v>
      </c>
      <c r="O162" s="22">
        <f t="shared" si="35"/>
        <v>0.16666666666666666</v>
      </c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s="9" customFormat="1" ht="15.75">
      <c r="A163" s="36" t="s">
        <v>473</v>
      </c>
      <c r="B163" s="21">
        <v>0</v>
      </c>
      <c r="C163" s="21">
        <v>0</v>
      </c>
      <c r="D163" s="21">
        <v>1</v>
      </c>
      <c r="E163" s="21">
        <v>0</v>
      </c>
      <c r="F163" s="21">
        <v>0</v>
      </c>
      <c r="G163" s="21">
        <v>0</v>
      </c>
      <c r="H163" s="21">
        <v>1</v>
      </c>
      <c r="I163" s="21">
        <v>0</v>
      </c>
      <c r="J163" s="21">
        <v>0</v>
      </c>
      <c r="K163" s="21">
        <v>0</v>
      </c>
      <c r="L163" s="21">
        <v>0</v>
      </c>
      <c r="M163" s="21">
        <v>0</v>
      </c>
      <c r="N163" s="222">
        <f t="shared" si="34"/>
        <v>2</v>
      </c>
      <c r="O163" s="22">
        <f t="shared" si="35"/>
        <v>0.16666666666666666</v>
      </c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s="9" customFormat="1" ht="15.75">
      <c r="A164" s="36" t="s">
        <v>418</v>
      </c>
      <c r="B164" s="21">
        <v>0</v>
      </c>
      <c r="C164" s="21">
        <v>0</v>
      </c>
      <c r="D164" s="21">
        <v>0</v>
      </c>
      <c r="E164" s="21">
        <v>0</v>
      </c>
      <c r="F164" s="21">
        <v>0</v>
      </c>
      <c r="G164" s="21">
        <v>0</v>
      </c>
      <c r="H164" s="21">
        <v>0</v>
      </c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22">
        <f t="shared" si="34"/>
        <v>0</v>
      </c>
      <c r="O164" s="22">
        <f t="shared" si="35"/>
        <v>0</v>
      </c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s="9" customFormat="1" ht="15.75">
      <c r="A165" s="36" t="s">
        <v>419</v>
      </c>
      <c r="B165" s="21">
        <v>6</v>
      </c>
      <c r="C165" s="21">
        <v>1</v>
      </c>
      <c r="D165" s="21">
        <v>0</v>
      </c>
      <c r="E165" s="21">
        <v>2</v>
      </c>
      <c r="F165" s="21">
        <v>0</v>
      </c>
      <c r="G165" s="21">
        <v>1</v>
      </c>
      <c r="H165" s="21">
        <v>1</v>
      </c>
      <c r="I165" s="21">
        <v>1</v>
      </c>
      <c r="J165" s="21">
        <v>0</v>
      </c>
      <c r="K165" s="21">
        <v>2</v>
      </c>
      <c r="L165" s="21">
        <v>2</v>
      </c>
      <c r="M165" s="21">
        <v>1</v>
      </c>
      <c r="N165" s="222">
        <f t="shared" si="34"/>
        <v>17</v>
      </c>
      <c r="O165" s="22">
        <f t="shared" si="35"/>
        <v>1.4166666666666667</v>
      </c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s="9" customFormat="1" ht="15.75">
      <c r="A166" s="36" t="s">
        <v>420</v>
      </c>
      <c r="B166" s="21">
        <v>1</v>
      </c>
      <c r="C166" s="21">
        <v>3</v>
      </c>
      <c r="D166" s="21">
        <v>0</v>
      </c>
      <c r="E166" s="21">
        <v>0</v>
      </c>
      <c r="F166" s="21">
        <v>1</v>
      </c>
      <c r="G166" s="21">
        <v>0</v>
      </c>
      <c r="H166" s="21">
        <v>0</v>
      </c>
      <c r="I166" s="21">
        <v>1</v>
      </c>
      <c r="J166" s="21">
        <v>0</v>
      </c>
      <c r="K166" s="21">
        <v>0</v>
      </c>
      <c r="L166" s="21">
        <v>0</v>
      </c>
      <c r="M166" s="21">
        <v>1</v>
      </c>
      <c r="N166" s="222">
        <f t="shared" si="34"/>
        <v>7</v>
      </c>
      <c r="O166" s="22">
        <f t="shared" si="35"/>
        <v>0.58333333333333337</v>
      </c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s="9" customFormat="1" ht="15.75">
      <c r="A167" s="36" t="s">
        <v>565</v>
      </c>
      <c r="B167" s="21">
        <v>0</v>
      </c>
      <c r="C167" s="21">
        <v>0</v>
      </c>
      <c r="D167" s="21">
        <v>0</v>
      </c>
      <c r="E167" s="21">
        <v>1</v>
      </c>
      <c r="F167" s="21">
        <v>0</v>
      </c>
      <c r="G167" s="21">
        <v>0</v>
      </c>
      <c r="H167" s="21">
        <v>1</v>
      </c>
      <c r="I167" s="21">
        <v>0</v>
      </c>
      <c r="J167" s="21">
        <v>0</v>
      </c>
      <c r="K167" s="21">
        <v>0</v>
      </c>
      <c r="L167" s="21">
        <v>0</v>
      </c>
      <c r="M167" s="21">
        <v>1</v>
      </c>
      <c r="N167" s="222">
        <f t="shared" si="34"/>
        <v>3</v>
      </c>
      <c r="O167" s="22">
        <f t="shared" si="35"/>
        <v>0.25</v>
      </c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s="9" customFormat="1" ht="15.75">
      <c r="A168" s="36" t="s">
        <v>475</v>
      </c>
      <c r="B168" s="21">
        <v>0</v>
      </c>
      <c r="C168" s="21">
        <v>1</v>
      </c>
      <c r="D168" s="21">
        <v>0</v>
      </c>
      <c r="E168" s="21">
        <v>0</v>
      </c>
      <c r="F168" s="21">
        <v>1</v>
      </c>
      <c r="G168" s="21">
        <v>0</v>
      </c>
      <c r="H168" s="21">
        <v>0</v>
      </c>
      <c r="I168" s="21">
        <v>0</v>
      </c>
      <c r="J168" s="21">
        <v>0</v>
      </c>
      <c r="K168" s="21">
        <v>0</v>
      </c>
      <c r="L168" s="21">
        <v>0</v>
      </c>
      <c r="M168" s="21">
        <v>0</v>
      </c>
      <c r="N168" s="222">
        <f t="shared" si="34"/>
        <v>2</v>
      </c>
      <c r="O168" s="22">
        <f t="shared" si="35"/>
        <v>0.16666666666666666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s="9" customFormat="1" ht="15.75">
      <c r="A169" s="36" t="s">
        <v>786</v>
      </c>
      <c r="B169" s="21">
        <v>0</v>
      </c>
      <c r="C169" s="21">
        <v>0</v>
      </c>
      <c r="D169" s="21">
        <v>0</v>
      </c>
      <c r="E169" s="21">
        <v>1</v>
      </c>
      <c r="F169" s="21">
        <v>2</v>
      </c>
      <c r="G169" s="21">
        <v>1</v>
      </c>
      <c r="H169" s="21">
        <v>0</v>
      </c>
      <c r="I169" s="21">
        <v>0</v>
      </c>
      <c r="J169" s="21">
        <v>2</v>
      </c>
      <c r="K169" s="21">
        <v>2</v>
      </c>
      <c r="L169" s="21">
        <v>1</v>
      </c>
      <c r="M169" s="21">
        <v>0</v>
      </c>
      <c r="N169" s="222">
        <f t="shared" si="34"/>
        <v>9</v>
      </c>
      <c r="O169" s="22">
        <f t="shared" si="35"/>
        <v>0.75</v>
      </c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s="9" customFormat="1" ht="15.75">
      <c r="A170" s="36" t="s">
        <v>468</v>
      </c>
      <c r="B170" s="21">
        <v>1</v>
      </c>
      <c r="C170" s="21">
        <v>0</v>
      </c>
      <c r="D170" s="21">
        <v>0</v>
      </c>
      <c r="E170" s="21">
        <v>0</v>
      </c>
      <c r="F170" s="21">
        <v>0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1">
        <v>0</v>
      </c>
      <c r="N170" s="222">
        <f t="shared" si="34"/>
        <v>1</v>
      </c>
      <c r="O170" s="22">
        <f t="shared" si="35"/>
        <v>8.3333333333333329E-2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s="9" customFormat="1" ht="15.75">
      <c r="A171" s="36" t="s">
        <v>67</v>
      </c>
      <c r="B171" s="21">
        <v>1</v>
      </c>
      <c r="C171" s="21">
        <v>2</v>
      </c>
      <c r="D171" s="21">
        <v>1</v>
      </c>
      <c r="E171" s="21">
        <v>0</v>
      </c>
      <c r="F171" s="21">
        <v>1</v>
      </c>
      <c r="G171" s="21">
        <v>1</v>
      </c>
      <c r="H171" s="21">
        <v>1</v>
      </c>
      <c r="I171" s="21">
        <v>1</v>
      </c>
      <c r="J171" s="21">
        <v>0</v>
      </c>
      <c r="K171" s="21">
        <v>3</v>
      </c>
      <c r="L171" s="21">
        <v>2</v>
      </c>
      <c r="M171" s="21">
        <v>1</v>
      </c>
      <c r="N171" s="222">
        <f t="shared" si="34"/>
        <v>14</v>
      </c>
      <c r="O171" s="22">
        <f t="shared" si="35"/>
        <v>1.1666666666666667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s="9" customFormat="1" ht="15.75">
      <c r="A172" s="36" t="s">
        <v>439</v>
      </c>
      <c r="B172" s="21">
        <v>1</v>
      </c>
      <c r="C172" s="21">
        <v>0</v>
      </c>
      <c r="D172" s="21">
        <v>0</v>
      </c>
      <c r="E172" s="21">
        <v>0</v>
      </c>
      <c r="F172" s="21">
        <v>0</v>
      </c>
      <c r="G172" s="21">
        <v>0</v>
      </c>
      <c r="H172" s="21">
        <v>0</v>
      </c>
      <c r="I172" s="21">
        <v>0</v>
      </c>
      <c r="J172" s="21">
        <v>1</v>
      </c>
      <c r="K172" s="21">
        <v>0</v>
      </c>
      <c r="L172" s="21">
        <v>0</v>
      </c>
      <c r="M172" s="21">
        <v>1</v>
      </c>
      <c r="N172" s="222">
        <f t="shared" si="34"/>
        <v>3</v>
      </c>
      <c r="O172" s="22">
        <f t="shared" si="35"/>
        <v>0.25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s="9" customFormat="1" ht="15.75">
      <c r="A173" s="36" t="s">
        <v>421</v>
      </c>
      <c r="B173" s="21">
        <v>0</v>
      </c>
      <c r="C173" s="21">
        <v>0</v>
      </c>
      <c r="D173" s="21">
        <v>0</v>
      </c>
      <c r="E173" s="21">
        <v>1</v>
      </c>
      <c r="F173" s="21">
        <v>1</v>
      </c>
      <c r="G173" s="21">
        <v>0</v>
      </c>
      <c r="H173" s="21">
        <v>1</v>
      </c>
      <c r="I173" s="21">
        <v>0</v>
      </c>
      <c r="J173" s="21">
        <v>1</v>
      </c>
      <c r="K173" s="21">
        <v>0</v>
      </c>
      <c r="L173" s="21">
        <v>1</v>
      </c>
      <c r="M173" s="21">
        <v>1</v>
      </c>
      <c r="N173" s="222">
        <f t="shared" si="34"/>
        <v>6</v>
      </c>
      <c r="O173" s="22">
        <f t="shared" si="35"/>
        <v>0.5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s="9" customFormat="1" ht="15.75">
      <c r="A174" s="36" t="s">
        <v>463</v>
      </c>
      <c r="B174" s="21">
        <v>1</v>
      </c>
      <c r="C174" s="21">
        <v>1</v>
      </c>
      <c r="D174" s="21">
        <v>0</v>
      </c>
      <c r="E174" s="21">
        <v>1</v>
      </c>
      <c r="F174" s="21">
        <v>0</v>
      </c>
      <c r="G174" s="21">
        <v>1</v>
      </c>
      <c r="H174" s="21">
        <v>0</v>
      </c>
      <c r="I174" s="21">
        <v>0</v>
      </c>
      <c r="J174" s="21">
        <v>0</v>
      </c>
      <c r="K174" s="21">
        <v>1</v>
      </c>
      <c r="L174" s="21">
        <v>1</v>
      </c>
      <c r="M174" s="21">
        <v>0</v>
      </c>
      <c r="N174" s="222">
        <f t="shared" si="34"/>
        <v>6</v>
      </c>
      <c r="O174" s="22">
        <f t="shared" si="35"/>
        <v>0.5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s="9" customFormat="1" ht="15.75">
      <c r="A175" s="36" t="s">
        <v>433</v>
      </c>
      <c r="B175" s="21">
        <v>0</v>
      </c>
      <c r="C175" s="21">
        <v>0</v>
      </c>
      <c r="D175" s="21">
        <v>2</v>
      </c>
      <c r="E175" s="21">
        <v>0</v>
      </c>
      <c r="F175" s="21">
        <v>0</v>
      </c>
      <c r="G175" s="21">
        <v>2</v>
      </c>
      <c r="H175" s="21">
        <v>0</v>
      </c>
      <c r="I175" s="21">
        <v>0</v>
      </c>
      <c r="J175" s="21">
        <v>0</v>
      </c>
      <c r="K175" s="21">
        <v>1</v>
      </c>
      <c r="L175" s="21">
        <v>0</v>
      </c>
      <c r="M175" s="21">
        <v>0</v>
      </c>
      <c r="N175" s="222">
        <f t="shared" si="34"/>
        <v>5</v>
      </c>
      <c r="O175" s="22">
        <f t="shared" si="35"/>
        <v>0.41666666666666669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s="9" customFormat="1" ht="15.75">
      <c r="A176" s="36" t="s">
        <v>68</v>
      </c>
      <c r="B176" s="21">
        <v>0</v>
      </c>
      <c r="C176" s="21">
        <v>1</v>
      </c>
      <c r="D176" s="21">
        <v>0</v>
      </c>
      <c r="E176" s="21">
        <v>0</v>
      </c>
      <c r="F176" s="21">
        <v>0</v>
      </c>
      <c r="G176" s="21">
        <v>0</v>
      </c>
      <c r="H176" s="21">
        <v>0</v>
      </c>
      <c r="I176" s="21">
        <v>1</v>
      </c>
      <c r="J176" s="21">
        <v>0</v>
      </c>
      <c r="K176" s="21">
        <v>0</v>
      </c>
      <c r="L176" s="21">
        <v>0</v>
      </c>
      <c r="M176" s="21">
        <v>0</v>
      </c>
      <c r="N176" s="222">
        <f t="shared" si="34"/>
        <v>2</v>
      </c>
      <c r="O176" s="22">
        <f t="shared" si="35"/>
        <v>0.16666666666666666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s="9" customFormat="1" ht="15.75">
      <c r="A177" s="36" t="s">
        <v>566</v>
      </c>
      <c r="B177" s="21">
        <v>0</v>
      </c>
      <c r="C177" s="21">
        <v>0</v>
      </c>
      <c r="D177" s="21">
        <v>0</v>
      </c>
      <c r="E177" s="21">
        <v>0</v>
      </c>
      <c r="F177" s="21">
        <v>1</v>
      </c>
      <c r="G177" s="21">
        <v>0</v>
      </c>
      <c r="H177" s="21">
        <v>0</v>
      </c>
      <c r="I177" s="21">
        <v>1</v>
      </c>
      <c r="J177" s="21">
        <v>0</v>
      </c>
      <c r="K177" s="21">
        <v>1</v>
      </c>
      <c r="L177" s="21">
        <v>1</v>
      </c>
      <c r="M177" s="21">
        <v>0</v>
      </c>
      <c r="N177" s="222">
        <f t="shared" si="34"/>
        <v>4</v>
      </c>
      <c r="O177" s="22">
        <f t="shared" si="35"/>
        <v>0.33333333333333331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s="9" customFormat="1" ht="15.75">
      <c r="A178" s="36" t="s">
        <v>69</v>
      </c>
      <c r="B178" s="21">
        <v>1</v>
      </c>
      <c r="C178" s="21">
        <v>0</v>
      </c>
      <c r="D178" s="21">
        <v>1</v>
      </c>
      <c r="E178" s="21">
        <v>0</v>
      </c>
      <c r="F178" s="21">
        <v>1</v>
      </c>
      <c r="G178" s="21">
        <v>1</v>
      </c>
      <c r="H178" s="21">
        <v>1</v>
      </c>
      <c r="I178" s="21">
        <v>0</v>
      </c>
      <c r="J178" s="21">
        <v>3</v>
      </c>
      <c r="K178" s="21">
        <v>1</v>
      </c>
      <c r="L178" s="21">
        <v>0</v>
      </c>
      <c r="M178" s="21">
        <v>1</v>
      </c>
      <c r="N178" s="222">
        <f t="shared" si="34"/>
        <v>10</v>
      </c>
      <c r="O178" s="22">
        <f t="shared" si="35"/>
        <v>0.83333333333333337</v>
      </c>
    </row>
    <row r="179" spans="1:26" s="9" customFormat="1" ht="15.75">
      <c r="A179" s="36" t="s">
        <v>776</v>
      </c>
      <c r="B179" s="21">
        <v>0</v>
      </c>
      <c r="C179" s="21">
        <v>0</v>
      </c>
      <c r="D179" s="21">
        <v>0</v>
      </c>
      <c r="E179" s="21">
        <v>0</v>
      </c>
      <c r="F179" s="21">
        <v>0</v>
      </c>
      <c r="G179" s="21">
        <v>0</v>
      </c>
      <c r="H179" s="21">
        <v>2</v>
      </c>
      <c r="I179" s="21">
        <v>0</v>
      </c>
      <c r="J179" s="21">
        <v>0</v>
      </c>
      <c r="K179" s="21">
        <v>0</v>
      </c>
      <c r="L179" s="21">
        <v>0</v>
      </c>
      <c r="M179" s="21">
        <v>0</v>
      </c>
      <c r="N179" s="222">
        <f t="shared" si="34"/>
        <v>2</v>
      </c>
      <c r="O179" s="22">
        <f t="shared" si="35"/>
        <v>0.16666666666666666</v>
      </c>
    </row>
    <row r="180" spans="1:26" s="9" customFormat="1" ht="15.75">
      <c r="A180" s="36" t="s">
        <v>567</v>
      </c>
      <c r="B180" s="21">
        <v>1</v>
      </c>
      <c r="C180" s="21">
        <v>0</v>
      </c>
      <c r="D180" s="21">
        <v>0</v>
      </c>
      <c r="E180" s="21">
        <v>0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1">
        <v>0</v>
      </c>
      <c r="N180" s="222">
        <f t="shared" si="34"/>
        <v>1</v>
      </c>
      <c r="O180" s="22">
        <f t="shared" si="35"/>
        <v>8.3333333333333329E-2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s="9" customFormat="1" ht="15.75">
      <c r="A181" s="36" t="s">
        <v>777</v>
      </c>
      <c r="B181" s="21">
        <v>0</v>
      </c>
      <c r="C181" s="21">
        <v>0</v>
      </c>
      <c r="D181" s="21">
        <v>0</v>
      </c>
      <c r="E181" s="21">
        <v>0</v>
      </c>
      <c r="F181" s="21">
        <v>0</v>
      </c>
      <c r="G181" s="21">
        <v>0</v>
      </c>
      <c r="H181" s="21">
        <v>1</v>
      </c>
      <c r="I181" s="21">
        <v>0</v>
      </c>
      <c r="J181" s="21">
        <v>0</v>
      </c>
      <c r="K181" s="21">
        <v>0</v>
      </c>
      <c r="L181" s="21">
        <v>0</v>
      </c>
      <c r="M181" s="21">
        <v>1</v>
      </c>
      <c r="N181" s="222">
        <f t="shared" si="34"/>
        <v>2</v>
      </c>
      <c r="O181" s="22">
        <f t="shared" si="35"/>
        <v>0.16666666666666666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s="9" customFormat="1" ht="15.75">
      <c r="A182" s="36" t="s">
        <v>447</v>
      </c>
      <c r="B182" s="21">
        <v>1</v>
      </c>
      <c r="C182" s="21">
        <v>0</v>
      </c>
      <c r="D182" s="21">
        <v>0</v>
      </c>
      <c r="E182" s="21">
        <v>0</v>
      </c>
      <c r="F182" s="21">
        <v>0</v>
      </c>
      <c r="G182" s="21">
        <v>1</v>
      </c>
      <c r="H182" s="21">
        <v>0</v>
      </c>
      <c r="I182" s="21">
        <v>0</v>
      </c>
      <c r="J182" s="21">
        <v>1</v>
      </c>
      <c r="K182" s="21">
        <v>1</v>
      </c>
      <c r="L182" s="21">
        <v>2</v>
      </c>
      <c r="M182" s="21">
        <v>2</v>
      </c>
      <c r="N182" s="222">
        <f t="shared" si="34"/>
        <v>8</v>
      </c>
      <c r="O182" s="22">
        <f t="shared" si="35"/>
        <v>0.66666666666666663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s="9" customFormat="1" ht="15.75">
      <c r="A183" s="36" t="s">
        <v>70</v>
      </c>
      <c r="B183" s="21">
        <v>1</v>
      </c>
      <c r="C183" s="21">
        <v>0</v>
      </c>
      <c r="D183" s="21">
        <v>0</v>
      </c>
      <c r="E183" s="21">
        <v>0</v>
      </c>
      <c r="F183" s="21">
        <v>2</v>
      </c>
      <c r="G183" s="21">
        <v>4</v>
      </c>
      <c r="H183" s="21">
        <v>2</v>
      </c>
      <c r="I183" s="21">
        <v>4</v>
      </c>
      <c r="J183" s="21">
        <v>2</v>
      </c>
      <c r="K183" s="21">
        <v>1</v>
      </c>
      <c r="L183" s="21">
        <v>5</v>
      </c>
      <c r="M183" s="21">
        <v>4</v>
      </c>
      <c r="N183" s="222">
        <f t="shared" si="34"/>
        <v>25</v>
      </c>
      <c r="O183" s="22">
        <f t="shared" si="35"/>
        <v>2.0833333333333335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s="9" customFormat="1" ht="15.75">
      <c r="A184" s="36" t="s">
        <v>448</v>
      </c>
      <c r="B184" s="21">
        <v>0</v>
      </c>
      <c r="C184" s="21">
        <v>0</v>
      </c>
      <c r="D184" s="21">
        <v>0</v>
      </c>
      <c r="E184" s="21">
        <v>0</v>
      </c>
      <c r="F184" s="21">
        <v>0</v>
      </c>
      <c r="G184" s="21">
        <v>0</v>
      </c>
      <c r="H184" s="21">
        <v>1</v>
      </c>
      <c r="I184" s="21">
        <v>0</v>
      </c>
      <c r="J184" s="21">
        <v>1</v>
      </c>
      <c r="K184" s="21">
        <v>0</v>
      </c>
      <c r="L184" s="21">
        <v>1</v>
      </c>
      <c r="M184" s="21">
        <v>0</v>
      </c>
      <c r="N184" s="222">
        <f t="shared" si="34"/>
        <v>3</v>
      </c>
      <c r="O184" s="22">
        <f t="shared" si="35"/>
        <v>0.25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s="9" customFormat="1" ht="15.75">
      <c r="A185" s="36" t="s">
        <v>71</v>
      </c>
      <c r="B185" s="21">
        <v>1</v>
      </c>
      <c r="C185" s="21">
        <v>0</v>
      </c>
      <c r="D185" s="21">
        <v>1</v>
      </c>
      <c r="E185" s="21">
        <v>0</v>
      </c>
      <c r="F185" s="21">
        <v>0</v>
      </c>
      <c r="G185" s="21">
        <v>1</v>
      </c>
      <c r="H185" s="21">
        <v>0</v>
      </c>
      <c r="I185" s="21">
        <v>0</v>
      </c>
      <c r="J185" s="21">
        <v>0</v>
      </c>
      <c r="K185" s="21">
        <v>0</v>
      </c>
      <c r="L185" s="21">
        <v>0</v>
      </c>
      <c r="M185" s="21">
        <v>0</v>
      </c>
      <c r="N185" s="222">
        <f t="shared" si="34"/>
        <v>3</v>
      </c>
      <c r="O185" s="22">
        <f t="shared" si="35"/>
        <v>0.25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s="9" customFormat="1" ht="15.75">
      <c r="A186" s="36" t="s">
        <v>410</v>
      </c>
      <c r="B186" s="21">
        <v>0</v>
      </c>
      <c r="C186" s="21">
        <v>2</v>
      </c>
      <c r="D186" s="21">
        <v>1</v>
      </c>
      <c r="E186" s="21">
        <v>3</v>
      </c>
      <c r="F186" s="21">
        <v>2</v>
      </c>
      <c r="G186" s="21">
        <v>1</v>
      </c>
      <c r="H186" s="21">
        <v>2</v>
      </c>
      <c r="I186" s="21">
        <v>3</v>
      </c>
      <c r="J186" s="21">
        <v>1</v>
      </c>
      <c r="K186" s="21">
        <v>1</v>
      </c>
      <c r="L186" s="21">
        <v>0</v>
      </c>
      <c r="M186" s="21">
        <v>0</v>
      </c>
      <c r="N186" s="222">
        <f t="shared" si="34"/>
        <v>16</v>
      </c>
      <c r="O186" s="22">
        <f t="shared" si="35"/>
        <v>1.3333333333333333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s="9" customFormat="1" ht="15.75">
      <c r="A187" s="36" t="s">
        <v>422</v>
      </c>
      <c r="B187" s="21">
        <v>0</v>
      </c>
      <c r="C187" s="21">
        <v>0</v>
      </c>
      <c r="D187" s="21">
        <v>0</v>
      </c>
      <c r="E187" s="21">
        <v>1</v>
      </c>
      <c r="F187" s="21">
        <v>0</v>
      </c>
      <c r="G187" s="21">
        <v>0</v>
      </c>
      <c r="H187" s="21">
        <v>0</v>
      </c>
      <c r="I187" s="21">
        <v>0</v>
      </c>
      <c r="J187" s="21">
        <v>1</v>
      </c>
      <c r="K187" s="21">
        <v>0</v>
      </c>
      <c r="L187" s="21">
        <v>0</v>
      </c>
      <c r="M187" s="21">
        <v>0</v>
      </c>
      <c r="N187" s="222">
        <f t="shared" si="34"/>
        <v>2</v>
      </c>
      <c r="O187" s="22">
        <f t="shared" si="35"/>
        <v>0.16666666666666666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s="9" customFormat="1" ht="15.75">
      <c r="A188" s="36" t="s">
        <v>469</v>
      </c>
      <c r="B188" s="21">
        <v>2</v>
      </c>
      <c r="C188" s="21">
        <v>0</v>
      </c>
      <c r="D188" s="21">
        <v>0</v>
      </c>
      <c r="E188" s="21">
        <v>2</v>
      </c>
      <c r="F188" s="21">
        <v>2</v>
      </c>
      <c r="G188" s="21">
        <v>1</v>
      </c>
      <c r="H188" s="21">
        <v>2</v>
      </c>
      <c r="I188" s="21">
        <v>0</v>
      </c>
      <c r="J188" s="21">
        <v>1</v>
      </c>
      <c r="K188" s="21">
        <v>0</v>
      </c>
      <c r="L188" s="21">
        <v>0</v>
      </c>
      <c r="M188" s="21">
        <v>0</v>
      </c>
      <c r="N188" s="222">
        <f t="shared" si="34"/>
        <v>10</v>
      </c>
      <c r="O188" s="22">
        <f t="shared" si="35"/>
        <v>0.83333333333333337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s="9" customFormat="1" ht="15.75">
      <c r="A189" s="36" t="s">
        <v>423</v>
      </c>
      <c r="B189" s="21">
        <v>1</v>
      </c>
      <c r="C189" s="21">
        <v>0</v>
      </c>
      <c r="D189" s="21">
        <v>1</v>
      </c>
      <c r="E189" s="21">
        <v>0</v>
      </c>
      <c r="F189" s="21">
        <v>0</v>
      </c>
      <c r="G189" s="21">
        <v>1</v>
      </c>
      <c r="H189" s="21">
        <v>0</v>
      </c>
      <c r="I189" s="21">
        <v>0</v>
      </c>
      <c r="J189" s="21">
        <v>1</v>
      </c>
      <c r="K189" s="21">
        <v>0</v>
      </c>
      <c r="L189" s="21">
        <v>0</v>
      </c>
      <c r="M189" s="21">
        <v>1</v>
      </c>
      <c r="N189" s="222">
        <f t="shared" si="34"/>
        <v>5</v>
      </c>
      <c r="O189" s="22">
        <f t="shared" si="35"/>
        <v>0.41666666666666669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s="9" customFormat="1" ht="15.75">
      <c r="A190" s="36" t="s">
        <v>389</v>
      </c>
      <c r="B190" s="21">
        <v>1</v>
      </c>
      <c r="C190" s="21">
        <v>1</v>
      </c>
      <c r="D190" s="21">
        <v>1</v>
      </c>
      <c r="E190" s="21">
        <v>0</v>
      </c>
      <c r="F190" s="21">
        <v>1</v>
      </c>
      <c r="G190" s="21">
        <v>0</v>
      </c>
      <c r="H190" s="21">
        <v>0</v>
      </c>
      <c r="I190" s="21">
        <v>1</v>
      </c>
      <c r="J190" s="21">
        <v>1</v>
      </c>
      <c r="K190" s="21">
        <v>3</v>
      </c>
      <c r="L190" s="21">
        <v>2</v>
      </c>
      <c r="M190" s="21">
        <v>0</v>
      </c>
      <c r="N190" s="222">
        <f t="shared" si="34"/>
        <v>11</v>
      </c>
      <c r="O190" s="22">
        <f t="shared" si="35"/>
        <v>0.91666666666666663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s="9" customFormat="1" ht="15.75">
      <c r="A191" s="36" t="s">
        <v>568</v>
      </c>
      <c r="B191" s="21">
        <v>0</v>
      </c>
      <c r="C191" s="21">
        <v>1</v>
      </c>
      <c r="D191" s="21">
        <v>0</v>
      </c>
      <c r="E191" s="21">
        <v>0</v>
      </c>
      <c r="F191" s="21">
        <v>1</v>
      </c>
      <c r="G191" s="21">
        <v>0</v>
      </c>
      <c r="H191" s="21">
        <v>0</v>
      </c>
      <c r="I191" s="21">
        <v>1</v>
      </c>
      <c r="J191" s="21">
        <v>0</v>
      </c>
      <c r="K191" s="21">
        <v>0</v>
      </c>
      <c r="L191" s="21">
        <v>1</v>
      </c>
      <c r="M191" s="21">
        <v>0</v>
      </c>
      <c r="N191" s="222">
        <f t="shared" si="34"/>
        <v>4</v>
      </c>
      <c r="O191" s="22">
        <f t="shared" si="35"/>
        <v>0.33333333333333331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s="9" customFormat="1" ht="15.75">
      <c r="A192" s="36" t="s">
        <v>464</v>
      </c>
      <c r="B192" s="21">
        <v>0</v>
      </c>
      <c r="C192" s="21">
        <v>0</v>
      </c>
      <c r="D192" s="21">
        <v>0</v>
      </c>
      <c r="E192" s="21">
        <v>0</v>
      </c>
      <c r="F192" s="21">
        <v>0</v>
      </c>
      <c r="G192" s="21">
        <v>0</v>
      </c>
      <c r="H192" s="21">
        <v>0</v>
      </c>
      <c r="I192" s="21">
        <v>0</v>
      </c>
      <c r="J192" s="21">
        <v>0</v>
      </c>
      <c r="K192" s="21">
        <v>0</v>
      </c>
      <c r="L192" s="21">
        <v>0</v>
      </c>
      <c r="M192" s="21">
        <v>0</v>
      </c>
      <c r="N192" s="222">
        <f t="shared" si="34"/>
        <v>0</v>
      </c>
      <c r="O192" s="22">
        <f t="shared" si="35"/>
        <v>0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s="9" customFormat="1" ht="15.75">
      <c r="A193" s="32" t="s">
        <v>72</v>
      </c>
      <c r="B193" s="21">
        <v>2</v>
      </c>
      <c r="C193" s="21">
        <v>2</v>
      </c>
      <c r="D193" s="21">
        <v>0</v>
      </c>
      <c r="E193" s="21">
        <v>2</v>
      </c>
      <c r="F193" s="21">
        <v>1</v>
      </c>
      <c r="G193" s="21">
        <v>2</v>
      </c>
      <c r="H193" s="21">
        <v>1</v>
      </c>
      <c r="I193" s="21">
        <v>1</v>
      </c>
      <c r="J193" s="21">
        <v>0</v>
      </c>
      <c r="K193" s="21">
        <v>0</v>
      </c>
      <c r="L193" s="21">
        <v>2</v>
      </c>
      <c r="M193" s="21">
        <v>3</v>
      </c>
      <c r="N193" s="222">
        <f t="shared" si="34"/>
        <v>16</v>
      </c>
      <c r="O193" s="22">
        <f t="shared" si="35"/>
        <v>1.3333333333333333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s="9" customFormat="1" ht="15.75">
      <c r="A194" s="32" t="s">
        <v>73</v>
      </c>
      <c r="B194" s="21">
        <v>0</v>
      </c>
      <c r="C194" s="21">
        <v>0</v>
      </c>
      <c r="D194" s="21">
        <v>2</v>
      </c>
      <c r="E194" s="21">
        <v>1</v>
      </c>
      <c r="F194" s="21">
        <v>1</v>
      </c>
      <c r="G194" s="21">
        <v>0</v>
      </c>
      <c r="H194" s="21">
        <v>0</v>
      </c>
      <c r="I194" s="21">
        <v>0</v>
      </c>
      <c r="J194" s="21">
        <v>1</v>
      </c>
      <c r="K194" s="21">
        <v>2</v>
      </c>
      <c r="L194" s="21">
        <v>2</v>
      </c>
      <c r="M194" s="21">
        <v>2</v>
      </c>
      <c r="N194" s="222">
        <f t="shared" si="34"/>
        <v>11</v>
      </c>
      <c r="O194" s="22">
        <f t="shared" si="35"/>
        <v>0.91666666666666663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s="9" customFormat="1" ht="15.75">
      <c r="A195" s="32" t="s">
        <v>569</v>
      </c>
      <c r="B195" s="21">
        <v>0</v>
      </c>
      <c r="C195" s="21">
        <v>0</v>
      </c>
      <c r="D195" s="21">
        <v>0</v>
      </c>
      <c r="E195" s="21">
        <v>0</v>
      </c>
      <c r="F195" s="21">
        <v>1</v>
      </c>
      <c r="G195" s="21">
        <v>0</v>
      </c>
      <c r="H195" s="21">
        <v>1</v>
      </c>
      <c r="I195" s="21">
        <v>0</v>
      </c>
      <c r="J195" s="21">
        <v>0</v>
      </c>
      <c r="K195" s="21">
        <v>0</v>
      </c>
      <c r="L195" s="21">
        <v>0</v>
      </c>
      <c r="M195" s="21">
        <v>1</v>
      </c>
      <c r="N195" s="222">
        <f t="shared" si="34"/>
        <v>3</v>
      </c>
      <c r="O195" s="22">
        <f t="shared" si="35"/>
        <v>0.25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s="9" customFormat="1" ht="15.75">
      <c r="A196" s="32" t="s">
        <v>476</v>
      </c>
      <c r="B196" s="21">
        <v>0</v>
      </c>
      <c r="C196" s="21">
        <v>0</v>
      </c>
      <c r="D196" s="21">
        <v>0</v>
      </c>
      <c r="E196" s="21">
        <v>0</v>
      </c>
      <c r="F196" s="21">
        <v>1</v>
      </c>
      <c r="G196" s="21">
        <v>0</v>
      </c>
      <c r="H196" s="21">
        <v>0</v>
      </c>
      <c r="I196" s="21">
        <v>0</v>
      </c>
      <c r="J196" s="21">
        <v>0</v>
      </c>
      <c r="K196" s="21">
        <v>0</v>
      </c>
      <c r="L196" s="21">
        <v>0</v>
      </c>
      <c r="M196" s="21">
        <v>0</v>
      </c>
      <c r="N196" s="222">
        <f t="shared" si="34"/>
        <v>1</v>
      </c>
      <c r="O196" s="22">
        <f t="shared" si="35"/>
        <v>8.3333333333333329E-2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s="9" customFormat="1" ht="15.75">
      <c r="A197" s="32" t="s">
        <v>22</v>
      </c>
      <c r="B197" s="21">
        <v>0</v>
      </c>
      <c r="C197" s="21">
        <v>0</v>
      </c>
      <c r="D197" s="21">
        <v>1</v>
      </c>
      <c r="E197" s="21">
        <v>0</v>
      </c>
      <c r="F197" s="21">
        <v>0</v>
      </c>
      <c r="G197" s="21">
        <v>1</v>
      </c>
      <c r="H197" s="21">
        <v>0</v>
      </c>
      <c r="I197" s="21">
        <v>0</v>
      </c>
      <c r="J197" s="21">
        <v>0</v>
      </c>
      <c r="K197" s="21">
        <v>2</v>
      </c>
      <c r="L197" s="21">
        <v>2</v>
      </c>
      <c r="M197" s="21">
        <v>0</v>
      </c>
      <c r="N197" s="222">
        <f t="shared" si="34"/>
        <v>6</v>
      </c>
      <c r="O197" s="22">
        <f t="shared" si="35"/>
        <v>0.5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s="9" customFormat="1" ht="15.75">
      <c r="A198" s="23" t="s">
        <v>21</v>
      </c>
      <c r="B198" s="24">
        <f t="shared" ref="B198:M198" si="36">IF(SUM(B81:B197)=0,"",SUM(B81:B197))</f>
        <v>222</v>
      </c>
      <c r="C198" s="24">
        <f t="shared" si="36"/>
        <v>158</v>
      </c>
      <c r="D198" s="24">
        <f t="shared" si="36"/>
        <v>184</v>
      </c>
      <c r="E198" s="24">
        <f t="shared" si="36"/>
        <v>173</v>
      </c>
      <c r="F198" s="24">
        <f t="shared" si="36"/>
        <v>184</v>
      </c>
      <c r="G198" s="24">
        <f t="shared" si="36"/>
        <v>174</v>
      </c>
      <c r="H198" s="24">
        <f t="shared" si="36"/>
        <v>170</v>
      </c>
      <c r="I198" s="24">
        <f>IF(SUM(I81:I197)=0,"",SUM(I81:I197))</f>
        <v>194</v>
      </c>
      <c r="J198" s="24">
        <f t="shared" si="36"/>
        <v>164</v>
      </c>
      <c r="K198" s="24">
        <f t="shared" si="36"/>
        <v>177</v>
      </c>
      <c r="L198" s="24">
        <f t="shared" si="36"/>
        <v>167</v>
      </c>
      <c r="M198" s="24">
        <f t="shared" si="36"/>
        <v>167</v>
      </c>
      <c r="N198" s="155">
        <f>SUM(N81:N197)</f>
        <v>2134</v>
      </c>
      <c r="O198" s="25">
        <f>SUM(O81:O197)</f>
        <v>177.83333333333331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s="9" customFormat="1">
      <c r="A199" s="26"/>
      <c r="B199" s="27"/>
      <c r="C199" s="27"/>
      <c r="D199" s="27"/>
      <c r="E199" s="28"/>
      <c r="F199" s="28"/>
      <c r="G199" s="28"/>
      <c r="H199" s="28"/>
      <c r="I199" s="28"/>
      <c r="J199" s="28"/>
      <c r="K199" s="28"/>
      <c r="L199" s="28"/>
      <c r="M199" s="28"/>
      <c r="N199" s="162"/>
      <c r="O199" s="16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s="9" customFormat="1" ht="15.75">
      <c r="A200" s="206" t="s">
        <v>74</v>
      </c>
      <c r="B200" s="207"/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8"/>
      <c r="O200" s="209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s="9" customFormat="1" ht="15.75">
      <c r="A201" s="37" t="s">
        <v>465</v>
      </c>
      <c r="B201" s="21">
        <v>0</v>
      </c>
      <c r="C201" s="21">
        <v>0</v>
      </c>
      <c r="D201" s="21">
        <v>0</v>
      </c>
      <c r="E201" s="21">
        <v>0</v>
      </c>
      <c r="F201" s="21">
        <v>0</v>
      </c>
      <c r="G201" s="21">
        <v>0</v>
      </c>
      <c r="H201" s="38">
        <v>0</v>
      </c>
      <c r="I201" s="38">
        <v>0</v>
      </c>
      <c r="J201" s="21">
        <v>0</v>
      </c>
      <c r="K201" s="21">
        <v>0</v>
      </c>
      <c r="L201" s="21">
        <v>1</v>
      </c>
      <c r="M201" s="21">
        <v>0</v>
      </c>
      <c r="N201" s="161">
        <f>SUM(B201:M201)</f>
        <v>1</v>
      </c>
      <c r="O201" s="22">
        <f>IF(N201=0,0,AVERAGE(B201:M201))</f>
        <v>8.3333333333333329E-2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s="9" customFormat="1" ht="15.75">
      <c r="A202" s="37" t="s">
        <v>75</v>
      </c>
      <c r="B202" s="214">
        <v>20</v>
      </c>
      <c r="C202" s="214">
        <v>12</v>
      </c>
      <c r="D202" s="214">
        <v>15</v>
      </c>
      <c r="E202" s="214">
        <v>18</v>
      </c>
      <c r="F202" s="214">
        <v>10</v>
      </c>
      <c r="G202" s="21">
        <v>10</v>
      </c>
      <c r="H202" s="38">
        <v>16</v>
      </c>
      <c r="I202" s="38">
        <v>16</v>
      </c>
      <c r="J202" s="21">
        <v>19</v>
      </c>
      <c r="K202" s="21">
        <v>7</v>
      </c>
      <c r="L202" s="21">
        <v>13</v>
      </c>
      <c r="M202" s="21">
        <v>16</v>
      </c>
      <c r="N202" s="161">
        <f t="shared" ref="N202:N208" si="37">SUM(B202:M202)</f>
        <v>172</v>
      </c>
      <c r="O202" s="22">
        <f t="shared" ref="O202:O208" si="38">IF(N202=0,0,AVERAGE(B202:M202))</f>
        <v>14.333333333333334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s="9" customFormat="1" ht="15.75">
      <c r="A203" s="37" t="s">
        <v>76</v>
      </c>
      <c r="B203" s="214">
        <v>26</v>
      </c>
      <c r="C203" s="214">
        <v>16</v>
      </c>
      <c r="D203" s="214">
        <v>22</v>
      </c>
      <c r="E203" s="214">
        <v>23</v>
      </c>
      <c r="F203" s="214">
        <v>26</v>
      </c>
      <c r="G203" s="21">
        <v>30</v>
      </c>
      <c r="H203" s="39">
        <v>28</v>
      </c>
      <c r="I203" s="39">
        <v>19</v>
      </c>
      <c r="J203" s="21">
        <v>16</v>
      </c>
      <c r="K203" s="21">
        <v>26</v>
      </c>
      <c r="L203" s="21">
        <v>27</v>
      </c>
      <c r="M203" s="21">
        <v>22</v>
      </c>
      <c r="N203" s="161">
        <f t="shared" si="37"/>
        <v>281</v>
      </c>
      <c r="O203" s="22">
        <f t="shared" si="38"/>
        <v>23.416666666666668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s="9" customFormat="1" ht="15.75">
      <c r="A204" s="37" t="s">
        <v>77</v>
      </c>
      <c r="B204" s="214">
        <v>44</v>
      </c>
      <c r="C204" s="214">
        <v>30</v>
      </c>
      <c r="D204" s="214">
        <v>34</v>
      </c>
      <c r="E204" s="214">
        <v>39</v>
      </c>
      <c r="F204" s="214">
        <v>44</v>
      </c>
      <c r="G204" s="21">
        <v>36</v>
      </c>
      <c r="H204" s="21">
        <v>26</v>
      </c>
      <c r="I204" s="21">
        <v>39</v>
      </c>
      <c r="J204" s="21">
        <v>29</v>
      </c>
      <c r="K204" s="21">
        <v>32</v>
      </c>
      <c r="L204" s="21">
        <v>30</v>
      </c>
      <c r="M204" s="21">
        <v>31</v>
      </c>
      <c r="N204" s="161">
        <f t="shared" si="37"/>
        <v>414</v>
      </c>
      <c r="O204" s="22">
        <f t="shared" si="38"/>
        <v>34.5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s="9" customFormat="1" ht="15.75">
      <c r="A205" s="37" t="s">
        <v>78</v>
      </c>
      <c r="B205" s="214">
        <v>49</v>
      </c>
      <c r="C205" s="214">
        <v>42</v>
      </c>
      <c r="D205" s="214">
        <v>45</v>
      </c>
      <c r="E205" s="214">
        <v>31</v>
      </c>
      <c r="F205" s="214">
        <v>38</v>
      </c>
      <c r="G205" s="21">
        <v>43</v>
      </c>
      <c r="H205" s="21">
        <v>37</v>
      </c>
      <c r="I205" s="21">
        <v>35</v>
      </c>
      <c r="J205" s="21">
        <v>40</v>
      </c>
      <c r="K205" s="21">
        <v>35</v>
      </c>
      <c r="L205" s="21">
        <v>35</v>
      </c>
      <c r="M205" s="21">
        <v>35</v>
      </c>
      <c r="N205" s="161">
        <f t="shared" si="37"/>
        <v>465</v>
      </c>
      <c r="O205" s="22">
        <f t="shared" si="38"/>
        <v>38.75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s="9" customFormat="1" ht="15.75">
      <c r="A206" s="37" t="s">
        <v>79</v>
      </c>
      <c r="B206" s="214">
        <v>43</v>
      </c>
      <c r="C206" s="214">
        <v>26</v>
      </c>
      <c r="D206" s="214">
        <v>32</v>
      </c>
      <c r="E206" s="214">
        <v>25</v>
      </c>
      <c r="F206" s="214">
        <v>30</v>
      </c>
      <c r="G206" s="21">
        <v>35</v>
      </c>
      <c r="H206" s="21">
        <v>36</v>
      </c>
      <c r="I206" s="21">
        <v>43</v>
      </c>
      <c r="J206" s="21">
        <v>26</v>
      </c>
      <c r="K206" s="21">
        <v>41</v>
      </c>
      <c r="L206" s="21">
        <v>24</v>
      </c>
      <c r="M206" s="21">
        <v>28</v>
      </c>
      <c r="N206" s="161">
        <f t="shared" si="37"/>
        <v>389</v>
      </c>
      <c r="O206" s="22">
        <f t="shared" si="38"/>
        <v>32.416666666666664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s="9" customFormat="1" ht="15.75">
      <c r="A207" s="37" t="s">
        <v>80</v>
      </c>
      <c r="B207" s="214">
        <v>29</v>
      </c>
      <c r="C207" s="214">
        <v>18</v>
      </c>
      <c r="D207" s="214">
        <v>27</v>
      </c>
      <c r="E207" s="214">
        <v>24</v>
      </c>
      <c r="F207" s="214">
        <v>27</v>
      </c>
      <c r="G207" s="21">
        <v>12</v>
      </c>
      <c r="H207" s="21">
        <v>17</v>
      </c>
      <c r="I207" s="21">
        <v>28</v>
      </c>
      <c r="J207" s="21">
        <v>23</v>
      </c>
      <c r="K207" s="21">
        <v>22</v>
      </c>
      <c r="L207" s="21">
        <v>21</v>
      </c>
      <c r="M207" s="21">
        <v>26</v>
      </c>
      <c r="N207" s="161">
        <f t="shared" si="37"/>
        <v>274</v>
      </c>
      <c r="O207" s="22">
        <f t="shared" si="38"/>
        <v>22.833333333333332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s="9" customFormat="1" ht="15.75">
      <c r="A208" s="37" t="s">
        <v>81</v>
      </c>
      <c r="B208" s="214">
        <v>11</v>
      </c>
      <c r="C208" s="214">
        <v>14</v>
      </c>
      <c r="D208" s="214">
        <v>9</v>
      </c>
      <c r="E208" s="214">
        <v>13</v>
      </c>
      <c r="F208" s="214">
        <v>9</v>
      </c>
      <c r="G208" s="21">
        <v>8</v>
      </c>
      <c r="H208" s="21">
        <v>10</v>
      </c>
      <c r="I208" s="21">
        <v>14</v>
      </c>
      <c r="J208" s="21">
        <v>11</v>
      </c>
      <c r="K208" s="21">
        <v>14</v>
      </c>
      <c r="L208" s="21">
        <v>16</v>
      </c>
      <c r="M208" s="21">
        <v>9</v>
      </c>
      <c r="N208" s="161">
        <f t="shared" si="37"/>
        <v>138</v>
      </c>
      <c r="O208" s="22">
        <f t="shared" si="38"/>
        <v>11.5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s="9" customFormat="1" ht="15.75">
      <c r="A209" s="23" t="s">
        <v>21</v>
      </c>
      <c r="B209" s="24">
        <f t="shared" ref="B209:M209" si="39">IF(SUM(B201:B208)=0,"",SUM(B201:B208))</f>
        <v>222</v>
      </c>
      <c r="C209" s="24">
        <f t="shared" si="39"/>
        <v>158</v>
      </c>
      <c r="D209" s="24">
        <f t="shared" si="39"/>
        <v>184</v>
      </c>
      <c r="E209" s="24">
        <f t="shared" si="39"/>
        <v>173</v>
      </c>
      <c r="F209" s="24">
        <f t="shared" si="39"/>
        <v>184</v>
      </c>
      <c r="G209" s="24">
        <f t="shared" si="39"/>
        <v>174</v>
      </c>
      <c r="H209" s="24">
        <f t="shared" si="39"/>
        <v>170</v>
      </c>
      <c r="I209" s="24">
        <f t="shared" si="39"/>
        <v>194</v>
      </c>
      <c r="J209" s="24">
        <f t="shared" si="39"/>
        <v>164</v>
      </c>
      <c r="K209" s="24">
        <f t="shared" si="39"/>
        <v>177</v>
      </c>
      <c r="L209" s="24">
        <f t="shared" si="39"/>
        <v>167</v>
      </c>
      <c r="M209" s="24">
        <f t="shared" si="39"/>
        <v>167</v>
      </c>
      <c r="N209" s="155">
        <f>SUM(N201:N208)</f>
        <v>2134</v>
      </c>
      <c r="O209" s="25">
        <f>SUM(O201:O208)</f>
        <v>177.83333333333334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s="9" customFormat="1">
      <c r="A210" s="26"/>
      <c r="B210" s="27"/>
      <c r="C210" s="27"/>
      <c r="D210" s="27"/>
      <c r="E210" s="28"/>
      <c r="F210" s="28"/>
      <c r="G210" s="28"/>
      <c r="H210" s="28"/>
      <c r="I210" s="28"/>
      <c r="J210" s="28"/>
      <c r="K210" s="28"/>
      <c r="L210" s="28"/>
      <c r="M210" s="28"/>
      <c r="N210" s="162"/>
      <c r="O210" s="16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s="9" customFormat="1" ht="15.75">
      <c r="A211" s="17" t="s">
        <v>82</v>
      </c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163"/>
      <c r="O211" s="31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s="9" customFormat="1" ht="15.75">
      <c r="A212" s="37" t="s">
        <v>29</v>
      </c>
      <c r="B212" s="21">
        <v>4</v>
      </c>
      <c r="C212" s="21">
        <v>1</v>
      </c>
      <c r="D212" s="21">
        <v>0</v>
      </c>
      <c r="E212" s="21">
        <v>2</v>
      </c>
      <c r="F212" s="21">
        <v>2</v>
      </c>
      <c r="G212" s="21">
        <v>0</v>
      </c>
      <c r="H212" s="21">
        <v>5</v>
      </c>
      <c r="I212" s="21">
        <v>0</v>
      </c>
      <c r="J212" s="21">
        <v>0</v>
      </c>
      <c r="K212" s="21">
        <v>4</v>
      </c>
      <c r="L212" s="21">
        <v>1</v>
      </c>
      <c r="M212" s="21">
        <v>5</v>
      </c>
      <c r="N212" s="161">
        <f>SUM(B212:M212)</f>
        <v>24</v>
      </c>
      <c r="O212" s="22">
        <f>IF(N212=0,0,AVERAGE(B212:M212))</f>
        <v>2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s="9" customFormat="1" ht="15.75">
      <c r="A213" s="37" t="s">
        <v>26</v>
      </c>
      <c r="B213" s="21">
        <v>10</v>
      </c>
      <c r="C213" s="21">
        <v>5</v>
      </c>
      <c r="D213" s="21">
        <v>9</v>
      </c>
      <c r="E213" s="21">
        <v>6</v>
      </c>
      <c r="F213" s="21">
        <v>2</v>
      </c>
      <c r="G213" s="21">
        <v>3</v>
      </c>
      <c r="H213" s="21">
        <v>6</v>
      </c>
      <c r="I213" s="21">
        <v>8</v>
      </c>
      <c r="J213" s="21">
        <v>4</v>
      </c>
      <c r="K213" s="21">
        <v>11</v>
      </c>
      <c r="L213" s="21">
        <v>10</v>
      </c>
      <c r="M213" s="21">
        <v>17</v>
      </c>
      <c r="N213" s="161">
        <f t="shared" ref="N213:N229" si="40">SUM(B213:M213)</f>
        <v>91</v>
      </c>
      <c r="O213" s="22">
        <f t="shared" ref="O213:O229" si="41">IF(N213=0,0,AVERAGE(B213:M213))</f>
        <v>7.583333333333333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s="9" customFormat="1" ht="15.75">
      <c r="A214" s="37" t="s">
        <v>449</v>
      </c>
      <c r="B214" s="21">
        <v>14</v>
      </c>
      <c r="C214" s="21">
        <v>7</v>
      </c>
      <c r="D214" s="21">
        <v>9</v>
      </c>
      <c r="E214" s="21">
        <v>5</v>
      </c>
      <c r="F214" s="21">
        <v>13</v>
      </c>
      <c r="G214" s="21">
        <v>7</v>
      </c>
      <c r="H214" s="21">
        <v>11</v>
      </c>
      <c r="I214" s="21">
        <v>9</v>
      </c>
      <c r="J214" s="21">
        <v>6</v>
      </c>
      <c r="K214" s="21">
        <v>7</v>
      </c>
      <c r="L214" s="21">
        <v>4</v>
      </c>
      <c r="M214" s="21">
        <v>6</v>
      </c>
      <c r="N214" s="161">
        <f t="shared" si="40"/>
        <v>98</v>
      </c>
      <c r="O214" s="22">
        <f t="shared" si="41"/>
        <v>8.1666666666666661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s="9" customFormat="1" ht="15.75">
      <c r="A215" s="37" t="s">
        <v>25</v>
      </c>
      <c r="B215" s="21">
        <v>87</v>
      </c>
      <c r="C215" s="21">
        <v>68</v>
      </c>
      <c r="D215" s="21">
        <v>93</v>
      </c>
      <c r="E215" s="21">
        <v>71</v>
      </c>
      <c r="F215" s="21">
        <v>82</v>
      </c>
      <c r="G215" s="21">
        <v>71</v>
      </c>
      <c r="H215" s="21">
        <v>78</v>
      </c>
      <c r="I215" s="21">
        <v>77</v>
      </c>
      <c r="J215" s="21">
        <v>85</v>
      </c>
      <c r="K215" s="21">
        <v>55</v>
      </c>
      <c r="L215" s="21">
        <v>51</v>
      </c>
      <c r="M215" s="21">
        <v>54</v>
      </c>
      <c r="N215" s="161">
        <f t="shared" si="40"/>
        <v>872</v>
      </c>
      <c r="O215" s="22">
        <f t="shared" si="41"/>
        <v>72.666666666666671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s="9" customFormat="1" ht="15.75">
      <c r="A216" s="37" t="s">
        <v>27</v>
      </c>
      <c r="B216" s="21">
        <v>5</v>
      </c>
      <c r="C216" s="21">
        <v>6</v>
      </c>
      <c r="D216" s="21">
        <v>3</v>
      </c>
      <c r="E216" s="21">
        <v>6</v>
      </c>
      <c r="F216" s="21">
        <v>7</v>
      </c>
      <c r="G216" s="21">
        <v>3</v>
      </c>
      <c r="H216" s="21">
        <v>7</v>
      </c>
      <c r="I216" s="21">
        <v>4</v>
      </c>
      <c r="J216" s="21">
        <v>3</v>
      </c>
      <c r="K216" s="21">
        <v>4</v>
      </c>
      <c r="L216" s="21">
        <v>4</v>
      </c>
      <c r="M216" s="21">
        <v>3</v>
      </c>
      <c r="N216" s="161">
        <f t="shared" si="40"/>
        <v>55</v>
      </c>
      <c r="O216" s="22">
        <f t="shared" si="41"/>
        <v>4.583333333333333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s="9" customFormat="1" ht="15.75">
      <c r="A217" s="37" t="s">
        <v>120</v>
      </c>
      <c r="B217" s="21">
        <v>0</v>
      </c>
      <c r="C217" s="21">
        <v>0</v>
      </c>
      <c r="D217" s="21">
        <v>0</v>
      </c>
      <c r="E217" s="21">
        <v>0</v>
      </c>
      <c r="F217" s="21">
        <v>1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1">
        <v>0</v>
      </c>
      <c r="N217" s="161">
        <f t="shared" si="40"/>
        <v>1</v>
      </c>
      <c r="O217" s="22">
        <f t="shared" si="41"/>
        <v>8.3333333333333329E-2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s="9" customFormat="1" ht="15.75">
      <c r="A218" s="40" t="s">
        <v>19</v>
      </c>
      <c r="B218" s="21">
        <v>13</v>
      </c>
      <c r="C218" s="21">
        <v>11</v>
      </c>
      <c r="D218" s="21">
        <v>19</v>
      </c>
      <c r="E218" s="21">
        <v>17</v>
      </c>
      <c r="F218" s="21">
        <v>19</v>
      </c>
      <c r="G218" s="21">
        <v>16</v>
      </c>
      <c r="H218" s="21">
        <v>7</v>
      </c>
      <c r="I218" s="21">
        <v>22</v>
      </c>
      <c r="J218" s="21">
        <v>12</v>
      </c>
      <c r="K218" s="21">
        <v>12</v>
      </c>
      <c r="L218" s="21">
        <v>5</v>
      </c>
      <c r="M218" s="21">
        <v>16</v>
      </c>
      <c r="N218" s="161">
        <f t="shared" si="40"/>
        <v>169</v>
      </c>
      <c r="O218" s="22">
        <f t="shared" si="41"/>
        <v>14.083333333333334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s="9" customFormat="1" ht="15.75">
      <c r="A219" s="37" t="s">
        <v>28</v>
      </c>
      <c r="B219" s="21">
        <v>11</v>
      </c>
      <c r="C219" s="21">
        <v>5</v>
      </c>
      <c r="D219" s="21">
        <v>2</v>
      </c>
      <c r="E219" s="21">
        <v>8</v>
      </c>
      <c r="F219" s="21">
        <v>8</v>
      </c>
      <c r="G219" s="21">
        <v>2</v>
      </c>
      <c r="H219" s="21">
        <v>3</v>
      </c>
      <c r="I219" s="21">
        <v>12</v>
      </c>
      <c r="J219" s="21">
        <v>12</v>
      </c>
      <c r="K219" s="21">
        <v>12</v>
      </c>
      <c r="L219" s="21">
        <v>9</v>
      </c>
      <c r="M219" s="21">
        <v>17</v>
      </c>
      <c r="N219" s="161">
        <f t="shared" si="40"/>
        <v>101</v>
      </c>
      <c r="O219" s="22">
        <f t="shared" si="41"/>
        <v>8.4166666666666661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s="9" customFormat="1" ht="15.75">
      <c r="A220" s="37" t="s">
        <v>143</v>
      </c>
      <c r="B220" s="21">
        <v>0</v>
      </c>
      <c r="C220" s="21">
        <v>0</v>
      </c>
      <c r="D220" s="21">
        <v>0</v>
      </c>
      <c r="E220" s="21">
        <v>0</v>
      </c>
      <c r="F220" s="21">
        <v>1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1">
        <v>0</v>
      </c>
      <c r="N220" s="161">
        <f t="shared" si="40"/>
        <v>1</v>
      </c>
      <c r="O220" s="22">
        <f t="shared" si="41"/>
        <v>8.3333333333333329E-2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s="9" customFormat="1" ht="15.75">
      <c r="A221" s="37" t="s">
        <v>31</v>
      </c>
      <c r="B221" s="21">
        <v>10</v>
      </c>
      <c r="C221" s="21">
        <v>8</v>
      </c>
      <c r="D221" s="21">
        <v>9</v>
      </c>
      <c r="E221" s="21">
        <v>7</v>
      </c>
      <c r="F221" s="21">
        <v>12</v>
      </c>
      <c r="G221" s="21">
        <v>9</v>
      </c>
      <c r="H221" s="21">
        <v>13</v>
      </c>
      <c r="I221" s="21">
        <v>9</v>
      </c>
      <c r="J221" s="21">
        <v>6</v>
      </c>
      <c r="K221" s="21">
        <v>9</v>
      </c>
      <c r="L221" s="21">
        <v>7</v>
      </c>
      <c r="M221" s="21">
        <v>8</v>
      </c>
      <c r="N221" s="161">
        <f t="shared" si="40"/>
        <v>107</v>
      </c>
      <c r="O221" s="22">
        <f t="shared" si="41"/>
        <v>8.9166666666666661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s="9" customFormat="1" ht="15.75">
      <c r="A222" s="37" t="s">
        <v>30</v>
      </c>
      <c r="B222" s="21">
        <v>0</v>
      </c>
      <c r="C222" s="21">
        <v>0</v>
      </c>
      <c r="D222" s="21">
        <v>0</v>
      </c>
      <c r="E222" s="21">
        <v>0</v>
      </c>
      <c r="F222" s="21">
        <v>1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1">
        <v>1</v>
      </c>
      <c r="N222" s="161">
        <f t="shared" si="40"/>
        <v>2</v>
      </c>
      <c r="O222" s="22">
        <f t="shared" si="41"/>
        <v>0.16666666666666666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s="9" customFormat="1" ht="15.75">
      <c r="A223" s="37" t="s">
        <v>570</v>
      </c>
      <c r="B223" s="21">
        <v>6</v>
      </c>
      <c r="C223" s="21">
        <v>5</v>
      </c>
      <c r="D223" s="21">
        <v>4</v>
      </c>
      <c r="E223" s="21">
        <v>6</v>
      </c>
      <c r="F223" s="21">
        <v>10</v>
      </c>
      <c r="G223" s="21">
        <v>8</v>
      </c>
      <c r="H223" s="21">
        <v>3</v>
      </c>
      <c r="I223" s="21">
        <v>6</v>
      </c>
      <c r="J223" s="21">
        <v>1</v>
      </c>
      <c r="K223" s="21">
        <v>8</v>
      </c>
      <c r="L223" s="21">
        <v>15</v>
      </c>
      <c r="M223" s="21">
        <v>17</v>
      </c>
      <c r="N223" s="161">
        <f t="shared" si="40"/>
        <v>89</v>
      </c>
      <c r="O223" s="22">
        <f t="shared" si="41"/>
        <v>7.416666666666667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s="9" customFormat="1" ht="15.75">
      <c r="A224" s="37" t="s">
        <v>144</v>
      </c>
      <c r="B224" s="21">
        <v>8</v>
      </c>
      <c r="C224" s="21">
        <v>4</v>
      </c>
      <c r="D224" s="21">
        <v>8</v>
      </c>
      <c r="E224" s="21">
        <v>8</v>
      </c>
      <c r="F224" s="21">
        <v>7</v>
      </c>
      <c r="G224" s="21">
        <v>7</v>
      </c>
      <c r="H224" s="21">
        <v>4</v>
      </c>
      <c r="I224" s="21">
        <v>7</v>
      </c>
      <c r="J224" s="21">
        <v>8</v>
      </c>
      <c r="K224" s="21">
        <v>7</v>
      </c>
      <c r="L224" s="21">
        <v>6</v>
      </c>
      <c r="M224" s="21">
        <v>6</v>
      </c>
      <c r="N224" s="161">
        <f t="shared" si="40"/>
        <v>80</v>
      </c>
      <c r="O224" s="22">
        <f t="shared" si="41"/>
        <v>6.666666666666667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s="9" customFormat="1" ht="15.75">
      <c r="A225" s="37" t="s">
        <v>32</v>
      </c>
      <c r="B225" s="21">
        <v>2</v>
      </c>
      <c r="C225" s="21">
        <v>5</v>
      </c>
      <c r="D225" s="21">
        <v>2</v>
      </c>
      <c r="E225" s="21">
        <v>2</v>
      </c>
      <c r="F225" s="21">
        <v>1</v>
      </c>
      <c r="G225" s="21">
        <v>1</v>
      </c>
      <c r="H225" s="21">
        <v>1</v>
      </c>
      <c r="I225" s="21">
        <v>0</v>
      </c>
      <c r="J225" s="21">
        <v>2</v>
      </c>
      <c r="K225" s="21">
        <v>2</v>
      </c>
      <c r="L225" s="21">
        <v>2</v>
      </c>
      <c r="M225" s="21">
        <v>0</v>
      </c>
      <c r="N225" s="161">
        <f t="shared" si="40"/>
        <v>20</v>
      </c>
      <c r="O225" s="22">
        <f t="shared" si="41"/>
        <v>1.6666666666666667</v>
      </c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s="9" customFormat="1" ht="15.75">
      <c r="A226" s="37" t="s">
        <v>782</v>
      </c>
      <c r="B226" s="21">
        <v>0</v>
      </c>
      <c r="C226" s="21">
        <v>0</v>
      </c>
      <c r="D226" s="21">
        <v>0</v>
      </c>
      <c r="E226" s="21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1</v>
      </c>
      <c r="K226" s="21">
        <v>0</v>
      </c>
      <c r="L226" s="21">
        <v>0</v>
      </c>
      <c r="M226" s="21">
        <v>0</v>
      </c>
      <c r="N226" s="161">
        <f t="shared" si="40"/>
        <v>1</v>
      </c>
      <c r="O226" s="22">
        <f t="shared" si="41"/>
        <v>8.3333333333333329E-2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s="9" customFormat="1" ht="15.75">
      <c r="A227" s="37" t="s">
        <v>33</v>
      </c>
      <c r="B227" s="21">
        <v>0</v>
      </c>
      <c r="C227" s="21">
        <v>0</v>
      </c>
      <c r="D227" s="21">
        <v>0</v>
      </c>
      <c r="E227" s="21">
        <v>0</v>
      </c>
      <c r="F227" s="21">
        <v>0</v>
      </c>
      <c r="G227" s="21">
        <v>0</v>
      </c>
      <c r="H227" s="21">
        <v>0</v>
      </c>
      <c r="I227" s="21">
        <v>4</v>
      </c>
      <c r="J227" s="21">
        <v>1</v>
      </c>
      <c r="K227" s="21">
        <v>0</v>
      </c>
      <c r="L227" s="21">
        <v>3</v>
      </c>
      <c r="M227" s="21">
        <v>0</v>
      </c>
      <c r="N227" s="161">
        <f t="shared" si="40"/>
        <v>8</v>
      </c>
      <c r="O227" s="22">
        <f t="shared" si="41"/>
        <v>0.66666666666666663</v>
      </c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s="9" customFormat="1" ht="15.75">
      <c r="A228" s="37" t="s">
        <v>34</v>
      </c>
      <c r="B228" s="21">
        <v>7</v>
      </c>
      <c r="C228" s="21">
        <v>6</v>
      </c>
      <c r="D228" s="21">
        <v>7</v>
      </c>
      <c r="E228" s="21">
        <v>7</v>
      </c>
      <c r="F228" s="21">
        <v>7</v>
      </c>
      <c r="G228" s="21">
        <v>8</v>
      </c>
      <c r="H228" s="21">
        <v>3</v>
      </c>
      <c r="I228" s="21">
        <v>9</v>
      </c>
      <c r="J228" s="21">
        <v>3</v>
      </c>
      <c r="K228" s="21">
        <v>10</v>
      </c>
      <c r="L228" s="21">
        <v>8</v>
      </c>
      <c r="M228" s="21">
        <v>8</v>
      </c>
      <c r="N228" s="161">
        <f t="shared" si="40"/>
        <v>83</v>
      </c>
      <c r="O228" s="22">
        <f t="shared" si="41"/>
        <v>6.916666666666667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s="9" customFormat="1" ht="15.75">
      <c r="A229" s="37" t="s">
        <v>441</v>
      </c>
      <c r="B229" s="21">
        <v>0</v>
      </c>
      <c r="C229" s="21">
        <v>0</v>
      </c>
      <c r="D229" s="21">
        <v>0</v>
      </c>
      <c r="E229" s="21">
        <v>0</v>
      </c>
      <c r="F229" s="21">
        <v>0</v>
      </c>
      <c r="G229" s="21">
        <v>0</v>
      </c>
      <c r="H229" s="21">
        <v>0</v>
      </c>
      <c r="I229" s="21">
        <v>0</v>
      </c>
      <c r="J229" s="21">
        <v>0</v>
      </c>
      <c r="K229" s="21">
        <v>1</v>
      </c>
      <c r="L229" s="21">
        <v>4</v>
      </c>
      <c r="M229" s="21">
        <v>1</v>
      </c>
      <c r="N229" s="161">
        <f t="shared" si="40"/>
        <v>6</v>
      </c>
      <c r="O229" s="22">
        <f t="shared" si="41"/>
        <v>0.5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s="9" customFormat="1" ht="15.75">
      <c r="A230" s="37" t="s">
        <v>35</v>
      </c>
      <c r="B230" s="21">
        <v>4</v>
      </c>
      <c r="C230" s="21">
        <v>8</v>
      </c>
      <c r="D230" s="21">
        <v>8</v>
      </c>
      <c r="E230" s="21">
        <v>7</v>
      </c>
      <c r="F230" s="21">
        <v>7</v>
      </c>
      <c r="G230" s="21">
        <v>6</v>
      </c>
      <c r="H230" s="21">
        <v>7</v>
      </c>
      <c r="I230" s="21">
        <v>6</v>
      </c>
      <c r="J230" s="21">
        <v>3</v>
      </c>
      <c r="K230" s="21">
        <v>10</v>
      </c>
      <c r="L230" s="21">
        <v>20</v>
      </c>
      <c r="M230" s="21">
        <v>12</v>
      </c>
      <c r="N230" s="161">
        <f>SUM(B230:M230)</f>
        <v>98</v>
      </c>
      <c r="O230" s="22">
        <f>IF(N230=0,0,AVERAGE(B230:M230))</f>
        <v>8.1666666666666661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s="9" customFormat="1" ht="15.75">
      <c r="A231" s="23" t="s">
        <v>21</v>
      </c>
      <c r="B231" s="24">
        <f t="shared" ref="B231:M231" si="42">IF(SUM(B212:B230)=0,"",SUM(B212:B230))</f>
        <v>181</v>
      </c>
      <c r="C231" s="24">
        <f t="shared" si="42"/>
        <v>139</v>
      </c>
      <c r="D231" s="24">
        <f t="shared" si="42"/>
        <v>173</v>
      </c>
      <c r="E231" s="24">
        <f t="shared" si="42"/>
        <v>152</v>
      </c>
      <c r="F231" s="24">
        <f t="shared" si="42"/>
        <v>180</v>
      </c>
      <c r="G231" s="24">
        <f t="shared" si="42"/>
        <v>141</v>
      </c>
      <c r="H231" s="24">
        <f t="shared" si="42"/>
        <v>148</v>
      </c>
      <c r="I231" s="24">
        <f t="shared" si="42"/>
        <v>173</v>
      </c>
      <c r="J231" s="24">
        <f t="shared" si="42"/>
        <v>147</v>
      </c>
      <c r="K231" s="24">
        <f t="shared" si="42"/>
        <v>152</v>
      </c>
      <c r="L231" s="24">
        <f t="shared" si="42"/>
        <v>149</v>
      </c>
      <c r="M231" s="24">
        <f t="shared" si="42"/>
        <v>171</v>
      </c>
      <c r="N231" s="155">
        <f>SUM(N212:N230)</f>
        <v>1906</v>
      </c>
      <c r="O231" s="25">
        <f>SUM(O212:O230)</f>
        <v>158.83333333333329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s="9" customFormat="1">
      <c r="A232" s="26"/>
      <c r="B232" s="27"/>
      <c r="C232" s="27"/>
      <c r="D232" s="27"/>
      <c r="E232" s="28"/>
      <c r="F232" s="28"/>
      <c r="G232" s="28"/>
      <c r="H232" s="28"/>
      <c r="I232" s="28"/>
      <c r="J232" s="28"/>
      <c r="K232" s="28"/>
      <c r="L232" s="28"/>
      <c r="M232" s="28"/>
      <c r="N232" s="162"/>
      <c r="O232" s="16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s="9" customFormat="1" ht="15.75">
      <c r="A233" s="206" t="s">
        <v>426</v>
      </c>
      <c r="B233" s="207"/>
      <c r="C233" s="207"/>
      <c r="D233" s="207"/>
      <c r="E233" s="207"/>
      <c r="F233" s="207"/>
      <c r="G233" s="207"/>
      <c r="H233" s="207"/>
      <c r="I233" s="207"/>
      <c r="J233" s="207"/>
      <c r="K233" s="207"/>
      <c r="L233" s="207"/>
      <c r="M233" s="207"/>
      <c r="N233" s="208"/>
      <c r="O233" s="209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s="9" customFormat="1" ht="15.75">
      <c r="A234" s="40" t="s">
        <v>18</v>
      </c>
      <c r="B234" s="214">
        <v>131</v>
      </c>
      <c r="C234" s="214">
        <v>98</v>
      </c>
      <c r="D234" s="214">
        <v>121</v>
      </c>
      <c r="E234" s="214">
        <v>100</v>
      </c>
      <c r="F234" s="214">
        <v>122</v>
      </c>
      <c r="G234" s="21">
        <v>94</v>
      </c>
      <c r="H234" s="21">
        <v>111</v>
      </c>
      <c r="I234" s="21">
        <v>110</v>
      </c>
      <c r="J234" s="21">
        <v>113</v>
      </c>
      <c r="K234" s="21">
        <v>97</v>
      </c>
      <c r="L234" s="21">
        <v>92</v>
      </c>
      <c r="M234" s="21">
        <v>114</v>
      </c>
      <c r="N234" s="161">
        <f>SUM(B234:M234)</f>
        <v>1303</v>
      </c>
      <c r="O234" s="22">
        <f>IF(N234=0,0,AVERAGE(B234:M234))</f>
        <v>108.58333333333333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s="9" customFormat="1" ht="15.75">
      <c r="A235" s="40" t="s">
        <v>19</v>
      </c>
      <c r="B235" s="214">
        <v>50</v>
      </c>
      <c r="C235" s="214">
        <v>41</v>
      </c>
      <c r="D235" s="214">
        <v>52</v>
      </c>
      <c r="E235" s="214">
        <v>52</v>
      </c>
      <c r="F235" s="214">
        <v>58</v>
      </c>
      <c r="G235" s="21">
        <v>47</v>
      </c>
      <c r="H235" s="21">
        <v>37</v>
      </c>
      <c r="I235" s="21">
        <v>63</v>
      </c>
      <c r="J235" s="21">
        <v>34</v>
      </c>
      <c r="K235" s="21">
        <v>55</v>
      </c>
      <c r="L235" s="21">
        <v>57</v>
      </c>
      <c r="M235" s="21">
        <v>57</v>
      </c>
      <c r="N235" s="161">
        <f>SUM(B235:M235)</f>
        <v>603</v>
      </c>
      <c r="O235" s="22">
        <f>IF(N235=0,0,AVERAGE(B235:M235))</f>
        <v>50.25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s="9" customFormat="1" ht="15.75">
      <c r="A236" s="40" t="s">
        <v>20</v>
      </c>
      <c r="B236" s="214">
        <v>0</v>
      </c>
      <c r="C236" s="214">
        <v>0</v>
      </c>
      <c r="D236" s="214">
        <v>0</v>
      </c>
      <c r="E236" s="214">
        <v>0</v>
      </c>
      <c r="F236" s="214">
        <v>0</v>
      </c>
      <c r="G236" s="21">
        <v>0</v>
      </c>
      <c r="H236" s="21">
        <v>0</v>
      </c>
      <c r="I236" s="21">
        <v>0</v>
      </c>
      <c r="J236" s="21">
        <v>0</v>
      </c>
      <c r="K236" s="21">
        <v>0</v>
      </c>
      <c r="L236" s="21">
        <v>0</v>
      </c>
      <c r="M236" s="21">
        <v>0</v>
      </c>
      <c r="N236" s="161">
        <f>SUM(B236:M236)</f>
        <v>0</v>
      </c>
      <c r="O236" s="22">
        <f>IF(N236=0,0,AVERAGE(B236:M236))</f>
        <v>0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s="9" customFormat="1" ht="15.75">
      <c r="A237" s="23" t="s">
        <v>21</v>
      </c>
      <c r="B237" s="24">
        <f t="shared" ref="B237:M237" si="43">IF(SUM(B234:B236)=0,"",SUM(B234:B236))</f>
        <v>181</v>
      </c>
      <c r="C237" s="24">
        <f t="shared" si="43"/>
        <v>139</v>
      </c>
      <c r="D237" s="24">
        <f t="shared" si="43"/>
        <v>173</v>
      </c>
      <c r="E237" s="24">
        <f t="shared" si="43"/>
        <v>152</v>
      </c>
      <c r="F237" s="24">
        <f t="shared" si="43"/>
        <v>180</v>
      </c>
      <c r="G237" s="24">
        <f t="shared" si="43"/>
        <v>141</v>
      </c>
      <c r="H237" s="24">
        <f t="shared" si="43"/>
        <v>148</v>
      </c>
      <c r="I237" s="24">
        <f t="shared" si="43"/>
        <v>173</v>
      </c>
      <c r="J237" s="24">
        <f t="shared" si="43"/>
        <v>147</v>
      </c>
      <c r="K237" s="24">
        <f t="shared" si="43"/>
        <v>152</v>
      </c>
      <c r="L237" s="24">
        <f t="shared" si="43"/>
        <v>149</v>
      </c>
      <c r="M237" s="24">
        <f t="shared" si="43"/>
        <v>171</v>
      </c>
      <c r="N237" s="155">
        <f>SUM(N234:N236)</f>
        <v>1906</v>
      </c>
      <c r="O237" s="25">
        <f>SUM(O234:O236)</f>
        <v>158.83333333333331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s="9" customFormat="1">
      <c r="A238" s="26"/>
      <c r="B238" s="27" t="s">
        <v>83</v>
      </c>
      <c r="C238" s="27"/>
      <c r="D238" s="27"/>
      <c r="E238" s="28"/>
      <c r="F238" s="28"/>
      <c r="G238" s="28"/>
      <c r="H238" s="28"/>
      <c r="I238" s="28"/>
      <c r="J238" s="28"/>
      <c r="K238" s="28"/>
      <c r="L238" s="28"/>
      <c r="M238" s="28"/>
      <c r="N238" s="162"/>
      <c r="O238" s="16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s="9" customFormat="1" ht="15.75">
      <c r="A239" s="206" t="s">
        <v>84</v>
      </c>
      <c r="B239" s="207"/>
      <c r="C239" s="207"/>
      <c r="D239" s="207"/>
      <c r="E239" s="207"/>
      <c r="F239" s="207"/>
      <c r="G239" s="207"/>
      <c r="H239" s="207"/>
      <c r="I239" s="207"/>
      <c r="J239" s="207"/>
      <c r="K239" s="207"/>
      <c r="L239" s="207"/>
      <c r="M239" s="207"/>
      <c r="N239" s="208"/>
      <c r="O239" s="209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s="9" customFormat="1" ht="15.75">
      <c r="A240" s="37" t="s">
        <v>29</v>
      </c>
      <c r="B240" s="214">
        <f t="shared" ref="B240:G240" si="44">B266+B286</f>
        <v>0</v>
      </c>
      <c r="C240" s="214">
        <f t="shared" si="44"/>
        <v>0</v>
      </c>
      <c r="D240" s="214">
        <f t="shared" si="44"/>
        <v>0</v>
      </c>
      <c r="E240" s="214">
        <f t="shared" si="44"/>
        <v>0</v>
      </c>
      <c r="F240" s="214">
        <f t="shared" si="44"/>
        <v>0</v>
      </c>
      <c r="G240" s="214">
        <f t="shared" si="44"/>
        <v>0</v>
      </c>
      <c r="H240" s="214">
        <f t="shared" ref="H240" si="45">H266+H286</f>
        <v>1</v>
      </c>
      <c r="I240" s="21">
        <v>0</v>
      </c>
      <c r="J240" s="21">
        <v>0</v>
      </c>
      <c r="K240" s="21">
        <f>SUM(K266+K286)</f>
        <v>0</v>
      </c>
      <c r="L240" s="21">
        <v>0</v>
      </c>
      <c r="M240" s="21">
        <v>0</v>
      </c>
      <c r="N240" s="161">
        <f>SUM(B240:M240)</f>
        <v>1</v>
      </c>
      <c r="O240" s="22">
        <f>IF(N240=0,0,AVERAGE(B240:M240))</f>
        <v>8.3333333333333329E-2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s="9" customFormat="1" ht="15.75">
      <c r="A241" s="37" t="s">
        <v>26</v>
      </c>
      <c r="B241" s="214">
        <f t="shared" ref="B241:G256" si="46">B267+B287</f>
        <v>0</v>
      </c>
      <c r="C241" s="214">
        <f t="shared" si="46"/>
        <v>0</v>
      </c>
      <c r="D241" s="214">
        <f t="shared" si="46"/>
        <v>0</v>
      </c>
      <c r="E241" s="214">
        <f t="shared" si="46"/>
        <v>0</v>
      </c>
      <c r="F241" s="214">
        <f t="shared" si="46"/>
        <v>0</v>
      </c>
      <c r="G241" s="214">
        <f t="shared" si="46"/>
        <v>0</v>
      </c>
      <c r="H241" s="214">
        <f t="shared" ref="H241" si="47">H267+H287</f>
        <v>0</v>
      </c>
      <c r="I241" s="21">
        <v>0</v>
      </c>
      <c r="J241" s="21">
        <v>0</v>
      </c>
      <c r="K241" s="21">
        <f t="shared" ref="K241:K256" si="48">SUM(K267+K287)</f>
        <v>0</v>
      </c>
      <c r="L241" s="21">
        <v>0</v>
      </c>
      <c r="M241" s="21">
        <v>0</v>
      </c>
      <c r="N241" s="161">
        <f t="shared" ref="N241:N256" si="49">SUM(B241:M241)</f>
        <v>0</v>
      </c>
      <c r="O241" s="22">
        <f t="shared" ref="O241:O256" si="50">IF(N241=0,0,AVERAGE(B241:M241))</f>
        <v>0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s="9" customFormat="1" ht="15.75">
      <c r="A242" s="37" t="s">
        <v>449</v>
      </c>
      <c r="B242" s="214">
        <f t="shared" si="46"/>
        <v>0</v>
      </c>
      <c r="C242" s="214">
        <f t="shared" si="46"/>
        <v>0</v>
      </c>
      <c r="D242" s="214">
        <f t="shared" si="46"/>
        <v>0</v>
      </c>
      <c r="E242" s="214">
        <f t="shared" si="46"/>
        <v>0</v>
      </c>
      <c r="F242" s="214">
        <f t="shared" si="46"/>
        <v>0</v>
      </c>
      <c r="G242" s="214">
        <f t="shared" si="46"/>
        <v>0</v>
      </c>
      <c r="H242" s="214">
        <f t="shared" ref="H242" si="51">H268+H288</f>
        <v>0</v>
      </c>
      <c r="I242" s="21">
        <v>0</v>
      </c>
      <c r="J242" s="21">
        <v>0</v>
      </c>
      <c r="K242" s="21">
        <f t="shared" si="48"/>
        <v>0</v>
      </c>
      <c r="L242" s="21">
        <v>0</v>
      </c>
      <c r="M242" s="21">
        <v>0</v>
      </c>
      <c r="N242" s="161">
        <f t="shared" si="49"/>
        <v>0</v>
      </c>
      <c r="O242" s="22">
        <f t="shared" si="50"/>
        <v>0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s="9" customFormat="1" ht="15.75">
      <c r="A243" s="37" t="s">
        <v>25</v>
      </c>
      <c r="B243" s="214">
        <f t="shared" si="46"/>
        <v>0</v>
      </c>
      <c r="C243" s="214">
        <f t="shared" si="46"/>
        <v>0</v>
      </c>
      <c r="D243" s="214">
        <f t="shared" si="46"/>
        <v>0</v>
      </c>
      <c r="E243" s="214">
        <f t="shared" si="46"/>
        <v>0</v>
      </c>
      <c r="F243" s="214">
        <f t="shared" si="46"/>
        <v>1</v>
      </c>
      <c r="G243" s="214">
        <f t="shared" si="46"/>
        <v>0</v>
      </c>
      <c r="H243" s="214">
        <f t="shared" ref="H243" si="52">H269+H289</f>
        <v>0</v>
      </c>
      <c r="I243" s="21">
        <v>0</v>
      </c>
      <c r="J243" s="21">
        <v>0</v>
      </c>
      <c r="K243" s="21">
        <f t="shared" si="48"/>
        <v>0</v>
      </c>
      <c r="L243" s="21">
        <v>0</v>
      </c>
      <c r="M243" s="21">
        <v>0</v>
      </c>
      <c r="N243" s="161">
        <f t="shared" si="49"/>
        <v>1</v>
      </c>
      <c r="O243" s="22">
        <f t="shared" si="50"/>
        <v>8.3333333333333329E-2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s="9" customFormat="1" ht="15.75">
      <c r="A244" s="37" t="s">
        <v>27</v>
      </c>
      <c r="B244" s="214">
        <f t="shared" si="46"/>
        <v>0</v>
      </c>
      <c r="C244" s="214">
        <f t="shared" si="46"/>
        <v>0</v>
      </c>
      <c r="D244" s="214">
        <f t="shared" si="46"/>
        <v>0</v>
      </c>
      <c r="E244" s="214">
        <f t="shared" si="46"/>
        <v>0</v>
      </c>
      <c r="F244" s="214">
        <f t="shared" si="46"/>
        <v>0</v>
      </c>
      <c r="G244" s="214">
        <f t="shared" si="46"/>
        <v>0</v>
      </c>
      <c r="H244" s="214">
        <f t="shared" ref="H244" si="53">H270+H290</f>
        <v>0</v>
      </c>
      <c r="I244" s="21">
        <v>0</v>
      </c>
      <c r="J244" s="21">
        <v>0</v>
      </c>
      <c r="K244" s="21">
        <f t="shared" si="48"/>
        <v>0</v>
      </c>
      <c r="L244" s="21">
        <v>0</v>
      </c>
      <c r="M244" s="21">
        <v>0</v>
      </c>
      <c r="N244" s="161">
        <f t="shared" si="49"/>
        <v>0</v>
      </c>
      <c r="O244" s="22">
        <f t="shared" si="50"/>
        <v>0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s="9" customFormat="1" ht="15.75">
      <c r="A245" s="37" t="s">
        <v>120</v>
      </c>
      <c r="B245" s="214">
        <f t="shared" si="46"/>
        <v>0</v>
      </c>
      <c r="C245" s="214">
        <f t="shared" si="46"/>
        <v>0</v>
      </c>
      <c r="D245" s="214">
        <f t="shared" si="46"/>
        <v>0</v>
      </c>
      <c r="E245" s="214">
        <f t="shared" si="46"/>
        <v>0</v>
      </c>
      <c r="F245" s="214">
        <f t="shared" si="46"/>
        <v>0</v>
      </c>
      <c r="G245" s="214">
        <f t="shared" si="46"/>
        <v>0</v>
      </c>
      <c r="H245" s="214">
        <f t="shared" ref="H245" si="54">H271+H291</f>
        <v>0</v>
      </c>
      <c r="I245" s="21">
        <v>0</v>
      </c>
      <c r="J245" s="21">
        <v>0</v>
      </c>
      <c r="K245" s="21">
        <f t="shared" si="48"/>
        <v>0</v>
      </c>
      <c r="L245" s="21">
        <v>0</v>
      </c>
      <c r="M245" s="21">
        <v>0</v>
      </c>
      <c r="N245" s="161">
        <f t="shared" si="49"/>
        <v>0</v>
      </c>
      <c r="O245" s="22">
        <f t="shared" si="50"/>
        <v>0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s="9" customFormat="1" ht="15.75">
      <c r="A246" s="40" t="s">
        <v>19</v>
      </c>
      <c r="B246" s="214">
        <f t="shared" si="46"/>
        <v>2</v>
      </c>
      <c r="C246" s="214">
        <f t="shared" si="46"/>
        <v>2</v>
      </c>
      <c r="D246" s="214">
        <f t="shared" si="46"/>
        <v>2</v>
      </c>
      <c r="E246" s="214">
        <f t="shared" si="46"/>
        <v>1</v>
      </c>
      <c r="F246" s="214">
        <f t="shared" si="46"/>
        <v>0</v>
      </c>
      <c r="G246" s="214">
        <f t="shared" si="46"/>
        <v>2</v>
      </c>
      <c r="H246" s="214">
        <f t="shared" ref="H246" si="55">H272+H292</f>
        <v>5</v>
      </c>
      <c r="I246" s="21">
        <v>2</v>
      </c>
      <c r="J246" s="21">
        <v>3</v>
      </c>
      <c r="K246" s="21">
        <f t="shared" si="48"/>
        <v>1</v>
      </c>
      <c r="L246" s="21">
        <v>4</v>
      </c>
      <c r="M246" s="21">
        <v>0</v>
      </c>
      <c r="N246" s="161">
        <f t="shared" si="49"/>
        <v>24</v>
      </c>
      <c r="O246" s="22">
        <f t="shared" si="50"/>
        <v>2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s="9" customFormat="1" ht="15.75">
      <c r="A247" s="37" t="s">
        <v>28</v>
      </c>
      <c r="B247" s="214">
        <f t="shared" si="46"/>
        <v>0</v>
      </c>
      <c r="C247" s="214">
        <f t="shared" si="46"/>
        <v>0</v>
      </c>
      <c r="D247" s="214">
        <f t="shared" si="46"/>
        <v>0</v>
      </c>
      <c r="E247" s="214">
        <f t="shared" si="46"/>
        <v>0</v>
      </c>
      <c r="F247" s="214">
        <f t="shared" si="46"/>
        <v>0</v>
      </c>
      <c r="G247" s="214">
        <f t="shared" si="46"/>
        <v>0</v>
      </c>
      <c r="H247" s="214">
        <f t="shared" ref="H247" si="56">H273+H293</f>
        <v>0</v>
      </c>
      <c r="I247" s="21">
        <v>0</v>
      </c>
      <c r="J247" s="21">
        <v>0</v>
      </c>
      <c r="K247" s="21">
        <f t="shared" si="48"/>
        <v>1</v>
      </c>
      <c r="L247" s="21">
        <v>0</v>
      </c>
      <c r="M247" s="21">
        <v>0</v>
      </c>
      <c r="N247" s="161">
        <f t="shared" si="49"/>
        <v>1</v>
      </c>
      <c r="O247" s="22">
        <f t="shared" si="50"/>
        <v>8.3333333333333329E-2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s="9" customFormat="1" ht="15.75">
      <c r="A248" s="37" t="s">
        <v>143</v>
      </c>
      <c r="B248" s="214">
        <f t="shared" si="46"/>
        <v>0</v>
      </c>
      <c r="C248" s="214">
        <f t="shared" si="46"/>
        <v>0</v>
      </c>
      <c r="D248" s="214">
        <f t="shared" si="46"/>
        <v>0</v>
      </c>
      <c r="E248" s="214">
        <f t="shared" si="46"/>
        <v>0</v>
      </c>
      <c r="F248" s="214">
        <f t="shared" si="46"/>
        <v>0</v>
      </c>
      <c r="G248" s="214">
        <f t="shared" si="46"/>
        <v>0</v>
      </c>
      <c r="H248" s="214">
        <f t="shared" ref="H248" si="57">H274+H294</f>
        <v>0</v>
      </c>
      <c r="I248" s="21">
        <v>0</v>
      </c>
      <c r="J248" s="21">
        <v>0</v>
      </c>
      <c r="K248" s="21">
        <f t="shared" si="48"/>
        <v>0</v>
      </c>
      <c r="L248" s="21">
        <v>0</v>
      </c>
      <c r="M248" s="21">
        <v>0</v>
      </c>
      <c r="N248" s="161">
        <f t="shared" si="49"/>
        <v>0</v>
      </c>
      <c r="O248" s="22">
        <f t="shared" si="50"/>
        <v>0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s="9" customFormat="1" ht="15.75">
      <c r="A249" s="37" t="s">
        <v>31</v>
      </c>
      <c r="B249" s="214">
        <f t="shared" si="46"/>
        <v>0</v>
      </c>
      <c r="C249" s="214">
        <f t="shared" si="46"/>
        <v>1</v>
      </c>
      <c r="D249" s="214">
        <f t="shared" si="46"/>
        <v>1</v>
      </c>
      <c r="E249" s="214">
        <f t="shared" si="46"/>
        <v>0</v>
      </c>
      <c r="F249" s="214">
        <f t="shared" si="46"/>
        <v>0</v>
      </c>
      <c r="G249" s="214">
        <f t="shared" si="46"/>
        <v>0</v>
      </c>
      <c r="H249" s="214">
        <f t="shared" ref="H249" si="58">H275+H295</f>
        <v>0</v>
      </c>
      <c r="I249" s="21">
        <v>0</v>
      </c>
      <c r="J249" s="21">
        <v>0</v>
      </c>
      <c r="K249" s="21">
        <f t="shared" si="48"/>
        <v>0</v>
      </c>
      <c r="L249" s="21">
        <v>0</v>
      </c>
      <c r="M249" s="21">
        <v>0</v>
      </c>
      <c r="N249" s="161">
        <f t="shared" si="49"/>
        <v>2</v>
      </c>
      <c r="O249" s="22">
        <f t="shared" si="50"/>
        <v>0.16666666666666666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s="9" customFormat="1" ht="15.75">
      <c r="A250" s="37" t="s">
        <v>30</v>
      </c>
      <c r="B250" s="214">
        <f t="shared" si="46"/>
        <v>0</v>
      </c>
      <c r="C250" s="214">
        <f t="shared" si="46"/>
        <v>0</v>
      </c>
      <c r="D250" s="214">
        <f t="shared" si="46"/>
        <v>0</v>
      </c>
      <c r="E250" s="214">
        <f t="shared" si="46"/>
        <v>0</v>
      </c>
      <c r="F250" s="214">
        <f t="shared" si="46"/>
        <v>0</v>
      </c>
      <c r="G250" s="214">
        <f t="shared" si="46"/>
        <v>0</v>
      </c>
      <c r="H250" s="214">
        <f t="shared" ref="H250" si="59">H276+H296</f>
        <v>0</v>
      </c>
      <c r="I250" s="21">
        <v>0</v>
      </c>
      <c r="J250" s="21">
        <v>0</v>
      </c>
      <c r="K250" s="21">
        <f t="shared" si="48"/>
        <v>0</v>
      </c>
      <c r="L250" s="21">
        <v>0</v>
      </c>
      <c r="M250" s="21">
        <v>0</v>
      </c>
      <c r="N250" s="161">
        <f t="shared" si="49"/>
        <v>0</v>
      </c>
      <c r="O250" s="22">
        <f t="shared" si="50"/>
        <v>0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s="9" customFormat="1" ht="15.75">
      <c r="A251" s="37" t="s">
        <v>570</v>
      </c>
      <c r="B251" s="214">
        <f t="shared" si="46"/>
        <v>0</v>
      </c>
      <c r="C251" s="214">
        <f t="shared" si="46"/>
        <v>0</v>
      </c>
      <c r="D251" s="214">
        <f t="shared" si="46"/>
        <v>0</v>
      </c>
      <c r="E251" s="214">
        <f t="shared" si="46"/>
        <v>0</v>
      </c>
      <c r="F251" s="214">
        <f t="shared" si="46"/>
        <v>0</v>
      </c>
      <c r="G251" s="214">
        <f t="shared" si="46"/>
        <v>0</v>
      </c>
      <c r="H251" s="214">
        <f t="shared" ref="H251" si="60">H277+H297</f>
        <v>0</v>
      </c>
      <c r="I251" s="21">
        <v>0</v>
      </c>
      <c r="J251" s="21">
        <v>0</v>
      </c>
      <c r="K251" s="21">
        <f t="shared" si="48"/>
        <v>0</v>
      </c>
      <c r="L251" s="21">
        <v>0</v>
      </c>
      <c r="M251" s="21">
        <v>0</v>
      </c>
      <c r="N251" s="161">
        <f t="shared" si="49"/>
        <v>0</v>
      </c>
      <c r="O251" s="22">
        <f t="shared" si="50"/>
        <v>0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s="9" customFormat="1" ht="15.75">
      <c r="A252" s="37" t="s">
        <v>144</v>
      </c>
      <c r="B252" s="214">
        <f t="shared" si="46"/>
        <v>0</v>
      </c>
      <c r="C252" s="214">
        <f t="shared" si="46"/>
        <v>2</v>
      </c>
      <c r="D252" s="214">
        <f t="shared" si="46"/>
        <v>1</v>
      </c>
      <c r="E252" s="214">
        <f t="shared" si="46"/>
        <v>2</v>
      </c>
      <c r="F252" s="214">
        <f t="shared" si="46"/>
        <v>0</v>
      </c>
      <c r="G252" s="214">
        <f t="shared" si="46"/>
        <v>0</v>
      </c>
      <c r="H252" s="214">
        <f t="shared" ref="H252" si="61">H278+H298</f>
        <v>0</v>
      </c>
      <c r="I252" s="21">
        <v>0</v>
      </c>
      <c r="J252" s="21">
        <v>0</v>
      </c>
      <c r="K252" s="21">
        <f t="shared" si="48"/>
        <v>0</v>
      </c>
      <c r="L252" s="21">
        <v>0</v>
      </c>
      <c r="M252" s="21">
        <v>0</v>
      </c>
      <c r="N252" s="161">
        <f t="shared" si="49"/>
        <v>5</v>
      </c>
      <c r="O252" s="22">
        <f t="shared" si="50"/>
        <v>0.41666666666666669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s="9" customFormat="1" ht="15.75">
      <c r="A253" s="37" t="s">
        <v>32</v>
      </c>
      <c r="B253" s="214">
        <f t="shared" si="46"/>
        <v>16</v>
      </c>
      <c r="C253" s="214">
        <f t="shared" si="46"/>
        <v>13</v>
      </c>
      <c r="D253" s="214">
        <f t="shared" si="46"/>
        <v>15</v>
      </c>
      <c r="E253" s="214">
        <f t="shared" si="46"/>
        <v>15</v>
      </c>
      <c r="F253" s="214">
        <f t="shared" si="46"/>
        <v>13</v>
      </c>
      <c r="G253" s="214">
        <f t="shared" si="46"/>
        <v>14</v>
      </c>
      <c r="H253" s="214">
        <f t="shared" ref="H253" si="62">H279+H299</f>
        <v>10</v>
      </c>
      <c r="I253" s="21">
        <v>16</v>
      </c>
      <c r="J253" s="21">
        <v>13</v>
      </c>
      <c r="K253" s="21">
        <f t="shared" si="48"/>
        <v>14</v>
      </c>
      <c r="L253" s="21">
        <v>8</v>
      </c>
      <c r="M253" s="21">
        <v>17</v>
      </c>
      <c r="N253" s="161">
        <f t="shared" si="49"/>
        <v>164</v>
      </c>
      <c r="O253" s="22">
        <f t="shared" si="50"/>
        <v>13.666666666666666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s="9" customFormat="1" ht="15.75">
      <c r="A254" s="37" t="s">
        <v>33</v>
      </c>
      <c r="B254" s="214">
        <f t="shared" si="46"/>
        <v>0</v>
      </c>
      <c r="C254" s="214">
        <f t="shared" si="46"/>
        <v>0</v>
      </c>
      <c r="D254" s="214">
        <f t="shared" si="46"/>
        <v>0</v>
      </c>
      <c r="E254" s="214">
        <f t="shared" si="46"/>
        <v>0</v>
      </c>
      <c r="F254" s="214">
        <f t="shared" si="46"/>
        <v>1</v>
      </c>
      <c r="G254" s="214">
        <f t="shared" si="46"/>
        <v>2</v>
      </c>
      <c r="H254" s="214">
        <f t="shared" ref="H254" si="63">H280+H300</f>
        <v>0</v>
      </c>
      <c r="I254" s="21">
        <v>3</v>
      </c>
      <c r="J254" s="21">
        <v>0</v>
      </c>
      <c r="K254" s="21">
        <f t="shared" si="48"/>
        <v>1</v>
      </c>
      <c r="L254" s="21">
        <v>1</v>
      </c>
      <c r="M254" s="21">
        <v>0</v>
      </c>
      <c r="N254" s="161">
        <f t="shared" si="49"/>
        <v>8</v>
      </c>
      <c r="O254" s="22">
        <f t="shared" si="50"/>
        <v>0.66666666666666663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s="9" customFormat="1" ht="15.75">
      <c r="A255" s="37" t="s">
        <v>34</v>
      </c>
      <c r="B255" s="214">
        <f t="shared" si="46"/>
        <v>0</v>
      </c>
      <c r="C255" s="214">
        <f t="shared" si="46"/>
        <v>0</v>
      </c>
      <c r="D255" s="214">
        <f t="shared" si="46"/>
        <v>0</v>
      </c>
      <c r="E255" s="214">
        <f t="shared" si="46"/>
        <v>0</v>
      </c>
      <c r="F255" s="214">
        <f t="shared" si="46"/>
        <v>1</v>
      </c>
      <c r="G255" s="214">
        <f t="shared" si="46"/>
        <v>0</v>
      </c>
      <c r="H255" s="214">
        <f t="shared" ref="H255" si="64">H281+H301</f>
        <v>1</v>
      </c>
      <c r="I255" s="21">
        <v>0</v>
      </c>
      <c r="J255" s="21">
        <v>1</v>
      </c>
      <c r="K255" s="21">
        <f t="shared" si="48"/>
        <v>0</v>
      </c>
      <c r="L255" s="21">
        <v>0</v>
      </c>
      <c r="M255" s="21">
        <v>0</v>
      </c>
      <c r="N255" s="161">
        <f t="shared" si="49"/>
        <v>3</v>
      </c>
      <c r="O255" s="22">
        <f t="shared" si="50"/>
        <v>0.25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s="9" customFormat="1" ht="15.75">
      <c r="A256" s="37" t="s">
        <v>35</v>
      </c>
      <c r="B256" s="214">
        <f t="shared" si="46"/>
        <v>0</v>
      </c>
      <c r="C256" s="214">
        <f t="shared" si="46"/>
        <v>1</v>
      </c>
      <c r="D256" s="214">
        <f t="shared" si="46"/>
        <v>1</v>
      </c>
      <c r="E256" s="214">
        <f t="shared" si="46"/>
        <v>0</v>
      </c>
      <c r="F256" s="214">
        <f t="shared" si="46"/>
        <v>0</v>
      </c>
      <c r="G256" s="214">
        <f t="shared" si="46"/>
        <v>1</v>
      </c>
      <c r="H256" s="214">
        <f t="shared" ref="H256" si="65">H282+H302</f>
        <v>0</v>
      </c>
      <c r="I256" s="21">
        <v>2</v>
      </c>
      <c r="J256" s="21">
        <v>0</v>
      </c>
      <c r="K256" s="21">
        <f t="shared" si="48"/>
        <v>0</v>
      </c>
      <c r="L256" s="21">
        <v>0</v>
      </c>
      <c r="M256" s="21">
        <v>0</v>
      </c>
      <c r="N256" s="161">
        <f t="shared" si="49"/>
        <v>5</v>
      </c>
      <c r="O256" s="22">
        <f t="shared" si="50"/>
        <v>0.41666666666666669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s="9" customFormat="1" ht="15.75">
      <c r="A257" s="23" t="s">
        <v>21</v>
      </c>
      <c r="B257" s="24">
        <f t="shared" ref="B257:G257" si="66">IF(SUM(B240:B256)=0,0,SUM(B240:B256))</f>
        <v>18</v>
      </c>
      <c r="C257" s="24">
        <f t="shared" si="66"/>
        <v>19</v>
      </c>
      <c r="D257" s="24">
        <f t="shared" si="66"/>
        <v>20</v>
      </c>
      <c r="E257" s="24">
        <f t="shared" si="66"/>
        <v>18</v>
      </c>
      <c r="F257" s="24">
        <f t="shared" si="66"/>
        <v>16</v>
      </c>
      <c r="G257" s="24">
        <f t="shared" si="66"/>
        <v>19</v>
      </c>
      <c r="H257" s="24">
        <f t="shared" ref="H257:I257" si="67">IF(SUM(H240:H256)=0,0,SUM(H240:H256))</f>
        <v>17</v>
      </c>
      <c r="I257" s="24">
        <f t="shared" si="67"/>
        <v>23</v>
      </c>
      <c r="J257" s="24">
        <f>IF(SUM(J240:J256)=0,0,SUM(J240:J256))</f>
        <v>17</v>
      </c>
      <c r="K257" s="24">
        <f>IF(SUM(K240:K256)=0,0,SUM(K240:K256))</f>
        <v>17</v>
      </c>
      <c r="L257" s="24">
        <f>IF(SUM(L240:L256)=0,0,SUM(L240:L256))</f>
        <v>13</v>
      </c>
      <c r="M257" s="24">
        <f t="shared" ref="M257" si="68">IF(SUM(M240:M256)=0,0,SUM(M240:M256))</f>
        <v>17</v>
      </c>
      <c r="N257" s="155">
        <f>SUM(N240:N256)</f>
        <v>214</v>
      </c>
      <c r="O257" s="25">
        <f>SUM(O240:O256)</f>
        <v>17.833333333333336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s="9" customFormat="1">
      <c r="A258" s="26"/>
      <c r="B258" s="27"/>
      <c r="C258" s="27"/>
      <c r="D258" s="27"/>
      <c r="E258" s="28"/>
      <c r="F258" s="28"/>
      <c r="G258" s="28"/>
      <c r="H258" s="28"/>
      <c r="I258" s="28"/>
      <c r="J258" s="28"/>
      <c r="K258" s="28"/>
      <c r="L258" s="28"/>
      <c r="M258" s="28"/>
      <c r="N258" s="162"/>
      <c r="O258" s="16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s="9" customFormat="1" ht="15.75">
      <c r="A259" s="206" t="s">
        <v>85</v>
      </c>
      <c r="B259" s="207"/>
      <c r="C259" s="207"/>
      <c r="D259" s="207"/>
      <c r="E259" s="207"/>
      <c r="F259" s="207"/>
      <c r="G259" s="207"/>
      <c r="H259" s="207"/>
      <c r="I259" s="207"/>
      <c r="J259" s="207"/>
      <c r="K259" s="207"/>
      <c r="L259" s="207"/>
      <c r="M259" s="207"/>
      <c r="N259" s="208"/>
      <c r="O259" s="209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s="9" customFormat="1" ht="15.75">
      <c r="A260" s="40" t="s">
        <v>18</v>
      </c>
      <c r="B260" s="214">
        <v>0</v>
      </c>
      <c r="C260" s="214">
        <v>0</v>
      </c>
      <c r="D260" s="214">
        <v>0</v>
      </c>
      <c r="E260" s="214">
        <v>0</v>
      </c>
      <c r="F260" s="214">
        <v>1</v>
      </c>
      <c r="G260" s="21">
        <v>0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1">
        <v>0</v>
      </c>
      <c r="N260" s="161">
        <f>SUM(B260:M260)</f>
        <v>1</v>
      </c>
      <c r="O260" s="22">
        <f>IF(N260=0,0,AVERAGE(B260:M260))</f>
        <v>8.3333333333333329E-2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s="9" customFormat="1" ht="15.75">
      <c r="A261" s="40" t="s">
        <v>19</v>
      </c>
      <c r="B261" s="214">
        <v>1</v>
      </c>
      <c r="C261" s="214">
        <v>7</v>
      </c>
      <c r="D261" s="214">
        <v>6</v>
      </c>
      <c r="E261" s="214">
        <v>3</v>
      </c>
      <c r="F261" s="214">
        <v>2</v>
      </c>
      <c r="G261" s="21">
        <v>3</v>
      </c>
      <c r="H261" s="21">
        <v>6</v>
      </c>
      <c r="I261" s="21">
        <v>7</v>
      </c>
      <c r="J261" s="21">
        <v>3</v>
      </c>
      <c r="K261" s="21">
        <v>2</v>
      </c>
      <c r="L261" s="21">
        <v>5</v>
      </c>
      <c r="M261" s="21">
        <v>1</v>
      </c>
      <c r="N261" s="161">
        <f>SUM(B261:M261)</f>
        <v>46</v>
      </c>
      <c r="O261" s="22">
        <f>IF(N261=0,0,AVERAGE(B261:M261))</f>
        <v>3.8333333333333335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s="9" customFormat="1" ht="15.75">
      <c r="A262" s="40" t="s">
        <v>20</v>
      </c>
      <c r="B262" s="214">
        <v>17</v>
      </c>
      <c r="C262" s="214">
        <v>12</v>
      </c>
      <c r="D262" s="214">
        <v>14</v>
      </c>
      <c r="E262" s="214">
        <v>15</v>
      </c>
      <c r="F262" s="214">
        <v>13</v>
      </c>
      <c r="G262" s="21">
        <v>16</v>
      </c>
      <c r="H262" s="21">
        <v>11</v>
      </c>
      <c r="I262" s="21">
        <v>16</v>
      </c>
      <c r="J262" s="21">
        <v>14</v>
      </c>
      <c r="K262" s="21">
        <v>15</v>
      </c>
      <c r="L262" s="21">
        <v>8</v>
      </c>
      <c r="M262" s="21">
        <v>16</v>
      </c>
      <c r="N262" s="161">
        <f>SUM(B262:M262)</f>
        <v>167</v>
      </c>
      <c r="O262" s="22">
        <f>IF(N262=0,0,AVERAGE(B262:M262))</f>
        <v>13.916666666666666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s="9" customFormat="1" ht="15.75">
      <c r="A263" s="23" t="s">
        <v>21</v>
      </c>
      <c r="B263" s="24">
        <f t="shared" ref="B263:M263" si="69">IF(SUM(B260:B262)=0,0,SUM(B260:B262))</f>
        <v>18</v>
      </c>
      <c r="C263" s="24">
        <f t="shared" si="69"/>
        <v>19</v>
      </c>
      <c r="D263" s="24">
        <f t="shared" si="69"/>
        <v>20</v>
      </c>
      <c r="E263" s="24">
        <f t="shared" si="69"/>
        <v>18</v>
      </c>
      <c r="F263" s="24">
        <f t="shared" si="69"/>
        <v>16</v>
      </c>
      <c r="G263" s="24">
        <f t="shared" si="69"/>
        <v>19</v>
      </c>
      <c r="H263" s="24">
        <f t="shared" si="69"/>
        <v>17</v>
      </c>
      <c r="I263" s="24">
        <f t="shared" si="69"/>
        <v>23</v>
      </c>
      <c r="J263" s="24">
        <f t="shared" si="69"/>
        <v>17</v>
      </c>
      <c r="K263" s="24">
        <f t="shared" si="69"/>
        <v>17</v>
      </c>
      <c r="L263" s="24">
        <f t="shared" si="69"/>
        <v>13</v>
      </c>
      <c r="M263" s="24">
        <f t="shared" si="69"/>
        <v>17</v>
      </c>
      <c r="N263" s="155">
        <f>SUM(N260:N262)</f>
        <v>214</v>
      </c>
      <c r="O263" s="25">
        <f>SUM(O260:O262)</f>
        <v>17.833333333333332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s="9" customFormat="1" ht="15.75">
      <c r="A264" s="26"/>
      <c r="B264" s="41"/>
      <c r="C264" s="41"/>
      <c r="D264" s="41"/>
      <c r="E264" s="42"/>
      <c r="F264" s="42"/>
      <c r="G264" s="42"/>
      <c r="H264" s="42"/>
      <c r="I264" s="42"/>
      <c r="J264" s="42"/>
      <c r="K264" s="42"/>
      <c r="L264" s="42"/>
      <c r="M264" s="42"/>
      <c r="N264" s="165"/>
      <c r="O264" s="4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s="9" customFormat="1" ht="15.75">
      <c r="A265" s="206" t="s">
        <v>86</v>
      </c>
      <c r="B265" s="207"/>
      <c r="C265" s="207"/>
      <c r="D265" s="207"/>
      <c r="E265" s="207"/>
      <c r="F265" s="207"/>
      <c r="G265" s="207"/>
      <c r="H265" s="207"/>
      <c r="I265" s="207"/>
      <c r="J265" s="207"/>
      <c r="K265" s="207"/>
      <c r="L265" s="207"/>
      <c r="M265" s="207"/>
      <c r="N265" s="208"/>
      <c r="O265" s="209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s="9" customFormat="1" ht="15.75">
      <c r="A266" s="37" t="s">
        <v>29</v>
      </c>
      <c r="B266" s="214">
        <v>0</v>
      </c>
      <c r="C266" s="214">
        <v>0</v>
      </c>
      <c r="D266" s="214">
        <v>0</v>
      </c>
      <c r="E266" s="214">
        <v>0</v>
      </c>
      <c r="F266" s="214">
        <v>0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1">
        <v>0</v>
      </c>
      <c r="N266" s="161">
        <f>SUM(B266:M266)</f>
        <v>0</v>
      </c>
      <c r="O266" s="22">
        <f>IF(N266=0,0,AVERAGE(B266:M266))</f>
        <v>0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s="9" customFormat="1" ht="15.75">
      <c r="A267" s="37" t="s">
        <v>26</v>
      </c>
      <c r="B267" s="214">
        <v>0</v>
      </c>
      <c r="C267" s="214">
        <v>0</v>
      </c>
      <c r="D267" s="214">
        <v>0</v>
      </c>
      <c r="E267" s="214">
        <v>0</v>
      </c>
      <c r="F267" s="214">
        <v>0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1">
        <v>0</v>
      </c>
      <c r="N267" s="161">
        <f t="shared" ref="N267:N282" si="70">SUM(B267:M267)</f>
        <v>0</v>
      </c>
      <c r="O267" s="22">
        <f t="shared" ref="O267:O282" si="71">IF(N267=0,0,AVERAGE(B267:M267))</f>
        <v>0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s="9" customFormat="1" ht="15.75">
      <c r="A268" s="37" t="s">
        <v>449</v>
      </c>
      <c r="B268" s="214">
        <v>0</v>
      </c>
      <c r="C268" s="214">
        <v>0</v>
      </c>
      <c r="D268" s="214">
        <v>0</v>
      </c>
      <c r="E268" s="214">
        <v>0</v>
      </c>
      <c r="F268" s="214">
        <v>0</v>
      </c>
      <c r="G268" s="21">
        <v>0</v>
      </c>
      <c r="H268" s="21">
        <v>0</v>
      </c>
      <c r="I268" s="21">
        <v>0</v>
      </c>
      <c r="J268" s="21">
        <v>0</v>
      </c>
      <c r="K268" s="21">
        <v>0</v>
      </c>
      <c r="L268" s="21">
        <v>0</v>
      </c>
      <c r="M268" s="21">
        <v>0</v>
      </c>
      <c r="N268" s="161">
        <f t="shared" si="70"/>
        <v>0</v>
      </c>
      <c r="O268" s="22">
        <f t="shared" si="71"/>
        <v>0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s="9" customFormat="1" ht="15.75">
      <c r="A269" s="37" t="s">
        <v>25</v>
      </c>
      <c r="B269" s="214">
        <v>0</v>
      </c>
      <c r="C269" s="214">
        <v>0</v>
      </c>
      <c r="D269" s="214">
        <v>0</v>
      </c>
      <c r="E269" s="214">
        <v>0</v>
      </c>
      <c r="F269" s="214">
        <v>0</v>
      </c>
      <c r="G269" s="21">
        <v>0</v>
      </c>
      <c r="H269" s="21">
        <v>0</v>
      </c>
      <c r="I269" s="21">
        <v>0</v>
      </c>
      <c r="J269" s="21">
        <v>0</v>
      </c>
      <c r="K269" s="21">
        <v>0</v>
      </c>
      <c r="L269" s="21">
        <v>0</v>
      </c>
      <c r="M269" s="21">
        <v>0</v>
      </c>
      <c r="N269" s="161">
        <f t="shared" si="70"/>
        <v>0</v>
      </c>
      <c r="O269" s="22">
        <f t="shared" si="71"/>
        <v>0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s="9" customFormat="1" ht="15.75">
      <c r="A270" s="37" t="s">
        <v>27</v>
      </c>
      <c r="B270" s="214">
        <v>0</v>
      </c>
      <c r="C270" s="214">
        <v>0</v>
      </c>
      <c r="D270" s="214">
        <v>0</v>
      </c>
      <c r="E270" s="214">
        <v>0</v>
      </c>
      <c r="F270" s="214">
        <v>0</v>
      </c>
      <c r="G270" s="21">
        <v>0</v>
      </c>
      <c r="H270" s="21">
        <v>0</v>
      </c>
      <c r="I270" s="21">
        <v>0</v>
      </c>
      <c r="J270" s="21">
        <v>0</v>
      </c>
      <c r="K270" s="21">
        <v>0</v>
      </c>
      <c r="L270" s="21">
        <v>0</v>
      </c>
      <c r="M270" s="21">
        <v>0</v>
      </c>
      <c r="N270" s="161">
        <f t="shared" si="70"/>
        <v>0</v>
      </c>
      <c r="O270" s="22">
        <f t="shared" si="71"/>
        <v>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s="9" customFormat="1" ht="15.75">
      <c r="A271" s="37" t="s">
        <v>120</v>
      </c>
      <c r="B271" s="214">
        <v>0</v>
      </c>
      <c r="C271" s="214">
        <v>0</v>
      </c>
      <c r="D271" s="214">
        <v>0</v>
      </c>
      <c r="E271" s="214">
        <v>0</v>
      </c>
      <c r="F271" s="214">
        <v>0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1">
        <v>0</v>
      </c>
      <c r="N271" s="161">
        <f t="shared" si="70"/>
        <v>0</v>
      </c>
      <c r="O271" s="22">
        <f t="shared" si="71"/>
        <v>0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s="9" customFormat="1" ht="15.75">
      <c r="A272" s="40" t="s">
        <v>19</v>
      </c>
      <c r="B272" s="214">
        <v>0</v>
      </c>
      <c r="C272" s="214">
        <v>0</v>
      </c>
      <c r="D272" s="214">
        <v>0</v>
      </c>
      <c r="E272" s="214">
        <v>0</v>
      </c>
      <c r="F272" s="214">
        <v>0</v>
      </c>
      <c r="G272" s="21">
        <v>0</v>
      </c>
      <c r="H272" s="21">
        <v>0</v>
      </c>
      <c r="I272" s="21">
        <v>0</v>
      </c>
      <c r="J272" s="21">
        <v>0</v>
      </c>
      <c r="K272" s="21">
        <v>1</v>
      </c>
      <c r="L272" s="21">
        <v>0</v>
      </c>
      <c r="M272" s="21">
        <v>0</v>
      </c>
      <c r="N272" s="161">
        <f t="shared" si="70"/>
        <v>1</v>
      </c>
      <c r="O272" s="22">
        <f t="shared" si="71"/>
        <v>8.3333333333333329E-2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s="9" customFormat="1" ht="15.75">
      <c r="A273" s="37" t="s">
        <v>28</v>
      </c>
      <c r="B273" s="214">
        <v>0</v>
      </c>
      <c r="C273" s="214">
        <v>0</v>
      </c>
      <c r="D273" s="214">
        <v>0</v>
      </c>
      <c r="E273" s="214">
        <v>0</v>
      </c>
      <c r="F273" s="214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1</v>
      </c>
      <c r="L273" s="21">
        <v>0</v>
      </c>
      <c r="M273" s="21">
        <v>0</v>
      </c>
      <c r="N273" s="161">
        <f t="shared" si="70"/>
        <v>1</v>
      </c>
      <c r="O273" s="22">
        <f t="shared" si="71"/>
        <v>8.3333333333333329E-2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s="9" customFormat="1" ht="15.75">
      <c r="A274" s="37" t="s">
        <v>143</v>
      </c>
      <c r="B274" s="214">
        <v>0</v>
      </c>
      <c r="C274" s="214">
        <v>0</v>
      </c>
      <c r="D274" s="214">
        <v>0</v>
      </c>
      <c r="E274" s="214">
        <v>0</v>
      </c>
      <c r="F274" s="214">
        <v>0</v>
      </c>
      <c r="G274" s="21">
        <v>0</v>
      </c>
      <c r="H274" s="21">
        <v>0</v>
      </c>
      <c r="I274" s="21">
        <v>0</v>
      </c>
      <c r="J274" s="21">
        <v>0</v>
      </c>
      <c r="K274" s="21">
        <v>0</v>
      </c>
      <c r="L274" s="21">
        <v>0</v>
      </c>
      <c r="M274" s="21">
        <v>0</v>
      </c>
      <c r="N274" s="161">
        <f t="shared" si="70"/>
        <v>0</v>
      </c>
      <c r="O274" s="22">
        <f t="shared" si="71"/>
        <v>0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s="9" customFormat="1" ht="15.75">
      <c r="A275" s="37" t="s">
        <v>31</v>
      </c>
      <c r="B275" s="214">
        <v>0</v>
      </c>
      <c r="C275" s="214">
        <v>0</v>
      </c>
      <c r="D275" s="214">
        <v>0</v>
      </c>
      <c r="E275" s="214">
        <v>0</v>
      </c>
      <c r="F275" s="214">
        <v>0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1">
        <v>0</v>
      </c>
      <c r="N275" s="161">
        <f t="shared" si="70"/>
        <v>0</v>
      </c>
      <c r="O275" s="22">
        <f t="shared" si="71"/>
        <v>0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s="9" customFormat="1" ht="15.75">
      <c r="A276" s="37" t="s">
        <v>30</v>
      </c>
      <c r="B276" s="214">
        <v>0</v>
      </c>
      <c r="C276" s="214">
        <v>0</v>
      </c>
      <c r="D276" s="214">
        <v>0</v>
      </c>
      <c r="E276" s="214">
        <v>0</v>
      </c>
      <c r="F276" s="214">
        <v>0</v>
      </c>
      <c r="G276" s="21">
        <v>0</v>
      </c>
      <c r="H276" s="21">
        <v>0</v>
      </c>
      <c r="I276" s="21">
        <v>0</v>
      </c>
      <c r="J276" s="21">
        <v>0</v>
      </c>
      <c r="K276" s="21">
        <v>0</v>
      </c>
      <c r="L276" s="21">
        <v>0</v>
      </c>
      <c r="M276" s="21">
        <v>0</v>
      </c>
      <c r="N276" s="161">
        <f t="shared" si="70"/>
        <v>0</v>
      </c>
      <c r="O276" s="22">
        <f t="shared" si="71"/>
        <v>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s="9" customFormat="1" ht="15.75">
      <c r="A277" s="37" t="s">
        <v>570</v>
      </c>
      <c r="B277" s="214">
        <v>0</v>
      </c>
      <c r="C277" s="214">
        <v>0</v>
      </c>
      <c r="D277" s="214">
        <v>0</v>
      </c>
      <c r="E277" s="214">
        <v>0</v>
      </c>
      <c r="F277" s="214">
        <v>0</v>
      </c>
      <c r="G277" s="21">
        <v>0</v>
      </c>
      <c r="H277" s="21">
        <v>0</v>
      </c>
      <c r="I277" s="21">
        <v>0</v>
      </c>
      <c r="J277" s="21">
        <v>0</v>
      </c>
      <c r="K277" s="21">
        <v>0</v>
      </c>
      <c r="L277" s="21">
        <v>0</v>
      </c>
      <c r="M277" s="21">
        <v>0</v>
      </c>
      <c r="N277" s="161">
        <f t="shared" si="70"/>
        <v>0</v>
      </c>
      <c r="O277" s="22">
        <f t="shared" si="71"/>
        <v>0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s="9" customFormat="1" ht="15.75">
      <c r="A278" s="37" t="s">
        <v>144</v>
      </c>
      <c r="B278" s="214">
        <v>0</v>
      </c>
      <c r="C278" s="214">
        <v>0</v>
      </c>
      <c r="D278" s="214">
        <v>0</v>
      </c>
      <c r="E278" s="214">
        <v>0</v>
      </c>
      <c r="F278" s="214">
        <v>0</v>
      </c>
      <c r="G278" s="21">
        <v>0</v>
      </c>
      <c r="H278" s="21">
        <v>0</v>
      </c>
      <c r="I278" s="21">
        <v>0</v>
      </c>
      <c r="J278" s="21">
        <v>0</v>
      </c>
      <c r="K278" s="21">
        <v>0</v>
      </c>
      <c r="L278" s="21">
        <v>0</v>
      </c>
      <c r="M278" s="21">
        <v>0</v>
      </c>
      <c r="N278" s="161">
        <f t="shared" si="70"/>
        <v>0</v>
      </c>
      <c r="O278" s="22">
        <f t="shared" si="71"/>
        <v>0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s="9" customFormat="1" ht="15.75">
      <c r="A279" s="37" t="s">
        <v>32</v>
      </c>
      <c r="B279" s="214">
        <v>0</v>
      </c>
      <c r="C279" s="214">
        <v>1</v>
      </c>
      <c r="D279" s="214">
        <v>0</v>
      </c>
      <c r="E279" s="214">
        <v>1</v>
      </c>
      <c r="F279" s="214">
        <v>0</v>
      </c>
      <c r="G279" s="21">
        <v>1</v>
      </c>
      <c r="H279" s="21">
        <v>0</v>
      </c>
      <c r="I279" s="21">
        <v>2</v>
      </c>
      <c r="J279" s="21">
        <v>1</v>
      </c>
      <c r="K279" s="21">
        <v>0</v>
      </c>
      <c r="L279" s="21">
        <v>1</v>
      </c>
      <c r="M279" s="21">
        <v>1</v>
      </c>
      <c r="N279" s="161">
        <f t="shared" si="70"/>
        <v>8</v>
      </c>
      <c r="O279" s="22">
        <f t="shared" si="71"/>
        <v>0.66666666666666663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s="9" customFormat="1" ht="15.75">
      <c r="A280" s="37" t="s">
        <v>33</v>
      </c>
      <c r="B280" s="214">
        <v>0</v>
      </c>
      <c r="C280" s="214">
        <v>0</v>
      </c>
      <c r="D280" s="214">
        <v>0</v>
      </c>
      <c r="E280" s="214">
        <v>0</v>
      </c>
      <c r="F280" s="214">
        <v>0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1">
        <v>0</v>
      </c>
      <c r="N280" s="161">
        <f t="shared" si="70"/>
        <v>0</v>
      </c>
      <c r="O280" s="22">
        <f t="shared" si="71"/>
        <v>0</v>
      </c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s="9" customFormat="1" ht="15.75">
      <c r="A281" s="37" t="s">
        <v>34</v>
      </c>
      <c r="B281" s="214">
        <v>0</v>
      </c>
      <c r="C281" s="214">
        <v>0</v>
      </c>
      <c r="D281" s="214">
        <v>0</v>
      </c>
      <c r="E281" s="214">
        <v>0</v>
      </c>
      <c r="F281" s="214">
        <v>0</v>
      </c>
      <c r="G281" s="21">
        <v>0</v>
      </c>
      <c r="H281" s="21">
        <v>0</v>
      </c>
      <c r="I281" s="21">
        <v>0</v>
      </c>
      <c r="J281" s="21">
        <v>0</v>
      </c>
      <c r="K281" s="21">
        <v>0</v>
      </c>
      <c r="L281" s="21">
        <v>0</v>
      </c>
      <c r="M281" s="21">
        <v>0</v>
      </c>
      <c r="N281" s="161">
        <f t="shared" si="70"/>
        <v>0</v>
      </c>
      <c r="O281" s="22">
        <f t="shared" si="71"/>
        <v>0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s="9" customFormat="1" ht="15.75">
      <c r="A282" s="37" t="s">
        <v>35</v>
      </c>
      <c r="B282" s="214">
        <v>0</v>
      </c>
      <c r="C282" s="214">
        <v>0</v>
      </c>
      <c r="D282" s="214">
        <v>0</v>
      </c>
      <c r="E282" s="214">
        <v>0</v>
      </c>
      <c r="F282" s="214">
        <v>0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1">
        <v>0</v>
      </c>
      <c r="N282" s="161">
        <f t="shared" si="70"/>
        <v>0</v>
      </c>
      <c r="O282" s="22">
        <f t="shared" si="71"/>
        <v>0</v>
      </c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s="9" customFormat="1" ht="15.75">
      <c r="A283" s="23" t="s">
        <v>21</v>
      </c>
      <c r="B283" s="24">
        <f t="shared" ref="B283:M283" si="72">IF(SUM(B266:B282)=0,0,SUM(B266:B282))</f>
        <v>0</v>
      </c>
      <c r="C283" s="24">
        <f t="shared" si="72"/>
        <v>1</v>
      </c>
      <c r="D283" s="24">
        <f t="shared" si="72"/>
        <v>0</v>
      </c>
      <c r="E283" s="24">
        <f t="shared" si="72"/>
        <v>1</v>
      </c>
      <c r="F283" s="24">
        <f t="shared" si="72"/>
        <v>0</v>
      </c>
      <c r="G283" s="24">
        <f t="shared" si="72"/>
        <v>1</v>
      </c>
      <c r="H283" s="24">
        <f t="shared" si="72"/>
        <v>0</v>
      </c>
      <c r="I283" s="24">
        <f t="shared" si="72"/>
        <v>2</v>
      </c>
      <c r="J283" s="24">
        <f t="shared" si="72"/>
        <v>1</v>
      </c>
      <c r="K283" s="24">
        <f t="shared" si="72"/>
        <v>2</v>
      </c>
      <c r="L283" s="24">
        <f t="shared" si="72"/>
        <v>1</v>
      </c>
      <c r="M283" s="24">
        <f t="shared" si="72"/>
        <v>1</v>
      </c>
      <c r="N283" s="155">
        <f>SUM(N266:N282)</f>
        <v>10</v>
      </c>
      <c r="O283" s="25">
        <f>SUM(O266:O282)</f>
        <v>0.83333333333333326</v>
      </c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s="9" customFormat="1">
      <c r="A284" s="33"/>
      <c r="B284" s="34"/>
      <c r="C284" s="34"/>
      <c r="D284" s="34"/>
      <c r="E284" s="35"/>
      <c r="F284" s="35"/>
      <c r="G284" s="35"/>
      <c r="H284" s="35"/>
      <c r="I284" s="35"/>
      <c r="J284" s="35"/>
      <c r="K284" s="35"/>
      <c r="L284" s="35"/>
      <c r="M284" s="35"/>
      <c r="N284" s="164"/>
      <c r="O284" s="16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s="9" customFormat="1" ht="15.75">
      <c r="A285" s="206" t="s">
        <v>87</v>
      </c>
      <c r="B285" s="207"/>
      <c r="C285" s="207"/>
      <c r="D285" s="207"/>
      <c r="E285" s="207"/>
      <c r="F285" s="207"/>
      <c r="G285" s="207"/>
      <c r="H285" s="207"/>
      <c r="I285" s="207"/>
      <c r="J285" s="207"/>
      <c r="K285" s="207"/>
      <c r="L285" s="207"/>
      <c r="M285" s="207"/>
      <c r="N285" s="208"/>
      <c r="O285" s="209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s="9" customFormat="1" ht="15.75">
      <c r="A286" s="37" t="s">
        <v>29</v>
      </c>
      <c r="B286" s="214">
        <v>0</v>
      </c>
      <c r="C286" s="214">
        <v>0</v>
      </c>
      <c r="D286" s="214">
        <v>0</v>
      </c>
      <c r="E286" s="214">
        <v>0</v>
      </c>
      <c r="F286" s="214">
        <v>0</v>
      </c>
      <c r="G286" s="21">
        <v>0</v>
      </c>
      <c r="H286" s="21">
        <v>1</v>
      </c>
      <c r="I286" s="21">
        <v>0</v>
      </c>
      <c r="J286" s="21">
        <v>0</v>
      </c>
      <c r="K286" s="21">
        <v>0</v>
      </c>
      <c r="L286" s="21">
        <v>0</v>
      </c>
      <c r="M286" s="21">
        <v>0</v>
      </c>
      <c r="N286" s="161">
        <f>SUM(B286:M286)</f>
        <v>1</v>
      </c>
      <c r="O286" s="22">
        <f>IF(N286=0,0,AVERAGE(B286:M286))</f>
        <v>8.3333333333333329E-2</v>
      </c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s="9" customFormat="1" ht="15.75">
      <c r="A287" s="37" t="s">
        <v>26</v>
      </c>
      <c r="B287" s="214">
        <v>0</v>
      </c>
      <c r="C287" s="214">
        <v>0</v>
      </c>
      <c r="D287" s="214">
        <v>0</v>
      </c>
      <c r="E287" s="214">
        <v>0</v>
      </c>
      <c r="F287" s="214">
        <v>0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1">
        <v>0</v>
      </c>
      <c r="N287" s="161">
        <f t="shared" ref="N287:N302" si="73">SUM(B287:M287)</f>
        <v>0</v>
      </c>
      <c r="O287" s="22">
        <f t="shared" ref="O287:O302" si="74">IF(N287=0,0,AVERAGE(B287:M287))</f>
        <v>0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s="9" customFormat="1" ht="15.75">
      <c r="A288" s="37" t="s">
        <v>449</v>
      </c>
      <c r="B288" s="214">
        <v>0</v>
      </c>
      <c r="C288" s="214">
        <v>0</v>
      </c>
      <c r="D288" s="214">
        <v>0</v>
      </c>
      <c r="E288" s="214">
        <v>0</v>
      </c>
      <c r="F288" s="214">
        <v>0</v>
      </c>
      <c r="G288" s="21">
        <v>0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1">
        <v>0</v>
      </c>
      <c r="N288" s="161">
        <f t="shared" si="73"/>
        <v>0</v>
      </c>
      <c r="O288" s="22">
        <f t="shared" si="74"/>
        <v>0</v>
      </c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s="9" customFormat="1" ht="15.75">
      <c r="A289" s="37" t="s">
        <v>25</v>
      </c>
      <c r="B289" s="214">
        <v>0</v>
      </c>
      <c r="C289" s="214">
        <v>0</v>
      </c>
      <c r="D289" s="214">
        <v>0</v>
      </c>
      <c r="E289" s="214">
        <v>0</v>
      </c>
      <c r="F289" s="214">
        <v>1</v>
      </c>
      <c r="G289" s="21">
        <v>0</v>
      </c>
      <c r="H289" s="21">
        <v>0</v>
      </c>
      <c r="I289" s="21">
        <v>0</v>
      </c>
      <c r="J289" s="21">
        <v>0</v>
      </c>
      <c r="K289" s="21">
        <v>0</v>
      </c>
      <c r="L289" s="21">
        <v>0</v>
      </c>
      <c r="M289" s="21">
        <v>0</v>
      </c>
      <c r="N289" s="161">
        <f t="shared" si="73"/>
        <v>1</v>
      </c>
      <c r="O289" s="22">
        <f t="shared" si="74"/>
        <v>8.3333333333333329E-2</v>
      </c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s="9" customFormat="1" ht="15.75">
      <c r="A290" s="37" t="s">
        <v>27</v>
      </c>
      <c r="B290" s="214">
        <v>0</v>
      </c>
      <c r="C290" s="214">
        <v>0</v>
      </c>
      <c r="D290" s="214">
        <v>0</v>
      </c>
      <c r="E290" s="214">
        <v>0</v>
      </c>
      <c r="F290" s="214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0</v>
      </c>
      <c r="M290" s="21">
        <v>0</v>
      </c>
      <c r="N290" s="161">
        <f t="shared" si="73"/>
        <v>0</v>
      </c>
      <c r="O290" s="22">
        <f t="shared" si="74"/>
        <v>0</v>
      </c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s="9" customFormat="1" ht="15.75">
      <c r="A291" s="37" t="s">
        <v>120</v>
      </c>
      <c r="B291" s="214">
        <v>0</v>
      </c>
      <c r="C291" s="214">
        <v>0</v>
      </c>
      <c r="D291" s="214">
        <v>0</v>
      </c>
      <c r="E291" s="214">
        <v>0</v>
      </c>
      <c r="F291" s="214">
        <v>0</v>
      </c>
      <c r="G291" s="21">
        <v>0</v>
      </c>
      <c r="H291" s="21">
        <v>0</v>
      </c>
      <c r="I291" s="21">
        <v>0</v>
      </c>
      <c r="J291" s="21">
        <v>0</v>
      </c>
      <c r="K291" s="21">
        <v>0</v>
      </c>
      <c r="L291" s="21">
        <v>0</v>
      </c>
      <c r="M291" s="21">
        <v>0</v>
      </c>
      <c r="N291" s="161">
        <f t="shared" si="73"/>
        <v>0</v>
      </c>
      <c r="O291" s="22">
        <f t="shared" si="74"/>
        <v>0</v>
      </c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s="9" customFormat="1" ht="15.75">
      <c r="A292" s="40" t="s">
        <v>19</v>
      </c>
      <c r="B292" s="214">
        <v>2</v>
      </c>
      <c r="C292" s="214">
        <v>2</v>
      </c>
      <c r="D292" s="214">
        <v>2</v>
      </c>
      <c r="E292" s="214">
        <v>1</v>
      </c>
      <c r="F292" s="214">
        <v>0</v>
      </c>
      <c r="G292" s="21">
        <v>2</v>
      </c>
      <c r="H292" s="21">
        <v>5</v>
      </c>
      <c r="I292" s="21">
        <v>2</v>
      </c>
      <c r="J292" s="21">
        <v>3</v>
      </c>
      <c r="K292" s="21">
        <v>0</v>
      </c>
      <c r="L292" s="21">
        <v>4</v>
      </c>
      <c r="M292" s="21">
        <v>0</v>
      </c>
      <c r="N292" s="161">
        <f t="shared" si="73"/>
        <v>23</v>
      </c>
      <c r="O292" s="22">
        <f t="shared" si="74"/>
        <v>1.9166666666666667</v>
      </c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s="9" customFormat="1" ht="15.75">
      <c r="A293" s="37" t="s">
        <v>28</v>
      </c>
      <c r="B293" s="214">
        <v>0</v>
      </c>
      <c r="C293" s="214">
        <v>0</v>
      </c>
      <c r="D293" s="214">
        <v>0</v>
      </c>
      <c r="E293" s="214">
        <v>0</v>
      </c>
      <c r="F293" s="214">
        <v>0</v>
      </c>
      <c r="G293" s="21">
        <v>0</v>
      </c>
      <c r="H293" s="21">
        <v>0</v>
      </c>
      <c r="I293" s="21">
        <v>0</v>
      </c>
      <c r="J293" s="21">
        <v>0</v>
      </c>
      <c r="K293" s="21">
        <v>0</v>
      </c>
      <c r="L293" s="21">
        <v>0</v>
      </c>
      <c r="M293" s="21">
        <v>0</v>
      </c>
      <c r="N293" s="161">
        <f t="shared" si="73"/>
        <v>0</v>
      </c>
      <c r="O293" s="22">
        <f t="shared" si="74"/>
        <v>0</v>
      </c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s="9" customFormat="1" ht="15.75">
      <c r="A294" s="37" t="s">
        <v>143</v>
      </c>
      <c r="B294" s="214">
        <v>0</v>
      </c>
      <c r="C294" s="214">
        <v>0</v>
      </c>
      <c r="D294" s="214">
        <v>0</v>
      </c>
      <c r="E294" s="214">
        <v>0</v>
      </c>
      <c r="F294" s="214">
        <v>0</v>
      </c>
      <c r="G294" s="21">
        <v>0</v>
      </c>
      <c r="H294" s="21">
        <v>0</v>
      </c>
      <c r="I294" s="21">
        <v>0</v>
      </c>
      <c r="J294" s="21">
        <v>0</v>
      </c>
      <c r="K294" s="21">
        <v>0</v>
      </c>
      <c r="L294" s="21">
        <v>0</v>
      </c>
      <c r="M294" s="21">
        <v>0</v>
      </c>
      <c r="N294" s="161">
        <f t="shared" si="73"/>
        <v>0</v>
      </c>
      <c r="O294" s="22">
        <f t="shared" si="74"/>
        <v>0</v>
      </c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s="9" customFormat="1" ht="15.75">
      <c r="A295" s="37" t="s">
        <v>31</v>
      </c>
      <c r="B295" s="214">
        <v>0</v>
      </c>
      <c r="C295" s="214">
        <v>1</v>
      </c>
      <c r="D295" s="214">
        <v>1</v>
      </c>
      <c r="E295" s="214">
        <v>0</v>
      </c>
      <c r="F295" s="214">
        <v>0</v>
      </c>
      <c r="G295" s="21">
        <v>0</v>
      </c>
      <c r="H295" s="21">
        <v>0</v>
      </c>
      <c r="I295" s="21">
        <v>0</v>
      </c>
      <c r="J295" s="21">
        <v>0</v>
      </c>
      <c r="K295" s="21">
        <v>0</v>
      </c>
      <c r="L295" s="21">
        <v>0</v>
      </c>
      <c r="M295" s="21">
        <v>0</v>
      </c>
      <c r="N295" s="161">
        <f t="shared" si="73"/>
        <v>2</v>
      </c>
      <c r="O295" s="22">
        <f t="shared" si="74"/>
        <v>0.16666666666666666</v>
      </c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s="9" customFormat="1" ht="15.75">
      <c r="A296" s="37" t="s">
        <v>30</v>
      </c>
      <c r="B296" s="214">
        <v>0</v>
      </c>
      <c r="C296" s="214">
        <v>0</v>
      </c>
      <c r="D296" s="214">
        <v>0</v>
      </c>
      <c r="E296" s="214">
        <v>0</v>
      </c>
      <c r="F296" s="214">
        <v>0</v>
      </c>
      <c r="G296" s="21">
        <v>0</v>
      </c>
      <c r="H296" s="21">
        <v>0</v>
      </c>
      <c r="I296" s="21">
        <v>0</v>
      </c>
      <c r="J296" s="21">
        <v>0</v>
      </c>
      <c r="K296" s="21">
        <v>0</v>
      </c>
      <c r="L296" s="21">
        <v>0</v>
      </c>
      <c r="M296" s="21">
        <v>0</v>
      </c>
      <c r="N296" s="161">
        <f t="shared" si="73"/>
        <v>0</v>
      </c>
      <c r="O296" s="22">
        <f t="shared" si="74"/>
        <v>0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s="9" customFormat="1" ht="15.75">
      <c r="A297" s="37" t="s">
        <v>570</v>
      </c>
      <c r="B297" s="214">
        <v>0</v>
      </c>
      <c r="C297" s="214">
        <v>0</v>
      </c>
      <c r="D297" s="214">
        <v>0</v>
      </c>
      <c r="E297" s="214">
        <v>0</v>
      </c>
      <c r="F297" s="214">
        <v>0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1">
        <v>0</v>
      </c>
      <c r="N297" s="161">
        <f t="shared" si="73"/>
        <v>0</v>
      </c>
      <c r="O297" s="22">
        <f t="shared" si="74"/>
        <v>0</v>
      </c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s="9" customFormat="1" ht="15.75">
      <c r="A298" s="37" t="s">
        <v>144</v>
      </c>
      <c r="B298" s="214">
        <v>0</v>
      </c>
      <c r="C298" s="214">
        <v>2</v>
      </c>
      <c r="D298" s="214">
        <v>1</v>
      </c>
      <c r="E298" s="214">
        <v>2</v>
      </c>
      <c r="F298" s="214">
        <v>0</v>
      </c>
      <c r="G298" s="21">
        <v>0</v>
      </c>
      <c r="H298" s="21">
        <v>0</v>
      </c>
      <c r="I298" s="21">
        <v>0</v>
      </c>
      <c r="J298" s="21">
        <v>0</v>
      </c>
      <c r="K298" s="21">
        <v>0</v>
      </c>
      <c r="L298" s="21">
        <v>0</v>
      </c>
      <c r="M298" s="21">
        <v>0</v>
      </c>
      <c r="N298" s="161">
        <f t="shared" si="73"/>
        <v>5</v>
      </c>
      <c r="O298" s="22">
        <f t="shared" si="74"/>
        <v>0.41666666666666669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s="9" customFormat="1" ht="15.75">
      <c r="A299" s="37" t="s">
        <v>32</v>
      </c>
      <c r="B299" s="214">
        <v>16</v>
      </c>
      <c r="C299" s="214">
        <v>12</v>
      </c>
      <c r="D299" s="214">
        <v>15</v>
      </c>
      <c r="E299" s="214">
        <v>14</v>
      </c>
      <c r="F299" s="214">
        <v>13</v>
      </c>
      <c r="G299" s="21">
        <v>13</v>
      </c>
      <c r="H299" s="21">
        <v>10</v>
      </c>
      <c r="I299" s="21">
        <v>14</v>
      </c>
      <c r="J299" s="21">
        <v>12</v>
      </c>
      <c r="K299" s="21">
        <v>14</v>
      </c>
      <c r="L299" s="21">
        <v>7</v>
      </c>
      <c r="M299" s="21">
        <v>16</v>
      </c>
      <c r="N299" s="161">
        <f t="shared" si="73"/>
        <v>156</v>
      </c>
      <c r="O299" s="22">
        <f t="shared" si="74"/>
        <v>13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s="9" customFormat="1" ht="15.75">
      <c r="A300" s="37" t="s">
        <v>33</v>
      </c>
      <c r="B300" s="214">
        <v>0</v>
      </c>
      <c r="C300" s="214">
        <v>0</v>
      </c>
      <c r="D300" s="214">
        <v>0</v>
      </c>
      <c r="E300" s="214">
        <v>0</v>
      </c>
      <c r="F300" s="214">
        <v>1</v>
      </c>
      <c r="G300" s="21">
        <v>2</v>
      </c>
      <c r="H300" s="21">
        <v>0</v>
      </c>
      <c r="I300" s="21">
        <v>3</v>
      </c>
      <c r="J300" s="21">
        <v>0</v>
      </c>
      <c r="K300" s="21">
        <v>1</v>
      </c>
      <c r="L300" s="21">
        <v>1</v>
      </c>
      <c r="M300" s="21">
        <v>0</v>
      </c>
      <c r="N300" s="161">
        <f t="shared" si="73"/>
        <v>8</v>
      </c>
      <c r="O300" s="22">
        <f t="shared" si="74"/>
        <v>0.66666666666666663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s="9" customFormat="1" ht="15.75">
      <c r="A301" s="37" t="s">
        <v>34</v>
      </c>
      <c r="B301" s="214">
        <v>0</v>
      </c>
      <c r="C301" s="214">
        <v>0</v>
      </c>
      <c r="D301" s="214">
        <v>0</v>
      </c>
      <c r="E301" s="214">
        <v>0</v>
      </c>
      <c r="F301" s="214">
        <v>1</v>
      </c>
      <c r="G301" s="21">
        <v>0</v>
      </c>
      <c r="H301" s="21">
        <v>1</v>
      </c>
      <c r="I301" s="21">
        <v>0</v>
      </c>
      <c r="J301" s="21">
        <v>1</v>
      </c>
      <c r="K301" s="21">
        <v>0</v>
      </c>
      <c r="L301" s="21">
        <v>0</v>
      </c>
      <c r="M301" s="21">
        <v>0</v>
      </c>
      <c r="N301" s="161">
        <f t="shared" si="73"/>
        <v>3</v>
      </c>
      <c r="O301" s="22">
        <f t="shared" si="74"/>
        <v>0.25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s="9" customFormat="1" ht="15.75">
      <c r="A302" s="37" t="s">
        <v>35</v>
      </c>
      <c r="B302" s="214">
        <v>0</v>
      </c>
      <c r="C302" s="214">
        <v>1</v>
      </c>
      <c r="D302" s="214">
        <v>1</v>
      </c>
      <c r="E302" s="214">
        <v>0</v>
      </c>
      <c r="F302" s="214">
        <v>0</v>
      </c>
      <c r="G302" s="21">
        <v>1</v>
      </c>
      <c r="H302" s="21">
        <v>0</v>
      </c>
      <c r="I302" s="21">
        <v>2</v>
      </c>
      <c r="J302" s="21">
        <v>0</v>
      </c>
      <c r="K302" s="21">
        <v>0</v>
      </c>
      <c r="L302" s="21">
        <v>0</v>
      </c>
      <c r="M302" s="21">
        <v>0</v>
      </c>
      <c r="N302" s="161">
        <f t="shared" si="73"/>
        <v>5</v>
      </c>
      <c r="O302" s="22">
        <f t="shared" si="74"/>
        <v>0.41666666666666669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s="9" customFormat="1" ht="15.75">
      <c r="A303" s="23" t="s">
        <v>21</v>
      </c>
      <c r="B303" s="24">
        <f t="shared" ref="B303:L303" si="75">IF(SUM(B286:B302)=0,0,SUM(B286:B302))</f>
        <v>18</v>
      </c>
      <c r="C303" s="24">
        <f t="shared" si="75"/>
        <v>18</v>
      </c>
      <c r="D303" s="24">
        <f t="shared" si="75"/>
        <v>20</v>
      </c>
      <c r="E303" s="24">
        <f t="shared" si="75"/>
        <v>17</v>
      </c>
      <c r="F303" s="24">
        <f t="shared" si="75"/>
        <v>16</v>
      </c>
      <c r="G303" s="24">
        <f t="shared" si="75"/>
        <v>18</v>
      </c>
      <c r="H303" s="24">
        <f t="shared" si="75"/>
        <v>17</v>
      </c>
      <c r="I303" s="24">
        <f t="shared" si="75"/>
        <v>21</v>
      </c>
      <c r="J303" s="24">
        <f t="shared" si="75"/>
        <v>16</v>
      </c>
      <c r="K303" s="24">
        <f t="shared" si="75"/>
        <v>15</v>
      </c>
      <c r="L303" s="24">
        <f t="shared" si="75"/>
        <v>12</v>
      </c>
      <c r="M303" s="24">
        <f t="shared" ref="M303" si="76">IF(SUM(M286:M302)=0,0,SUM(M286:M302))</f>
        <v>16</v>
      </c>
      <c r="N303" s="155">
        <f>SUM(N286:N302)</f>
        <v>204</v>
      </c>
      <c r="O303" s="25">
        <f>SUM(O286:O302)</f>
        <v>17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s="9" customFormat="1">
      <c r="A304" s="26"/>
      <c r="B304" s="27"/>
      <c r="C304" s="27"/>
      <c r="D304" s="27"/>
      <c r="E304" s="28"/>
      <c r="F304" s="28"/>
      <c r="G304" s="28"/>
      <c r="H304" s="28"/>
      <c r="I304" s="28"/>
      <c r="J304" s="28"/>
      <c r="K304" s="28"/>
      <c r="L304" s="28"/>
      <c r="M304" s="28"/>
      <c r="N304" s="162"/>
      <c r="O304" s="16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s="9" customFormat="1" ht="15.75">
      <c r="A305" s="206" t="s">
        <v>88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8"/>
      <c r="O305" s="209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s="9" customFormat="1" ht="15.75">
      <c r="A306" s="37" t="s">
        <v>75</v>
      </c>
      <c r="B306" s="214">
        <v>1</v>
      </c>
      <c r="C306" s="214">
        <v>0</v>
      </c>
      <c r="D306" s="214">
        <v>1</v>
      </c>
      <c r="E306" s="214">
        <v>0</v>
      </c>
      <c r="F306" s="214">
        <v>3</v>
      </c>
      <c r="G306" s="21">
        <v>1</v>
      </c>
      <c r="H306" s="21">
        <v>0</v>
      </c>
      <c r="I306" s="21">
        <v>1</v>
      </c>
      <c r="J306" s="21">
        <v>0</v>
      </c>
      <c r="K306" s="21">
        <v>1</v>
      </c>
      <c r="L306" s="21">
        <v>0</v>
      </c>
      <c r="M306" s="21">
        <v>0</v>
      </c>
      <c r="N306" s="161">
        <f>SUM(B306:M306)</f>
        <v>8</v>
      </c>
      <c r="O306" s="22">
        <f>IF(N306=0,0,AVERAGE(B306:M306))</f>
        <v>0.66666666666666663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s="9" customFormat="1" ht="15.75">
      <c r="A307" s="37" t="s">
        <v>76</v>
      </c>
      <c r="B307" s="214">
        <v>1</v>
      </c>
      <c r="C307" s="214">
        <v>2</v>
      </c>
      <c r="D307" s="214">
        <v>0</v>
      </c>
      <c r="E307" s="214">
        <v>1</v>
      </c>
      <c r="F307" s="214">
        <v>1</v>
      </c>
      <c r="G307" s="21">
        <v>2</v>
      </c>
      <c r="H307" s="21">
        <v>1</v>
      </c>
      <c r="I307" s="21">
        <v>1</v>
      </c>
      <c r="J307" s="21">
        <v>3</v>
      </c>
      <c r="K307" s="21">
        <v>1</v>
      </c>
      <c r="L307" s="21">
        <v>0</v>
      </c>
      <c r="M307" s="21">
        <v>2</v>
      </c>
      <c r="N307" s="161">
        <f t="shared" ref="N307:N312" si="77">SUM(B307:M307)</f>
        <v>15</v>
      </c>
      <c r="O307" s="22">
        <f t="shared" ref="O307:O312" si="78">IF(N307=0,0,AVERAGE(B307:M307))</f>
        <v>1.25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s="9" customFormat="1" ht="15.75">
      <c r="A308" s="37" t="s">
        <v>77</v>
      </c>
      <c r="B308" s="214">
        <v>3</v>
      </c>
      <c r="C308" s="214">
        <v>0</v>
      </c>
      <c r="D308" s="214">
        <v>3</v>
      </c>
      <c r="E308" s="214">
        <v>2</v>
      </c>
      <c r="F308" s="214">
        <v>0</v>
      </c>
      <c r="G308" s="21">
        <v>4</v>
      </c>
      <c r="H308" s="21">
        <v>2</v>
      </c>
      <c r="I308" s="21">
        <v>0</v>
      </c>
      <c r="J308" s="21">
        <v>0</v>
      </c>
      <c r="K308" s="21">
        <v>1</v>
      </c>
      <c r="L308" s="21">
        <v>0</v>
      </c>
      <c r="M308" s="21">
        <v>1</v>
      </c>
      <c r="N308" s="161">
        <f t="shared" si="77"/>
        <v>16</v>
      </c>
      <c r="O308" s="22">
        <f t="shared" si="78"/>
        <v>1.3333333333333333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s="9" customFormat="1" ht="15.75">
      <c r="A309" s="37" t="s">
        <v>78</v>
      </c>
      <c r="B309" s="214">
        <v>0</v>
      </c>
      <c r="C309" s="214">
        <v>1</v>
      </c>
      <c r="D309" s="214">
        <v>2</v>
      </c>
      <c r="E309" s="214">
        <v>3</v>
      </c>
      <c r="F309" s="214">
        <v>3</v>
      </c>
      <c r="G309" s="21">
        <v>2</v>
      </c>
      <c r="H309" s="21">
        <v>2</v>
      </c>
      <c r="I309" s="21">
        <v>1</v>
      </c>
      <c r="J309" s="21">
        <v>0</v>
      </c>
      <c r="K309" s="21">
        <v>1</v>
      </c>
      <c r="L309" s="21">
        <v>2</v>
      </c>
      <c r="M309" s="21">
        <v>3</v>
      </c>
      <c r="N309" s="161">
        <f t="shared" si="77"/>
        <v>20</v>
      </c>
      <c r="O309" s="22">
        <f t="shared" si="78"/>
        <v>1.6666666666666667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s="9" customFormat="1" ht="15.75">
      <c r="A310" s="37" t="s">
        <v>79</v>
      </c>
      <c r="B310" s="214">
        <v>2</v>
      </c>
      <c r="C310" s="214">
        <v>2</v>
      </c>
      <c r="D310" s="214">
        <v>2</v>
      </c>
      <c r="E310" s="214">
        <v>1</v>
      </c>
      <c r="F310" s="214">
        <v>2</v>
      </c>
      <c r="G310" s="21">
        <v>3</v>
      </c>
      <c r="H310" s="21">
        <v>6</v>
      </c>
      <c r="I310" s="21">
        <v>2</v>
      </c>
      <c r="J310" s="21">
        <v>4</v>
      </c>
      <c r="K310" s="21">
        <v>4</v>
      </c>
      <c r="L310" s="21">
        <v>1</v>
      </c>
      <c r="M310" s="21">
        <v>2</v>
      </c>
      <c r="N310" s="161">
        <f t="shared" si="77"/>
        <v>31</v>
      </c>
      <c r="O310" s="22">
        <f t="shared" si="78"/>
        <v>2.5833333333333335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s="9" customFormat="1" ht="15.75">
      <c r="A311" s="37" t="s">
        <v>80</v>
      </c>
      <c r="B311" s="214">
        <v>6</v>
      </c>
      <c r="C311" s="214">
        <v>5</v>
      </c>
      <c r="D311" s="214">
        <v>7</v>
      </c>
      <c r="E311" s="214">
        <v>7</v>
      </c>
      <c r="F311" s="214">
        <v>2</v>
      </c>
      <c r="G311" s="21">
        <v>7</v>
      </c>
      <c r="H311" s="21">
        <v>3</v>
      </c>
      <c r="I311" s="21">
        <v>11</v>
      </c>
      <c r="J311" s="21">
        <v>4</v>
      </c>
      <c r="K311" s="21">
        <v>4</v>
      </c>
      <c r="L311" s="21">
        <v>8</v>
      </c>
      <c r="M311" s="21">
        <v>5</v>
      </c>
      <c r="N311" s="161">
        <f t="shared" si="77"/>
        <v>69</v>
      </c>
      <c r="O311" s="22">
        <f t="shared" si="78"/>
        <v>5.75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s="9" customFormat="1" ht="15.75">
      <c r="A312" s="37" t="s">
        <v>81</v>
      </c>
      <c r="B312" s="214">
        <v>5</v>
      </c>
      <c r="C312" s="214">
        <v>9</v>
      </c>
      <c r="D312" s="214">
        <v>5</v>
      </c>
      <c r="E312" s="214">
        <v>4</v>
      </c>
      <c r="F312" s="214">
        <v>5</v>
      </c>
      <c r="G312" s="21">
        <v>0</v>
      </c>
      <c r="H312" s="21">
        <v>3</v>
      </c>
      <c r="I312" s="21">
        <v>7</v>
      </c>
      <c r="J312" s="21">
        <v>6</v>
      </c>
      <c r="K312" s="21">
        <v>5</v>
      </c>
      <c r="L312" s="21">
        <v>2</v>
      </c>
      <c r="M312" s="21">
        <v>4</v>
      </c>
      <c r="N312" s="161">
        <f t="shared" si="77"/>
        <v>55</v>
      </c>
      <c r="O312" s="22">
        <f t="shared" si="78"/>
        <v>4.583333333333333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s="9" customFormat="1" ht="15.75">
      <c r="A313" s="23" t="s">
        <v>21</v>
      </c>
      <c r="B313" s="24">
        <f t="shared" ref="B313:M313" si="79">IF(SUM(B306:B312)=0,0,SUM(B306:B312))</f>
        <v>18</v>
      </c>
      <c r="C313" s="24">
        <f t="shared" si="79"/>
        <v>19</v>
      </c>
      <c r="D313" s="24">
        <f t="shared" si="79"/>
        <v>20</v>
      </c>
      <c r="E313" s="24">
        <f t="shared" si="79"/>
        <v>18</v>
      </c>
      <c r="F313" s="24">
        <f t="shared" si="79"/>
        <v>16</v>
      </c>
      <c r="G313" s="24">
        <f t="shared" si="79"/>
        <v>19</v>
      </c>
      <c r="H313" s="24">
        <f t="shared" si="79"/>
        <v>17</v>
      </c>
      <c r="I313" s="24">
        <f t="shared" si="79"/>
        <v>23</v>
      </c>
      <c r="J313" s="24">
        <f t="shared" si="79"/>
        <v>17</v>
      </c>
      <c r="K313" s="24">
        <f t="shared" si="79"/>
        <v>17</v>
      </c>
      <c r="L313" s="24">
        <f t="shared" si="79"/>
        <v>13</v>
      </c>
      <c r="M313" s="24">
        <f t="shared" si="79"/>
        <v>17</v>
      </c>
      <c r="N313" s="155">
        <f>SUM(N306:N312)</f>
        <v>214</v>
      </c>
      <c r="O313" s="25">
        <f>SUM(O306:O312)</f>
        <v>17.833333333333332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s="9" customFormat="1" ht="15.75">
      <c r="A314" s="26"/>
      <c r="B314" s="27"/>
      <c r="C314" s="27"/>
      <c r="D314" s="27"/>
      <c r="E314" s="28"/>
      <c r="F314" s="28"/>
      <c r="G314" s="28"/>
      <c r="H314" s="28"/>
      <c r="I314" s="28"/>
      <c r="J314" s="28"/>
      <c r="K314" s="28"/>
      <c r="L314" s="28"/>
      <c r="M314" s="28"/>
      <c r="N314" s="162"/>
      <c r="O314" s="29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s="9" customFormat="1" ht="15.75">
      <c r="A315" s="206" t="s">
        <v>89</v>
      </c>
      <c r="B315" s="207"/>
      <c r="C315" s="207"/>
      <c r="D315" s="207"/>
      <c r="E315" s="207"/>
      <c r="F315" s="207"/>
      <c r="G315" s="207"/>
      <c r="H315" s="207"/>
      <c r="I315" s="207"/>
      <c r="J315" s="207"/>
      <c r="K315" s="207"/>
      <c r="L315" s="207"/>
      <c r="M315" s="207"/>
      <c r="N315" s="208"/>
      <c r="O315" s="209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s="9" customFormat="1" ht="15.75">
      <c r="A316" s="40" t="s">
        <v>18</v>
      </c>
      <c r="B316" s="216">
        <v>20</v>
      </c>
      <c r="C316" s="216">
        <v>14</v>
      </c>
      <c r="D316" s="216">
        <v>17</v>
      </c>
      <c r="E316" s="214">
        <v>20</v>
      </c>
      <c r="F316" s="214">
        <v>19</v>
      </c>
      <c r="G316" s="21">
        <v>13</v>
      </c>
      <c r="H316" s="21">
        <v>21</v>
      </c>
      <c r="I316" s="21">
        <v>19</v>
      </c>
      <c r="J316" s="21">
        <v>21</v>
      </c>
      <c r="K316" s="21">
        <v>16</v>
      </c>
      <c r="L316" s="21">
        <v>13</v>
      </c>
      <c r="M316" s="21">
        <v>15</v>
      </c>
      <c r="N316" s="161">
        <f>SUM(B316:M316)</f>
        <v>208</v>
      </c>
      <c r="O316" s="22">
        <f>IF(N316=0,0,AVERAGE(B316:M316))</f>
        <v>17.333333333333332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s="9" customFormat="1" ht="15.75">
      <c r="A317" s="40" t="s">
        <v>19</v>
      </c>
      <c r="B317" s="216">
        <v>20</v>
      </c>
      <c r="C317" s="216">
        <v>12</v>
      </c>
      <c r="D317" s="216">
        <v>18</v>
      </c>
      <c r="E317" s="214">
        <v>19</v>
      </c>
      <c r="F317" s="214">
        <v>14</v>
      </c>
      <c r="G317" s="21">
        <v>16</v>
      </c>
      <c r="H317" s="21">
        <v>13</v>
      </c>
      <c r="I317" s="21">
        <v>14</v>
      </c>
      <c r="J317" s="21">
        <v>14</v>
      </c>
      <c r="K317" s="21">
        <v>11</v>
      </c>
      <c r="L317" s="21">
        <v>12</v>
      </c>
      <c r="M317" s="21">
        <v>24</v>
      </c>
      <c r="N317" s="161">
        <f>SUM(B317:M317)</f>
        <v>187</v>
      </c>
      <c r="O317" s="22">
        <f>IF(N317=0,0,AVERAGE(B317:M317))</f>
        <v>15.583333333333334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s="9" customFormat="1" ht="15.75">
      <c r="A318" s="40" t="s">
        <v>20</v>
      </c>
      <c r="B318" s="216">
        <v>36</v>
      </c>
      <c r="C318" s="216">
        <v>24</v>
      </c>
      <c r="D318" s="216">
        <v>18</v>
      </c>
      <c r="E318" s="214">
        <v>28</v>
      </c>
      <c r="F318" s="214">
        <v>24</v>
      </c>
      <c r="G318" s="21">
        <v>27</v>
      </c>
      <c r="H318" s="21">
        <v>27</v>
      </c>
      <c r="I318" s="21">
        <v>30</v>
      </c>
      <c r="J318" s="21">
        <v>32</v>
      </c>
      <c r="K318" s="21">
        <v>25</v>
      </c>
      <c r="L318" s="21">
        <v>28</v>
      </c>
      <c r="M318" s="21">
        <v>31</v>
      </c>
      <c r="N318" s="161">
        <f>SUM(B318:M318)</f>
        <v>330</v>
      </c>
      <c r="O318" s="22">
        <f>IF(N318=0,0,AVERAGE(B318:M318))</f>
        <v>27.5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s="9" customFormat="1" ht="15.75">
      <c r="A319" s="23" t="s">
        <v>21</v>
      </c>
      <c r="B319" s="24">
        <f t="shared" ref="B319:M319" si="80">IF(SUM(B316:B318)=0,0,SUM(B316:B318))</f>
        <v>76</v>
      </c>
      <c r="C319" s="24">
        <f t="shared" si="80"/>
        <v>50</v>
      </c>
      <c r="D319" s="24">
        <f t="shared" si="80"/>
        <v>53</v>
      </c>
      <c r="E319" s="24">
        <f t="shared" si="80"/>
        <v>67</v>
      </c>
      <c r="F319" s="24">
        <f t="shared" si="80"/>
        <v>57</v>
      </c>
      <c r="G319" s="24">
        <f t="shared" si="80"/>
        <v>56</v>
      </c>
      <c r="H319" s="24">
        <f t="shared" si="80"/>
        <v>61</v>
      </c>
      <c r="I319" s="24">
        <f t="shared" si="80"/>
        <v>63</v>
      </c>
      <c r="J319" s="24">
        <f t="shared" si="80"/>
        <v>67</v>
      </c>
      <c r="K319" s="24">
        <f t="shared" si="80"/>
        <v>52</v>
      </c>
      <c r="L319" s="24">
        <f t="shared" si="80"/>
        <v>53</v>
      </c>
      <c r="M319" s="24">
        <f t="shared" si="80"/>
        <v>70</v>
      </c>
      <c r="N319" s="155">
        <f>SUM(N316:N318)</f>
        <v>725</v>
      </c>
      <c r="O319" s="25">
        <f>SUM(O316:O318)</f>
        <v>60.416666666666664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s="9" customFormat="1">
      <c r="A320" s="33"/>
      <c r="B320" s="34"/>
      <c r="C320" s="34"/>
      <c r="D320" s="34"/>
      <c r="E320" s="35"/>
      <c r="F320" s="35"/>
      <c r="G320" s="35"/>
      <c r="H320" s="35"/>
      <c r="I320" s="35"/>
      <c r="J320" s="35"/>
      <c r="K320" s="35"/>
      <c r="L320" s="35"/>
      <c r="M320" s="35"/>
      <c r="N320" s="164"/>
      <c r="O320" s="16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s="9" customFormat="1" ht="15.75">
      <c r="A321" s="206" t="s">
        <v>90</v>
      </c>
      <c r="B321" s="207"/>
      <c r="C321" s="207"/>
      <c r="D321" s="207"/>
      <c r="E321" s="207"/>
      <c r="F321" s="207"/>
      <c r="G321" s="207"/>
      <c r="H321" s="207"/>
      <c r="I321" s="207"/>
      <c r="J321" s="207"/>
      <c r="K321" s="207"/>
      <c r="L321" s="207"/>
      <c r="M321" s="207"/>
      <c r="N321" s="208"/>
      <c r="O321" s="209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s="9" customFormat="1" ht="15.75">
      <c r="A322" s="44" t="s">
        <v>18</v>
      </c>
      <c r="B322" s="216">
        <v>0</v>
      </c>
      <c r="C322" s="216">
        <v>0</v>
      </c>
      <c r="D322" s="216">
        <v>0</v>
      </c>
      <c r="E322" s="214">
        <v>0</v>
      </c>
      <c r="F322" s="214">
        <v>0</v>
      </c>
      <c r="G322" s="38">
        <v>0</v>
      </c>
      <c r="H322" s="38">
        <v>0</v>
      </c>
      <c r="I322" s="38">
        <v>0</v>
      </c>
      <c r="J322" s="38">
        <v>0</v>
      </c>
      <c r="K322" s="38">
        <v>0</v>
      </c>
      <c r="L322" s="38">
        <v>0</v>
      </c>
      <c r="M322" s="38">
        <v>0</v>
      </c>
      <c r="N322" s="166">
        <f>SUM(B322:M322)</f>
        <v>0</v>
      </c>
      <c r="O322" s="45">
        <f>IF(N322=0,0,AVERAGE(B322:M322))</f>
        <v>0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s="9" customFormat="1" ht="15.75">
      <c r="A323" s="44" t="s">
        <v>19</v>
      </c>
      <c r="B323" s="216">
        <v>0</v>
      </c>
      <c r="C323" s="216">
        <v>3</v>
      </c>
      <c r="D323" s="216">
        <v>1</v>
      </c>
      <c r="E323" s="214">
        <v>1</v>
      </c>
      <c r="F323" s="214">
        <v>3</v>
      </c>
      <c r="G323" s="38">
        <v>1</v>
      </c>
      <c r="H323" s="38">
        <v>1</v>
      </c>
      <c r="I323" s="38">
        <v>0</v>
      </c>
      <c r="J323" s="38">
        <v>2</v>
      </c>
      <c r="K323" s="38">
        <v>4</v>
      </c>
      <c r="L323" s="38">
        <v>1</v>
      </c>
      <c r="M323" s="38">
        <v>3</v>
      </c>
      <c r="N323" s="166">
        <f>SUM(B323:M323)</f>
        <v>20</v>
      </c>
      <c r="O323" s="45">
        <f>IF(N323=0,0,AVERAGE(B323:M323))</f>
        <v>1.6666666666666667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s="9" customFormat="1" ht="15.75">
      <c r="A324" s="44" t="s">
        <v>20</v>
      </c>
      <c r="B324" s="216">
        <v>0</v>
      </c>
      <c r="C324" s="216">
        <v>1</v>
      </c>
      <c r="D324" s="216">
        <v>0</v>
      </c>
      <c r="E324" s="214">
        <v>0</v>
      </c>
      <c r="F324" s="214">
        <v>0</v>
      </c>
      <c r="G324" s="38">
        <v>0</v>
      </c>
      <c r="H324" s="38">
        <v>0</v>
      </c>
      <c r="I324" s="38">
        <v>0</v>
      </c>
      <c r="J324" s="38">
        <v>0</v>
      </c>
      <c r="K324" s="38">
        <v>0</v>
      </c>
      <c r="L324" s="38">
        <v>1</v>
      </c>
      <c r="M324" s="38">
        <v>0</v>
      </c>
      <c r="N324" s="166">
        <f>SUM(B324:M324)</f>
        <v>2</v>
      </c>
      <c r="O324" s="45">
        <f>IF(N324=0,0,AVERAGE(B324:M324))</f>
        <v>0.16666666666666666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s="9" customFormat="1" ht="15.75">
      <c r="A325" s="46" t="s">
        <v>21</v>
      </c>
      <c r="B325" s="47">
        <f t="shared" ref="B325:M325" si="81">IF(SUM(B322:B324)=0,0,SUM(B322:B324))</f>
        <v>0</v>
      </c>
      <c r="C325" s="47">
        <f t="shared" si="81"/>
        <v>4</v>
      </c>
      <c r="D325" s="47">
        <f t="shared" si="81"/>
        <v>1</v>
      </c>
      <c r="E325" s="47">
        <f t="shared" si="81"/>
        <v>1</v>
      </c>
      <c r="F325" s="47">
        <f t="shared" si="81"/>
        <v>3</v>
      </c>
      <c r="G325" s="47">
        <f t="shared" si="81"/>
        <v>1</v>
      </c>
      <c r="H325" s="47">
        <f t="shared" si="81"/>
        <v>1</v>
      </c>
      <c r="I325" s="47">
        <f t="shared" si="81"/>
        <v>0</v>
      </c>
      <c r="J325" s="47">
        <f t="shared" si="81"/>
        <v>2</v>
      </c>
      <c r="K325" s="47">
        <f t="shared" si="81"/>
        <v>4</v>
      </c>
      <c r="L325" s="47">
        <f t="shared" si="81"/>
        <v>2</v>
      </c>
      <c r="M325" s="47">
        <f t="shared" si="81"/>
        <v>3</v>
      </c>
      <c r="N325" s="167">
        <f>SUM(N322:N324)</f>
        <v>22</v>
      </c>
      <c r="O325" s="48">
        <f>SUM(O322:O324)</f>
        <v>1.8333333333333335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s="9" customFormat="1">
      <c r="A326" s="49"/>
      <c r="B326" s="50"/>
      <c r="C326" s="50"/>
      <c r="D326" s="50"/>
      <c r="E326" s="51"/>
      <c r="F326" s="51"/>
      <c r="G326" s="51"/>
      <c r="H326" s="51"/>
      <c r="I326" s="51"/>
      <c r="J326" s="51"/>
      <c r="K326" s="51"/>
      <c r="L326" s="51"/>
      <c r="M326" s="51"/>
      <c r="N326" s="168"/>
      <c r="O326" s="16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s="9" customFormat="1" ht="15.75">
      <c r="A327" s="206" t="s">
        <v>91</v>
      </c>
      <c r="B327" s="207"/>
      <c r="C327" s="207"/>
      <c r="D327" s="207"/>
      <c r="E327" s="207"/>
      <c r="F327" s="207"/>
      <c r="G327" s="207"/>
      <c r="H327" s="207"/>
      <c r="I327" s="207"/>
      <c r="J327" s="207"/>
      <c r="K327" s="207"/>
      <c r="L327" s="207"/>
      <c r="M327" s="207"/>
      <c r="N327" s="208"/>
      <c r="O327" s="209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s="9" customFormat="1" ht="15.75">
      <c r="A328" s="37" t="s">
        <v>29</v>
      </c>
      <c r="B328" s="217">
        <f t="shared" ref="B328:F328" si="82">B212+B240</f>
        <v>4</v>
      </c>
      <c r="C328" s="217">
        <f t="shared" si="82"/>
        <v>1</v>
      </c>
      <c r="D328" s="217">
        <f t="shared" si="82"/>
        <v>0</v>
      </c>
      <c r="E328" s="217">
        <f t="shared" si="82"/>
        <v>2</v>
      </c>
      <c r="F328" s="217">
        <f t="shared" si="82"/>
        <v>2</v>
      </c>
      <c r="G328" s="217">
        <f t="shared" ref="G328:J328" si="83">G212+G240</f>
        <v>0</v>
      </c>
      <c r="H328" s="217">
        <f t="shared" si="83"/>
        <v>6</v>
      </c>
      <c r="I328" s="217">
        <f t="shared" si="83"/>
        <v>0</v>
      </c>
      <c r="J328" s="217">
        <f t="shared" si="83"/>
        <v>0</v>
      </c>
      <c r="K328" s="217">
        <f t="shared" ref="K328" si="84">K212+K240</f>
        <v>4</v>
      </c>
      <c r="L328" s="217">
        <f t="shared" ref="L328:M328" si="85">L212+L240</f>
        <v>1</v>
      </c>
      <c r="M328" s="217">
        <f t="shared" si="85"/>
        <v>5</v>
      </c>
      <c r="N328" s="201">
        <f>SUM(B328:M328)</f>
        <v>25</v>
      </c>
      <c r="O328" s="22">
        <f t="shared" ref="O328:O345" si="86">IF(N328=0,0,AVERAGE(B328:M328))</f>
        <v>2.0833333333333335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s="9" customFormat="1" ht="15.75">
      <c r="A329" s="37" t="s">
        <v>26</v>
      </c>
      <c r="B329" s="217">
        <f t="shared" ref="B329:J329" si="87">B213+B241</f>
        <v>10</v>
      </c>
      <c r="C329" s="217">
        <f t="shared" si="87"/>
        <v>5</v>
      </c>
      <c r="D329" s="217">
        <f t="shared" si="87"/>
        <v>9</v>
      </c>
      <c r="E329" s="217">
        <f t="shared" si="87"/>
        <v>6</v>
      </c>
      <c r="F329" s="217">
        <f t="shared" si="87"/>
        <v>2</v>
      </c>
      <c r="G329" s="217">
        <f t="shared" si="87"/>
        <v>3</v>
      </c>
      <c r="H329" s="217">
        <f t="shared" si="87"/>
        <v>6</v>
      </c>
      <c r="I329" s="217">
        <f t="shared" si="87"/>
        <v>8</v>
      </c>
      <c r="J329" s="217">
        <f t="shared" si="87"/>
        <v>4</v>
      </c>
      <c r="K329" s="217">
        <f t="shared" ref="K329" si="88">K213+K241</f>
        <v>11</v>
      </c>
      <c r="L329" s="217">
        <f t="shared" ref="L329:M329" si="89">L213+L241</f>
        <v>10</v>
      </c>
      <c r="M329" s="217">
        <f t="shared" si="89"/>
        <v>17</v>
      </c>
      <c r="N329" s="201">
        <f t="shared" ref="N329:N345" si="90">SUM(B329:M329)</f>
        <v>91</v>
      </c>
      <c r="O329" s="22">
        <f t="shared" si="86"/>
        <v>7.583333333333333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s="9" customFormat="1" ht="15.75">
      <c r="A330" s="37" t="s">
        <v>449</v>
      </c>
      <c r="B330" s="217">
        <f t="shared" ref="B330:J330" si="91">B214+B242</f>
        <v>14</v>
      </c>
      <c r="C330" s="217">
        <f t="shared" si="91"/>
        <v>7</v>
      </c>
      <c r="D330" s="217">
        <f t="shared" si="91"/>
        <v>9</v>
      </c>
      <c r="E330" s="217">
        <f t="shared" si="91"/>
        <v>5</v>
      </c>
      <c r="F330" s="217">
        <f t="shared" si="91"/>
        <v>13</v>
      </c>
      <c r="G330" s="217">
        <f t="shared" si="91"/>
        <v>7</v>
      </c>
      <c r="H330" s="217">
        <f t="shared" si="91"/>
        <v>11</v>
      </c>
      <c r="I330" s="217">
        <f t="shared" si="91"/>
        <v>9</v>
      </c>
      <c r="J330" s="217">
        <f t="shared" si="91"/>
        <v>6</v>
      </c>
      <c r="K330" s="217">
        <f t="shared" ref="K330" si="92">K214+K242</f>
        <v>7</v>
      </c>
      <c r="L330" s="217">
        <f t="shared" ref="L330:M330" si="93">L214+L242</f>
        <v>4</v>
      </c>
      <c r="M330" s="217">
        <f t="shared" si="93"/>
        <v>6</v>
      </c>
      <c r="N330" s="201">
        <f t="shared" si="90"/>
        <v>98</v>
      </c>
      <c r="O330" s="22">
        <f t="shared" si="86"/>
        <v>8.1666666666666661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s="9" customFormat="1" ht="15.75">
      <c r="A331" s="37" t="s">
        <v>25</v>
      </c>
      <c r="B331" s="214">
        <f t="shared" ref="B331:F331" si="94">B215+B243+B322</f>
        <v>87</v>
      </c>
      <c r="C331" s="214">
        <f t="shared" si="94"/>
        <v>68</v>
      </c>
      <c r="D331" s="214">
        <f t="shared" si="94"/>
        <v>93</v>
      </c>
      <c r="E331" s="214">
        <f t="shared" si="94"/>
        <v>71</v>
      </c>
      <c r="F331" s="214">
        <f t="shared" si="94"/>
        <v>83</v>
      </c>
      <c r="G331" s="214">
        <f t="shared" ref="G331:J331" si="95">G215+G243+G322</f>
        <v>71</v>
      </c>
      <c r="H331" s="214">
        <f t="shared" si="95"/>
        <v>78</v>
      </c>
      <c r="I331" s="214">
        <f>I215+I243+I322</f>
        <v>77</v>
      </c>
      <c r="J331" s="214">
        <f t="shared" si="95"/>
        <v>85</v>
      </c>
      <c r="K331" s="214">
        <f t="shared" ref="K331" si="96">K215+K243+K322</f>
        <v>55</v>
      </c>
      <c r="L331" s="214">
        <f t="shared" ref="L331:M331" si="97">L215+L243+L322</f>
        <v>51</v>
      </c>
      <c r="M331" s="214">
        <f t="shared" si="97"/>
        <v>54</v>
      </c>
      <c r="N331" s="201">
        <f t="shared" si="90"/>
        <v>873</v>
      </c>
      <c r="O331" s="22">
        <f t="shared" si="86"/>
        <v>72.75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s="9" customFormat="1" ht="15.75">
      <c r="A332" s="37" t="s">
        <v>27</v>
      </c>
      <c r="B332" s="217">
        <f t="shared" ref="B332:J332" si="98">B216+B244</f>
        <v>5</v>
      </c>
      <c r="C332" s="217">
        <f t="shared" si="98"/>
        <v>6</v>
      </c>
      <c r="D332" s="217">
        <f t="shared" si="98"/>
        <v>3</v>
      </c>
      <c r="E332" s="217">
        <f t="shared" si="98"/>
        <v>6</v>
      </c>
      <c r="F332" s="217">
        <f t="shared" si="98"/>
        <v>7</v>
      </c>
      <c r="G332" s="217">
        <f t="shared" si="98"/>
        <v>3</v>
      </c>
      <c r="H332" s="217">
        <f t="shared" si="98"/>
        <v>7</v>
      </c>
      <c r="I332" s="217">
        <f t="shared" si="98"/>
        <v>4</v>
      </c>
      <c r="J332" s="217">
        <f t="shared" si="98"/>
        <v>3</v>
      </c>
      <c r="K332" s="217">
        <f t="shared" ref="K332" si="99">K216+K244</f>
        <v>4</v>
      </c>
      <c r="L332" s="217">
        <f t="shared" ref="L332:M332" si="100">L216+L244</f>
        <v>4</v>
      </c>
      <c r="M332" s="217">
        <f t="shared" si="100"/>
        <v>3</v>
      </c>
      <c r="N332" s="201">
        <f t="shared" si="90"/>
        <v>55</v>
      </c>
      <c r="O332" s="22">
        <f t="shared" si="86"/>
        <v>4.583333333333333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s="9" customFormat="1" ht="15.75">
      <c r="A333" s="37" t="s">
        <v>120</v>
      </c>
      <c r="B333" s="217">
        <f t="shared" ref="B333:J333" si="101">B217+B245</f>
        <v>0</v>
      </c>
      <c r="C333" s="217">
        <f t="shared" si="101"/>
        <v>0</v>
      </c>
      <c r="D333" s="217">
        <f t="shared" si="101"/>
        <v>0</v>
      </c>
      <c r="E333" s="217">
        <f t="shared" si="101"/>
        <v>0</v>
      </c>
      <c r="F333" s="217">
        <f t="shared" si="101"/>
        <v>1</v>
      </c>
      <c r="G333" s="217">
        <f t="shared" si="101"/>
        <v>0</v>
      </c>
      <c r="H333" s="217">
        <f t="shared" si="101"/>
        <v>0</v>
      </c>
      <c r="I333" s="217">
        <f t="shared" si="101"/>
        <v>0</v>
      </c>
      <c r="J333" s="217">
        <f t="shared" si="101"/>
        <v>0</v>
      </c>
      <c r="K333" s="217">
        <f t="shared" ref="K333" si="102">K217+K245</f>
        <v>0</v>
      </c>
      <c r="L333" s="217">
        <f t="shared" ref="L333:M333" si="103">L217+L245</f>
        <v>0</v>
      </c>
      <c r="M333" s="217">
        <f t="shared" si="103"/>
        <v>0</v>
      </c>
      <c r="N333" s="201">
        <f t="shared" si="90"/>
        <v>1</v>
      </c>
      <c r="O333" s="22">
        <f t="shared" si="86"/>
        <v>8.3333333333333329E-2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s="9" customFormat="1" ht="15.75">
      <c r="A334" s="40" t="s">
        <v>19</v>
      </c>
      <c r="B334" s="214">
        <f t="shared" ref="B334:F334" si="104">B218+B246+B323</f>
        <v>15</v>
      </c>
      <c r="C334" s="214">
        <f t="shared" si="104"/>
        <v>16</v>
      </c>
      <c r="D334" s="214">
        <f t="shared" si="104"/>
        <v>22</v>
      </c>
      <c r="E334" s="214">
        <f t="shared" si="104"/>
        <v>19</v>
      </c>
      <c r="F334" s="214">
        <f t="shared" si="104"/>
        <v>22</v>
      </c>
      <c r="G334" s="214">
        <f t="shared" ref="G334:I334" si="105">G218+G246+G323</f>
        <v>19</v>
      </c>
      <c r="H334" s="214">
        <f t="shared" si="105"/>
        <v>13</v>
      </c>
      <c r="I334" s="214">
        <f t="shared" si="105"/>
        <v>24</v>
      </c>
      <c r="J334" s="214">
        <f>J218+J246+J323</f>
        <v>17</v>
      </c>
      <c r="K334" s="214">
        <f>K218+K246+K323</f>
        <v>17</v>
      </c>
      <c r="L334" s="214">
        <f>L218+L246+L323</f>
        <v>10</v>
      </c>
      <c r="M334" s="214">
        <f>M218+M246+M323</f>
        <v>19</v>
      </c>
      <c r="N334" s="201">
        <f t="shared" si="90"/>
        <v>213</v>
      </c>
      <c r="O334" s="22">
        <f t="shared" si="86"/>
        <v>17.75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s="9" customFormat="1" ht="15.75">
      <c r="A335" s="37" t="s">
        <v>28</v>
      </c>
      <c r="B335" s="217">
        <f t="shared" ref="B335:J335" si="106">B219+B247</f>
        <v>11</v>
      </c>
      <c r="C335" s="217">
        <f t="shared" si="106"/>
        <v>5</v>
      </c>
      <c r="D335" s="217">
        <f t="shared" si="106"/>
        <v>2</v>
      </c>
      <c r="E335" s="217">
        <f t="shared" si="106"/>
        <v>8</v>
      </c>
      <c r="F335" s="217">
        <f t="shared" si="106"/>
        <v>8</v>
      </c>
      <c r="G335" s="217">
        <f t="shared" si="106"/>
        <v>2</v>
      </c>
      <c r="H335" s="217">
        <f t="shared" si="106"/>
        <v>3</v>
      </c>
      <c r="I335" s="217">
        <f t="shared" si="106"/>
        <v>12</v>
      </c>
      <c r="J335" s="217">
        <f t="shared" si="106"/>
        <v>12</v>
      </c>
      <c r="K335" s="217">
        <f t="shared" ref="K335" si="107">K219+K247</f>
        <v>13</v>
      </c>
      <c r="L335" s="217">
        <f t="shared" ref="L335:M335" si="108">L219+L247</f>
        <v>9</v>
      </c>
      <c r="M335" s="217">
        <f t="shared" si="108"/>
        <v>17</v>
      </c>
      <c r="N335" s="201">
        <f t="shared" si="90"/>
        <v>102</v>
      </c>
      <c r="O335" s="22">
        <f t="shared" si="86"/>
        <v>8.5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s="9" customFormat="1" ht="15.75">
      <c r="A336" s="37" t="s">
        <v>143</v>
      </c>
      <c r="B336" s="217">
        <f t="shared" ref="B336:J336" si="109">B220+B248</f>
        <v>0</v>
      </c>
      <c r="C336" s="217">
        <f t="shared" si="109"/>
        <v>0</v>
      </c>
      <c r="D336" s="217">
        <f t="shared" si="109"/>
        <v>0</v>
      </c>
      <c r="E336" s="217">
        <f t="shared" si="109"/>
        <v>0</v>
      </c>
      <c r="F336" s="217">
        <f t="shared" si="109"/>
        <v>1</v>
      </c>
      <c r="G336" s="217">
        <f t="shared" si="109"/>
        <v>0</v>
      </c>
      <c r="H336" s="217">
        <f t="shared" si="109"/>
        <v>0</v>
      </c>
      <c r="I336" s="217">
        <f t="shared" si="109"/>
        <v>0</v>
      </c>
      <c r="J336" s="217">
        <f t="shared" si="109"/>
        <v>0</v>
      </c>
      <c r="K336" s="217">
        <f t="shared" ref="K336" si="110">K220+K248</f>
        <v>0</v>
      </c>
      <c r="L336" s="217">
        <f t="shared" ref="L336:M336" si="111">L220+L248</f>
        <v>0</v>
      </c>
      <c r="M336" s="217">
        <f t="shared" si="111"/>
        <v>0</v>
      </c>
      <c r="N336" s="201">
        <f t="shared" si="90"/>
        <v>1</v>
      </c>
      <c r="O336" s="22">
        <f t="shared" si="86"/>
        <v>8.3333333333333329E-2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s="9" customFormat="1" ht="15.75">
      <c r="A337" s="37" t="s">
        <v>31</v>
      </c>
      <c r="B337" s="217">
        <f t="shared" ref="B337:J337" si="112">B221+B249</f>
        <v>10</v>
      </c>
      <c r="C337" s="217">
        <f t="shared" si="112"/>
        <v>9</v>
      </c>
      <c r="D337" s="217">
        <f t="shared" si="112"/>
        <v>10</v>
      </c>
      <c r="E337" s="217">
        <f t="shared" si="112"/>
        <v>7</v>
      </c>
      <c r="F337" s="217">
        <f t="shared" si="112"/>
        <v>12</v>
      </c>
      <c r="G337" s="217">
        <f t="shared" si="112"/>
        <v>9</v>
      </c>
      <c r="H337" s="217">
        <f t="shared" si="112"/>
        <v>13</v>
      </c>
      <c r="I337" s="217">
        <f t="shared" si="112"/>
        <v>9</v>
      </c>
      <c r="J337" s="217">
        <f t="shared" si="112"/>
        <v>6</v>
      </c>
      <c r="K337" s="217">
        <f t="shared" ref="K337" si="113">K221+K249</f>
        <v>9</v>
      </c>
      <c r="L337" s="217">
        <f t="shared" ref="L337:M337" si="114">L221+L249</f>
        <v>7</v>
      </c>
      <c r="M337" s="217">
        <f t="shared" si="114"/>
        <v>8</v>
      </c>
      <c r="N337" s="201">
        <f t="shared" si="90"/>
        <v>109</v>
      </c>
      <c r="O337" s="22">
        <f t="shared" si="86"/>
        <v>9.0833333333333339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s="9" customFormat="1" ht="15.75">
      <c r="A338" s="37" t="s">
        <v>30</v>
      </c>
      <c r="B338" s="217">
        <f t="shared" ref="B338:J338" si="115">B222+B250</f>
        <v>0</v>
      </c>
      <c r="C338" s="217">
        <f t="shared" si="115"/>
        <v>0</v>
      </c>
      <c r="D338" s="217">
        <f t="shared" si="115"/>
        <v>0</v>
      </c>
      <c r="E338" s="217">
        <f t="shared" si="115"/>
        <v>0</v>
      </c>
      <c r="F338" s="217">
        <f t="shared" si="115"/>
        <v>1</v>
      </c>
      <c r="G338" s="217">
        <f t="shared" si="115"/>
        <v>0</v>
      </c>
      <c r="H338" s="217">
        <f t="shared" si="115"/>
        <v>0</v>
      </c>
      <c r="I338" s="217">
        <f t="shared" si="115"/>
        <v>0</v>
      </c>
      <c r="J338" s="217">
        <f t="shared" si="115"/>
        <v>0</v>
      </c>
      <c r="K338" s="217">
        <f t="shared" ref="K338" si="116">K222+K250</f>
        <v>0</v>
      </c>
      <c r="L338" s="217">
        <f t="shared" ref="L338:M338" si="117">L222+L250</f>
        <v>0</v>
      </c>
      <c r="M338" s="217">
        <f t="shared" si="117"/>
        <v>1</v>
      </c>
      <c r="N338" s="201">
        <f t="shared" si="90"/>
        <v>2</v>
      </c>
      <c r="O338" s="22">
        <f t="shared" si="86"/>
        <v>0.16666666666666666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s="9" customFormat="1" ht="15.75">
      <c r="A339" s="37" t="s">
        <v>570</v>
      </c>
      <c r="B339" s="217">
        <f t="shared" ref="B339:J339" si="118">B223+B251</f>
        <v>6</v>
      </c>
      <c r="C339" s="217">
        <f t="shared" si="118"/>
        <v>5</v>
      </c>
      <c r="D339" s="217">
        <f t="shared" si="118"/>
        <v>4</v>
      </c>
      <c r="E339" s="217">
        <f t="shared" si="118"/>
        <v>6</v>
      </c>
      <c r="F339" s="217">
        <f t="shared" si="118"/>
        <v>10</v>
      </c>
      <c r="G339" s="217">
        <f t="shared" si="118"/>
        <v>8</v>
      </c>
      <c r="H339" s="217">
        <f t="shared" si="118"/>
        <v>3</v>
      </c>
      <c r="I339" s="217">
        <f t="shared" si="118"/>
        <v>6</v>
      </c>
      <c r="J339" s="217">
        <f t="shared" si="118"/>
        <v>1</v>
      </c>
      <c r="K339" s="217">
        <f t="shared" ref="K339" si="119">K223+K251</f>
        <v>8</v>
      </c>
      <c r="L339" s="217">
        <f t="shared" ref="L339:M339" si="120">L223+L251</f>
        <v>15</v>
      </c>
      <c r="M339" s="217">
        <f t="shared" si="120"/>
        <v>17</v>
      </c>
      <c r="N339" s="201">
        <f t="shared" si="90"/>
        <v>89</v>
      </c>
      <c r="O339" s="22">
        <f t="shared" si="86"/>
        <v>7.416666666666667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s="9" customFormat="1" ht="15.75">
      <c r="A340" s="37" t="s">
        <v>144</v>
      </c>
      <c r="B340" s="217">
        <f t="shared" ref="B340:J340" si="121">B224+B252</f>
        <v>8</v>
      </c>
      <c r="C340" s="217">
        <f t="shared" si="121"/>
        <v>6</v>
      </c>
      <c r="D340" s="217">
        <f t="shared" si="121"/>
        <v>9</v>
      </c>
      <c r="E340" s="217">
        <f t="shared" si="121"/>
        <v>10</v>
      </c>
      <c r="F340" s="217">
        <f t="shared" si="121"/>
        <v>7</v>
      </c>
      <c r="G340" s="217">
        <f t="shared" si="121"/>
        <v>7</v>
      </c>
      <c r="H340" s="217">
        <f t="shared" si="121"/>
        <v>4</v>
      </c>
      <c r="I340" s="217">
        <f t="shared" si="121"/>
        <v>7</v>
      </c>
      <c r="J340" s="217">
        <f t="shared" si="121"/>
        <v>8</v>
      </c>
      <c r="K340" s="217">
        <f t="shared" ref="K340" si="122">K224+K252</f>
        <v>7</v>
      </c>
      <c r="L340" s="217">
        <f t="shared" ref="L340:M340" si="123">L224+L252</f>
        <v>6</v>
      </c>
      <c r="M340" s="217">
        <f t="shared" si="123"/>
        <v>6</v>
      </c>
      <c r="N340" s="201">
        <f t="shared" si="90"/>
        <v>85</v>
      </c>
      <c r="O340" s="22">
        <f t="shared" si="86"/>
        <v>7.083333333333333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s="9" customFormat="1" ht="15.75">
      <c r="A341" s="37" t="s">
        <v>32</v>
      </c>
      <c r="B341" s="214">
        <f t="shared" ref="B341:F341" si="124">B225+B253+B324</f>
        <v>18</v>
      </c>
      <c r="C341" s="214">
        <f t="shared" si="124"/>
        <v>19</v>
      </c>
      <c r="D341" s="214">
        <f t="shared" si="124"/>
        <v>17</v>
      </c>
      <c r="E341" s="214">
        <f t="shared" si="124"/>
        <v>17</v>
      </c>
      <c r="F341" s="214">
        <f t="shared" si="124"/>
        <v>14</v>
      </c>
      <c r="G341" s="214">
        <f t="shared" ref="G341:I341" si="125">G225+G253+G324</f>
        <v>15</v>
      </c>
      <c r="H341" s="214">
        <f t="shared" si="125"/>
        <v>11</v>
      </c>
      <c r="I341" s="214">
        <f t="shared" si="125"/>
        <v>16</v>
      </c>
      <c r="J341" s="214">
        <f>J225+J253+J324</f>
        <v>15</v>
      </c>
      <c r="K341" s="214">
        <f>K225+K253+K324</f>
        <v>16</v>
      </c>
      <c r="L341" s="214">
        <f>L225+L253+L324</f>
        <v>11</v>
      </c>
      <c r="M341" s="214">
        <f>M225+M253+M324</f>
        <v>17</v>
      </c>
      <c r="N341" s="201">
        <f t="shared" si="90"/>
        <v>186</v>
      </c>
      <c r="O341" s="22">
        <f t="shared" si="86"/>
        <v>15.5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s="9" customFormat="1" ht="15.75">
      <c r="A342" s="37" t="s">
        <v>33</v>
      </c>
      <c r="B342" s="217">
        <f t="shared" ref="B342:F343" si="126">B227+B254</f>
        <v>0</v>
      </c>
      <c r="C342" s="217">
        <f t="shared" si="126"/>
        <v>0</v>
      </c>
      <c r="D342" s="217">
        <f t="shared" si="126"/>
        <v>0</v>
      </c>
      <c r="E342" s="217">
        <f t="shared" si="126"/>
        <v>0</v>
      </c>
      <c r="F342" s="217">
        <f t="shared" si="126"/>
        <v>1</v>
      </c>
      <c r="G342" s="217">
        <f t="shared" ref="G342:I342" si="127">G227+G254</f>
        <v>2</v>
      </c>
      <c r="H342" s="217">
        <f t="shared" si="127"/>
        <v>0</v>
      </c>
      <c r="I342" s="217">
        <f t="shared" si="127"/>
        <v>7</v>
      </c>
      <c r="J342" s="217">
        <v>2</v>
      </c>
      <c r="K342" s="217">
        <v>2</v>
      </c>
      <c r="L342" s="217">
        <v>4</v>
      </c>
      <c r="M342" s="217">
        <v>1</v>
      </c>
      <c r="N342" s="201">
        <f t="shared" si="90"/>
        <v>19</v>
      </c>
      <c r="O342" s="22">
        <f t="shared" si="86"/>
        <v>1.5833333333333333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s="9" customFormat="1" ht="15.75">
      <c r="A343" s="37" t="s">
        <v>34</v>
      </c>
      <c r="B343" s="217">
        <f t="shared" si="126"/>
        <v>7</v>
      </c>
      <c r="C343" s="217">
        <f t="shared" si="126"/>
        <v>6</v>
      </c>
      <c r="D343" s="217">
        <f t="shared" si="126"/>
        <v>7</v>
      </c>
      <c r="E343" s="217">
        <f t="shared" si="126"/>
        <v>7</v>
      </c>
      <c r="F343" s="217">
        <f t="shared" si="126"/>
        <v>8</v>
      </c>
      <c r="G343" s="217">
        <f t="shared" ref="G343:J343" si="128">G228+G255</f>
        <v>8</v>
      </c>
      <c r="H343" s="217">
        <f t="shared" si="128"/>
        <v>4</v>
      </c>
      <c r="I343" s="217">
        <f t="shared" si="128"/>
        <v>9</v>
      </c>
      <c r="J343" s="217">
        <f t="shared" si="128"/>
        <v>4</v>
      </c>
      <c r="K343" s="217">
        <f t="shared" ref="K343" si="129">K228+K255</f>
        <v>10</v>
      </c>
      <c r="L343" s="217">
        <f t="shared" ref="L343:M343" si="130">L228+L255</f>
        <v>8</v>
      </c>
      <c r="M343" s="217">
        <f t="shared" si="130"/>
        <v>8</v>
      </c>
      <c r="N343" s="201">
        <f t="shared" si="90"/>
        <v>86</v>
      </c>
      <c r="O343" s="22">
        <f t="shared" si="86"/>
        <v>7.166666666666667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s="9" customFormat="1" ht="15.75">
      <c r="A344" s="37" t="s">
        <v>441</v>
      </c>
      <c r="B344" s="217">
        <v>0</v>
      </c>
      <c r="C344" s="217">
        <v>0</v>
      </c>
      <c r="D344" s="217">
        <v>0</v>
      </c>
      <c r="E344" s="217">
        <v>0</v>
      </c>
      <c r="F344" s="217">
        <v>0</v>
      </c>
      <c r="G344" s="217">
        <v>0</v>
      </c>
      <c r="H344" s="217">
        <v>0</v>
      </c>
      <c r="I344" s="217">
        <v>0</v>
      </c>
      <c r="J344" s="217">
        <v>0</v>
      </c>
      <c r="K344" s="217">
        <v>0</v>
      </c>
      <c r="L344" s="217">
        <v>4</v>
      </c>
      <c r="M344" s="217">
        <v>0</v>
      </c>
      <c r="N344" s="201">
        <f t="shared" ref="N344" si="131">SUM(B344:M344)</f>
        <v>4</v>
      </c>
      <c r="O344" s="22">
        <f t="shared" ref="O344" si="132">IF(N344=0,0,AVERAGE(B344:M344))</f>
        <v>0.33333333333333331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s="9" customFormat="1" ht="15.75">
      <c r="A345" s="37" t="s">
        <v>35</v>
      </c>
      <c r="B345" s="217">
        <f>B230+B256</f>
        <v>4</v>
      </c>
      <c r="C345" s="217">
        <f t="shared" ref="C345:F345" si="133">C230+C256</f>
        <v>9</v>
      </c>
      <c r="D345" s="217">
        <f t="shared" si="133"/>
        <v>9</v>
      </c>
      <c r="E345" s="217">
        <f t="shared" si="133"/>
        <v>7</v>
      </c>
      <c r="F345" s="217">
        <f t="shared" si="133"/>
        <v>7</v>
      </c>
      <c r="G345" s="217">
        <f t="shared" ref="G345:I345" si="134">G230+G256</f>
        <v>7</v>
      </c>
      <c r="H345" s="217">
        <f t="shared" si="134"/>
        <v>7</v>
      </c>
      <c r="I345" s="217">
        <f t="shared" si="134"/>
        <v>8</v>
      </c>
      <c r="J345" s="217">
        <f>J230+J256</f>
        <v>3</v>
      </c>
      <c r="K345" s="217">
        <f>K230+K256</f>
        <v>10</v>
      </c>
      <c r="L345" s="217">
        <f>L230+L256</f>
        <v>20</v>
      </c>
      <c r="M345" s="217">
        <f>M230+M256</f>
        <v>12</v>
      </c>
      <c r="N345" s="201">
        <f t="shared" si="90"/>
        <v>103</v>
      </c>
      <c r="O345" s="22">
        <f t="shared" si="86"/>
        <v>8.5833333333333339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s="9" customFormat="1" ht="15.75">
      <c r="A346" s="46" t="s">
        <v>21</v>
      </c>
      <c r="B346" s="47">
        <f>IF(SUM(B328:B345)=0,"",SUM(B328:B345))</f>
        <v>199</v>
      </c>
      <c r="C346" s="47">
        <f>IF(SUM(C328:C345)=0,"",SUM(C328:C345))</f>
        <v>162</v>
      </c>
      <c r="D346" s="47">
        <f>IF(SUM(D328:D345)=0,"",SUM(D328:D345))</f>
        <v>194</v>
      </c>
      <c r="E346" s="47">
        <f>IF(SUM(E328:E345)=0,"",SUM(E328:E345))</f>
        <v>171</v>
      </c>
      <c r="F346" s="47">
        <f>IF(SUM(F328:F345)=0,"",SUM(F328:F345))</f>
        <v>199</v>
      </c>
      <c r="G346" s="47">
        <f t="shared" ref="G346:I346" si="135">IF(SUM(G328:G345)=0,"",SUM(G328:G345))</f>
        <v>161</v>
      </c>
      <c r="H346" s="47">
        <f t="shared" si="135"/>
        <v>166</v>
      </c>
      <c r="I346" s="47">
        <f t="shared" si="135"/>
        <v>196</v>
      </c>
      <c r="J346" s="47">
        <f>IF(SUM(J328:J345)=0,"",SUM(J328:J345))</f>
        <v>166</v>
      </c>
      <c r="K346" s="47">
        <f>IF(SUM(K328:K345)=0,"",SUM(K328:K345))</f>
        <v>173</v>
      </c>
      <c r="L346" s="47">
        <f>IF(SUM(L328:L345)=0,"",SUM(L328:L345))</f>
        <v>164</v>
      </c>
      <c r="M346" s="47">
        <f>IF(SUM(M328:M345)=0,"",SUM(M328:M345))</f>
        <v>191</v>
      </c>
      <c r="N346" s="167">
        <f>SUM(N328:N345)</f>
        <v>2142</v>
      </c>
      <c r="O346" s="48">
        <f>SUM(O328:O345)</f>
        <v>178.5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s="9" customFormat="1">
      <c r="A347" s="49"/>
      <c r="B347" s="50"/>
      <c r="C347" s="50"/>
      <c r="D347" s="50"/>
      <c r="E347" s="51"/>
      <c r="F347" s="51"/>
      <c r="G347" s="51"/>
      <c r="H347" s="51"/>
      <c r="I347" s="51"/>
      <c r="J347" s="51"/>
      <c r="K347" s="51"/>
      <c r="L347" s="51"/>
      <c r="M347" s="51"/>
      <c r="N347" s="168"/>
      <c r="O347" s="16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s="9" customFormat="1" ht="15.75">
      <c r="A348" s="202" t="s">
        <v>92</v>
      </c>
      <c r="B348" s="203"/>
      <c r="C348" s="203"/>
      <c r="D348" s="203"/>
      <c r="E348" s="203"/>
      <c r="F348" s="203"/>
      <c r="G348" s="203"/>
      <c r="H348" s="203"/>
      <c r="I348" s="203"/>
      <c r="J348" s="203"/>
      <c r="K348" s="203"/>
      <c r="L348" s="203"/>
      <c r="M348" s="203"/>
      <c r="N348" s="204"/>
      <c r="O348" s="205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s="9" customFormat="1" ht="15.75">
      <c r="A349" s="198" t="s">
        <v>18</v>
      </c>
      <c r="B349" s="217">
        <f t="shared" ref="B349:J349" si="136">SUM(B260,B234,B322)</f>
        <v>131</v>
      </c>
      <c r="C349" s="217">
        <f t="shared" si="136"/>
        <v>98</v>
      </c>
      <c r="D349" s="217">
        <f t="shared" si="136"/>
        <v>121</v>
      </c>
      <c r="E349" s="217">
        <f t="shared" si="136"/>
        <v>100</v>
      </c>
      <c r="F349" s="217">
        <f t="shared" si="136"/>
        <v>123</v>
      </c>
      <c r="G349" s="217">
        <f t="shared" si="136"/>
        <v>94</v>
      </c>
      <c r="H349" s="217">
        <f t="shared" si="136"/>
        <v>111</v>
      </c>
      <c r="I349" s="217">
        <f t="shared" si="136"/>
        <v>110</v>
      </c>
      <c r="J349" s="217">
        <f t="shared" si="136"/>
        <v>113</v>
      </c>
      <c r="K349" s="200">
        <v>97</v>
      </c>
      <c r="L349" s="200">
        <v>92</v>
      </c>
      <c r="M349" s="200">
        <v>114</v>
      </c>
      <c r="N349" s="201">
        <f>SUM(B349:M349)</f>
        <v>1304</v>
      </c>
      <c r="O349" s="22">
        <f>IF(N349=0,0,AVERAGE(B349:M349))</f>
        <v>108.66666666666667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s="9" customFormat="1" ht="15.75">
      <c r="A350" s="44" t="s">
        <v>19</v>
      </c>
      <c r="B350" s="214">
        <f t="shared" ref="B350:I351" si="137">SUM(B261,B235,B323)</f>
        <v>51</v>
      </c>
      <c r="C350" s="214">
        <f t="shared" si="137"/>
        <v>51</v>
      </c>
      <c r="D350" s="214">
        <f t="shared" si="137"/>
        <v>59</v>
      </c>
      <c r="E350" s="214">
        <f t="shared" si="137"/>
        <v>56</v>
      </c>
      <c r="F350" s="214">
        <f t="shared" si="137"/>
        <v>63</v>
      </c>
      <c r="G350" s="214">
        <f t="shared" si="137"/>
        <v>51</v>
      </c>
      <c r="H350" s="214">
        <f t="shared" si="137"/>
        <v>44</v>
      </c>
      <c r="I350" s="214">
        <f t="shared" si="137"/>
        <v>70</v>
      </c>
      <c r="J350" s="214">
        <f t="shared" ref="J350" si="138">SUM(J261,J235,J323)</f>
        <v>39</v>
      </c>
      <c r="K350" s="38">
        <v>61</v>
      </c>
      <c r="L350" s="38">
        <v>63</v>
      </c>
      <c r="M350" s="38">
        <v>61</v>
      </c>
      <c r="N350" s="201">
        <f>SUM(B350:M350)</f>
        <v>669</v>
      </c>
      <c r="O350" s="22">
        <f>IF(N350=0,0,AVERAGE(B350:M350))</f>
        <v>55.75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s="9" customFormat="1" ht="15.75">
      <c r="A351" s="44" t="s">
        <v>20</v>
      </c>
      <c r="B351" s="214">
        <f t="shared" si="137"/>
        <v>17</v>
      </c>
      <c r="C351" s="214">
        <f t="shared" si="137"/>
        <v>13</v>
      </c>
      <c r="D351" s="214">
        <f t="shared" si="137"/>
        <v>14</v>
      </c>
      <c r="E351" s="214">
        <f t="shared" si="137"/>
        <v>15</v>
      </c>
      <c r="F351" s="214">
        <f t="shared" si="137"/>
        <v>13</v>
      </c>
      <c r="G351" s="214">
        <f t="shared" si="137"/>
        <v>16</v>
      </c>
      <c r="H351" s="214">
        <f t="shared" si="137"/>
        <v>11</v>
      </c>
      <c r="I351" s="214">
        <f t="shared" si="137"/>
        <v>16</v>
      </c>
      <c r="J351" s="214">
        <f t="shared" ref="J351" si="139">SUM(J262,J236,J324)</f>
        <v>14</v>
      </c>
      <c r="K351" s="38">
        <v>15</v>
      </c>
      <c r="L351" s="38">
        <v>9</v>
      </c>
      <c r="M351" s="38">
        <v>16</v>
      </c>
      <c r="N351" s="201">
        <f>SUM(B351:M351)</f>
        <v>169</v>
      </c>
      <c r="O351" s="22">
        <f>IF(N351=0,0,AVERAGE(B351:M351))</f>
        <v>14.083333333333334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s="9" customFormat="1" ht="15.75">
      <c r="A352" s="46" t="s">
        <v>21</v>
      </c>
      <c r="B352" s="47">
        <f t="shared" ref="B352:F352" si="140">IF(SUM(B349:B351)=0,"",SUM(B349:B351))</f>
        <v>199</v>
      </c>
      <c r="C352" s="47">
        <f>IF(SUM(C349:C351)=0,"",SUM(C349:C351))</f>
        <v>162</v>
      </c>
      <c r="D352" s="47">
        <f>IF(SUM(D349:D351)=0,"",SUM(D349:D351))</f>
        <v>194</v>
      </c>
      <c r="E352" s="47">
        <f>IF(SUM(E349:E351)=0,"",SUM(E349:E351))</f>
        <v>171</v>
      </c>
      <c r="F352" s="47">
        <f t="shared" si="140"/>
        <v>199</v>
      </c>
      <c r="G352" s="47">
        <f t="shared" ref="G352:M352" si="141">IF(SUM(G349:G351)=0,"",SUM(G349:G351))</f>
        <v>161</v>
      </c>
      <c r="H352" s="47">
        <f t="shared" si="141"/>
        <v>166</v>
      </c>
      <c r="I352" s="47">
        <f t="shared" si="141"/>
        <v>196</v>
      </c>
      <c r="J352" s="47">
        <f>IF(SUM(J349:J351)=0,"",SUM(J349:J351))</f>
        <v>166</v>
      </c>
      <c r="K352" s="47">
        <f t="shared" si="141"/>
        <v>173</v>
      </c>
      <c r="L352" s="47">
        <f t="shared" si="141"/>
        <v>164</v>
      </c>
      <c r="M352" s="47">
        <f t="shared" si="141"/>
        <v>191</v>
      </c>
      <c r="N352" s="167">
        <f>SUM(N349:N351)</f>
        <v>2142</v>
      </c>
      <c r="O352" s="48">
        <f>SUM(O349:O351)</f>
        <v>178.50000000000003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s="9" customFormat="1" ht="15.75">
      <c r="A353" s="49"/>
      <c r="B353" s="50"/>
      <c r="C353" s="50"/>
      <c r="D353" s="50"/>
      <c r="E353" s="51"/>
      <c r="F353" s="51"/>
      <c r="G353" s="51"/>
      <c r="H353" s="51"/>
      <c r="I353" s="51"/>
      <c r="J353" s="51"/>
      <c r="K353" s="51"/>
      <c r="L353" s="51"/>
      <c r="M353" s="51"/>
      <c r="N353" s="168"/>
      <c r="O353" s="52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s="9" customFormat="1" ht="15.75">
      <c r="A354" s="202" t="s">
        <v>93</v>
      </c>
      <c r="B354" s="203"/>
      <c r="C354" s="203"/>
      <c r="D354" s="203"/>
      <c r="E354" s="203"/>
      <c r="F354" s="203"/>
      <c r="G354" s="203"/>
      <c r="H354" s="203"/>
      <c r="I354" s="203"/>
      <c r="J354" s="203"/>
      <c r="K354" s="203"/>
      <c r="L354" s="203"/>
      <c r="M354" s="203"/>
      <c r="N354" s="204"/>
      <c r="O354" s="205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s="9" customFormat="1" ht="15.75">
      <c r="A355" s="198" t="s">
        <v>18</v>
      </c>
      <c r="B355" s="199">
        <f t="shared" ref="B355:G355" si="142">IF(B15="","",(B42)/(B15))</f>
        <v>0.81612903225806455</v>
      </c>
      <c r="C355" s="199">
        <f t="shared" si="142"/>
        <v>0.68214285714285716</v>
      </c>
      <c r="D355" s="199">
        <f t="shared" si="142"/>
        <v>0.717741935483871</v>
      </c>
      <c r="E355" s="199">
        <f t="shared" si="142"/>
        <v>0.76166666666666671</v>
      </c>
      <c r="F355" s="199">
        <f t="shared" si="142"/>
        <v>0.7129032258064516</v>
      </c>
      <c r="G355" s="199">
        <f t="shared" si="142"/>
        <v>0.67666666666666664</v>
      </c>
      <c r="H355" s="199">
        <f t="shared" ref="H355:I355" si="143">IF(H15="","",(H42)/(H15))</f>
        <v>0.7129032258064516</v>
      </c>
      <c r="I355" s="199">
        <f t="shared" si="143"/>
        <v>0.73225806451612907</v>
      </c>
      <c r="J355" s="199">
        <f t="shared" ref="J355:M355" si="144">IF(J15="","",(J42)/(J15))</f>
        <v>0.74333333333333329</v>
      </c>
      <c r="K355" s="199">
        <f t="shared" si="144"/>
        <v>0.69032258064516128</v>
      </c>
      <c r="L355" s="199">
        <f t="shared" si="144"/>
        <v>0.68833333333333335</v>
      </c>
      <c r="M355" s="199">
        <f t="shared" si="144"/>
        <v>0.68225806451612903</v>
      </c>
      <c r="N355" s="252">
        <f>SUM(B355:M355)</f>
        <v>8.6166589861751159</v>
      </c>
      <c r="O355" s="252">
        <f>IF(N355=0,0,AVERAGE(B355:M355))</f>
        <v>0.718054915514593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s="9" customFormat="1" ht="15.75">
      <c r="A356" s="44" t="s">
        <v>19</v>
      </c>
      <c r="B356" s="195">
        <f t="shared" ref="B356:G358" si="145">IF(B16="","",(B43)/(B16))</f>
        <v>0.7129032258064516</v>
      </c>
      <c r="C356" s="195">
        <f t="shared" si="145"/>
        <v>0.88214285714285712</v>
      </c>
      <c r="D356" s="195">
        <f t="shared" si="145"/>
        <v>0.88306451612903225</v>
      </c>
      <c r="E356" s="195">
        <f t="shared" si="145"/>
        <v>0.8175</v>
      </c>
      <c r="F356" s="195">
        <f t="shared" si="145"/>
        <v>0.77903225806451615</v>
      </c>
      <c r="G356" s="195">
        <f t="shared" si="145"/>
        <v>0.72666666666666668</v>
      </c>
      <c r="H356" s="195">
        <f t="shared" ref="H356:I356" si="146">IF(H16="","",(H43)/(H16))</f>
        <v>0.67096774193548392</v>
      </c>
      <c r="I356" s="195">
        <f t="shared" si="146"/>
        <v>0.81048387096774188</v>
      </c>
      <c r="J356" s="195">
        <f t="shared" ref="J356:M356" si="147">IF(J16="","",(J43)/(J16))</f>
        <v>0.77</v>
      </c>
      <c r="K356" s="195">
        <f t="shared" si="147"/>
        <v>0.81532258064516128</v>
      </c>
      <c r="L356" s="195">
        <f t="shared" si="147"/>
        <v>0.78083333333333338</v>
      </c>
      <c r="M356" s="195">
        <f t="shared" si="147"/>
        <v>0.6596774193548387</v>
      </c>
      <c r="N356" s="252">
        <f>SUM(B356:M356)</f>
        <v>9.3085944700460832</v>
      </c>
      <c r="O356" s="252">
        <f>IF(N356=0,0,AVERAGE(B356:M356))</f>
        <v>0.7757162058371736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s="9" customFormat="1" ht="15.75">
      <c r="A357" s="44" t="s">
        <v>20</v>
      </c>
      <c r="B357" s="195">
        <f t="shared" si="145"/>
        <v>0.73870967741935489</v>
      </c>
      <c r="C357" s="195">
        <f t="shared" si="145"/>
        <v>0.70714285714285718</v>
      </c>
      <c r="D357" s="195">
        <f t="shared" si="145"/>
        <v>0.8193548387096774</v>
      </c>
      <c r="E357" s="195">
        <f t="shared" si="145"/>
        <v>0.86</v>
      </c>
      <c r="F357" s="195">
        <f t="shared" si="145"/>
        <v>0.84193548387096773</v>
      </c>
      <c r="G357" s="195">
        <f t="shared" si="145"/>
        <v>0.67</v>
      </c>
      <c r="H357" s="195">
        <f t="shared" ref="H357:I357" si="148">IF(H17="","",(H44)/(H17))</f>
        <v>0.74193548387096775</v>
      </c>
      <c r="I357" s="195">
        <f t="shared" si="148"/>
        <v>0.67419354838709677</v>
      </c>
      <c r="J357" s="195">
        <f t="shared" ref="J357:M357" si="149">IF(J17="","",(J44)/(J17))</f>
        <v>0.54666666666666663</v>
      </c>
      <c r="K357" s="195">
        <f t="shared" si="149"/>
        <v>0.6387096774193548</v>
      </c>
      <c r="L357" s="195">
        <f t="shared" si="149"/>
        <v>0.69</v>
      </c>
      <c r="M357" s="195">
        <f t="shared" si="149"/>
        <v>0.64838709677419359</v>
      </c>
      <c r="N357" s="252">
        <f>SUM(B357:M357)</f>
        <v>8.5770353302611362</v>
      </c>
      <c r="O357" s="252">
        <f>IF(N357=0,0,AVERAGE(B357:M357))</f>
        <v>0.71475294418842805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s="9" customFormat="1" ht="15.75">
      <c r="A358" s="46" t="s">
        <v>94</v>
      </c>
      <c r="B358" s="196">
        <f t="shared" si="145"/>
        <v>0.74608294930875574</v>
      </c>
      <c r="C358" s="196">
        <f t="shared" si="145"/>
        <v>0.8</v>
      </c>
      <c r="D358" s="196">
        <f t="shared" si="145"/>
        <v>0.82672811059907836</v>
      </c>
      <c r="E358" s="196">
        <f t="shared" si="145"/>
        <v>0.80761904761904757</v>
      </c>
      <c r="F358" s="196">
        <f t="shared" si="145"/>
        <v>0.76912442396313363</v>
      </c>
      <c r="G358" s="196">
        <f t="shared" si="145"/>
        <v>0.70428571428571429</v>
      </c>
      <c r="H358" s="196">
        <f t="shared" ref="H358:I358" si="150">IF(H18="","",(H45)/(H18))</f>
        <v>0.69308755760368668</v>
      </c>
      <c r="I358" s="196">
        <f t="shared" si="150"/>
        <v>0.76866359447004606</v>
      </c>
      <c r="J358" s="196">
        <f t="shared" ref="J358:M358" si="151">IF(J18="","",(J45)/(J18))</f>
        <v>0.7304761904761905</v>
      </c>
      <c r="K358" s="196">
        <f t="shared" si="151"/>
        <v>0.75437788018433183</v>
      </c>
      <c r="L358" s="196">
        <f t="shared" si="151"/>
        <v>0.74142857142857144</v>
      </c>
      <c r="M358" s="196">
        <f t="shared" si="151"/>
        <v>0.6645161290322581</v>
      </c>
      <c r="N358" s="196">
        <f>SUM(N355:N357)</f>
        <v>26.502288786482335</v>
      </c>
      <c r="O358" s="196">
        <f>IF(N358=0,0,AVERAGE(B358:M358))</f>
        <v>0.75053251408090116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s="9" customFormat="1">
      <c r="A359" s="49"/>
      <c r="B359" s="54"/>
      <c r="C359" s="54"/>
      <c r="D359" s="54"/>
      <c r="E359" s="54"/>
      <c r="F359" s="55"/>
      <c r="G359" s="55"/>
      <c r="H359" s="55"/>
      <c r="I359" s="55"/>
      <c r="J359" s="55"/>
      <c r="K359" s="55"/>
      <c r="L359" s="55"/>
      <c r="M359" s="55"/>
      <c r="N359" s="169"/>
      <c r="O359" s="362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s="9" customFormat="1" ht="15.75">
      <c r="A360" s="46" t="s">
        <v>94</v>
      </c>
      <c r="B360" s="197">
        <f t="shared" ref="B360:F360" si="152">IF(B18="","",B45/B18)</f>
        <v>0.74608294930875574</v>
      </c>
      <c r="C360" s="197">
        <f t="shared" si="152"/>
        <v>0.8</v>
      </c>
      <c r="D360" s="197">
        <f t="shared" si="152"/>
        <v>0.82672811059907836</v>
      </c>
      <c r="E360" s="197">
        <f t="shared" si="152"/>
        <v>0.80761904761904757</v>
      </c>
      <c r="F360" s="197">
        <f t="shared" si="152"/>
        <v>0.76912442396313363</v>
      </c>
      <c r="G360" s="197">
        <f>IF(G18="","",G45/G18)</f>
        <v>0.70428571428571429</v>
      </c>
      <c r="H360" s="197">
        <f>IF(H18="","",H45/H18)</f>
        <v>0.69308755760368668</v>
      </c>
      <c r="I360" s="197">
        <f>IF(I18="","",I45/I18)</f>
        <v>0.76866359447004606</v>
      </c>
      <c r="J360" s="197">
        <f>IF(J18="","",J45/J18)</f>
        <v>0.7304761904761905</v>
      </c>
      <c r="K360" s="197">
        <f t="shared" ref="K360:M360" si="153">IF(K18="","",K45/K18)</f>
        <v>0.75437788018433183</v>
      </c>
      <c r="L360" s="197">
        <f t="shared" si="153"/>
        <v>0.74142857142857144</v>
      </c>
      <c r="M360" s="197">
        <f t="shared" si="153"/>
        <v>0.6645161290322581</v>
      </c>
      <c r="N360" s="196">
        <f>SUM(N355:N357)</f>
        <v>26.502288786482335</v>
      </c>
      <c r="O360" s="212">
        <f>IF(N360=0,0,AVERAGE(B360:M360))</f>
        <v>0.75053251408090116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s="9" customFormat="1">
      <c r="A361" s="56"/>
      <c r="B361" s="27"/>
      <c r="C361" s="27"/>
      <c r="D361" s="27"/>
      <c r="E361" s="28"/>
      <c r="F361" s="28"/>
      <c r="G361" s="28"/>
      <c r="H361" s="28"/>
      <c r="I361" s="28"/>
      <c r="J361" s="28"/>
      <c r="K361" s="28"/>
      <c r="L361" s="28"/>
      <c r="M361" s="28"/>
      <c r="N361" s="162"/>
      <c r="O361" s="16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s="9" customFormat="1" ht="15.75">
      <c r="A362" s="17" t="s">
        <v>95</v>
      </c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60"/>
      <c r="O362" s="19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s="9" customFormat="1" ht="15.75">
      <c r="A363" s="40" t="s">
        <v>18</v>
      </c>
      <c r="B363" s="156">
        <f t="shared" ref="B363:M363" si="154">IF(B42=0,"",B42/SUM(B349+B316))</f>
        <v>3.3509933774834435</v>
      </c>
      <c r="C363" s="156">
        <f t="shared" si="154"/>
        <v>3.4107142857142856</v>
      </c>
      <c r="D363" s="156">
        <f t="shared" si="154"/>
        <v>3.2246376811594204</v>
      </c>
      <c r="E363" s="156">
        <f t="shared" si="154"/>
        <v>3.8083333333333331</v>
      </c>
      <c r="F363" s="156">
        <f t="shared" si="154"/>
        <v>3.112676056338028</v>
      </c>
      <c r="G363" s="156">
        <f>IF(G42=0,"",G42/SUM(G349+G316))</f>
        <v>3.7943925233644862</v>
      </c>
      <c r="H363" s="156">
        <f t="shared" si="154"/>
        <v>3.3484848484848486</v>
      </c>
      <c r="I363" s="156">
        <f t="shared" si="154"/>
        <v>3.5193798449612403</v>
      </c>
      <c r="J363" s="156">
        <f t="shared" si="154"/>
        <v>3.3283582089552239</v>
      </c>
      <c r="K363" s="156">
        <f t="shared" si="154"/>
        <v>3.7876106194690267</v>
      </c>
      <c r="L363" s="156">
        <f t="shared" si="154"/>
        <v>3.9333333333333331</v>
      </c>
      <c r="M363" s="156">
        <f t="shared" si="154"/>
        <v>3.2790697674418605</v>
      </c>
      <c r="N363" s="161">
        <f>SUM(B363:M363)</f>
        <v>41.897983880038524</v>
      </c>
      <c r="O363" s="22">
        <f>IF(N363=0,0,AVERAGE(B363:M363))</f>
        <v>3.4914986566698771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s="9" customFormat="1" ht="15.75">
      <c r="A364" s="40" t="s">
        <v>19</v>
      </c>
      <c r="B364" s="156">
        <f t="shared" ref="B364:M364" si="155">IF(B43=0,"",B43/SUM(B350+B317))</f>
        <v>12.450704225352112</v>
      </c>
      <c r="C364" s="156">
        <f t="shared" si="155"/>
        <v>15.682539682539682</v>
      </c>
      <c r="D364" s="156">
        <f t="shared" si="155"/>
        <v>14.220779220779221</v>
      </c>
      <c r="E364" s="156">
        <f t="shared" si="155"/>
        <v>13.08</v>
      </c>
      <c r="F364" s="156">
        <f t="shared" si="155"/>
        <v>12.545454545454545</v>
      </c>
      <c r="G364" s="156">
        <f>IF(G43=0,"",G43/SUM(G350+G317))</f>
        <v>13.014925373134329</v>
      </c>
      <c r="H364" s="156">
        <f t="shared" si="155"/>
        <v>14.596491228070175</v>
      </c>
      <c r="I364" s="156">
        <f t="shared" si="155"/>
        <v>11.964285714285714</v>
      </c>
      <c r="J364" s="156">
        <f t="shared" si="155"/>
        <v>17.433962264150942</v>
      </c>
      <c r="K364" s="156">
        <f t="shared" si="155"/>
        <v>14.041666666666666</v>
      </c>
      <c r="L364" s="156">
        <f t="shared" si="155"/>
        <v>12.493333333333334</v>
      </c>
      <c r="M364" s="156">
        <f t="shared" si="155"/>
        <v>9.6235294117647054</v>
      </c>
      <c r="N364" s="161">
        <f>SUM(B364:M364)</f>
        <v>161.14767166553142</v>
      </c>
      <c r="O364" s="22">
        <f>IF(N364=0,0,AVERAGE(B364:M364))</f>
        <v>13.428972638794285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s="9" customFormat="1" ht="15.75">
      <c r="A365" s="40" t="s">
        <v>20</v>
      </c>
      <c r="B365" s="156">
        <f t="shared" ref="B365:F366" si="156">IF(B44=0,"",B44/SUM(B351+B318))</f>
        <v>4.3207547169811322</v>
      </c>
      <c r="C365" s="156">
        <f t="shared" si="156"/>
        <v>5.3513513513513518</v>
      </c>
      <c r="D365" s="156">
        <f t="shared" si="156"/>
        <v>7.9375</v>
      </c>
      <c r="E365" s="156">
        <f t="shared" si="156"/>
        <v>6</v>
      </c>
      <c r="F365" s="156">
        <f t="shared" si="156"/>
        <v>7.0540540540540544</v>
      </c>
      <c r="G365" s="156">
        <f>IF(G44=0,"",G44/SUM(G351+G318))</f>
        <v>4.6744186046511631</v>
      </c>
      <c r="H365" s="156">
        <f t="shared" ref="H365:M365" si="157">IF(H44=0,"",H44/SUM(H351+H318))</f>
        <v>6.0526315789473681</v>
      </c>
      <c r="I365" s="156">
        <f t="shared" si="157"/>
        <v>4.5434782608695654</v>
      </c>
      <c r="J365" s="156">
        <f t="shared" si="157"/>
        <v>3.5652173913043477</v>
      </c>
      <c r="K365" s="156">
        <f t="shared" si="157"/>
        <v>4.95</v>
      </c>
      <c r="L365" s="156">
        <f t="shared" si="157"/>
        <v>5.5945945945945947</v>
      </c>
      <c r="M365" s="156">
        <f t="shared" si="157"/>
        <v>4.2765957446808507</v>
      </c>
      <c r="N365" s="161">
        <f>SUM(B365:M365)</f>
        <v>64.320596297434435</v>
      </c>
      <c r="O365" s="22">
        <f>IF(N365=0,0,AVERAGE(B365:M365))</f>
        <v>5.3600496914528692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s="9" customFormat="1" ht="15.75">
      <c r="A366" s="23" t="s">
        <v>0</v>
      </c>
      <c r="B366" s="25">
        <f t="shared" si="156"/>
        <v>5.8872727272727277</v>
      </c>
      <c r="C366" s="25">
        <f t="shared" si="156"/>
        <v>7.3962264150943398</v>
      </c>
      <c r="D366" s="25">
        <f t="shared" si="156"/>
        <v>7.2631578947368425</v>
      </c>
      <c r="E366" s="25">
        <f t="shared" si="156"/>
        <v>7.1260504201680677</v>
      </c>
      <c r="F366" s="25">
        <f t="shared" si="156"/>
        <v>6.51953125</v>
      </c>
      <c r="G366" s="25">
        <f>IF(G45=0,"",G45/SUM(G352+G319))</f>
        <v>6.8156682027649769</v>
      </c>
      <c r="H366" s="383">
        <f t="shared" ref="H366:M366" si="158">IF(H352="","",H45/SUM(H352))</f>
        <v>9.0602409638554224</v>
      </c>
      <c r="I366" s="25">
        <f t="shared" si="158"/>
        <v>8.5102040816326525</v>
      </c>
      <c r="J366" s="25">
        <f t="shared" si="158"/>
        <v>9.2409638554216862</v>
      </c>
      <c r="K366" s="25">
        <f t="shared" si="158"/>
        <v>9.4624277456647405</v>
      </c>
      <c r="L366" s="25">
        <f t="shared" si="158"/>
        <v>9.4939024390243905</v>
      </c>
      <c r="M366" s="25">
        <f t="shared" si="158"/>
        <v>7.5497382198952883</v>
      </c>
      <c r="N366" s="155">
        <f>SUM(B366:M366)</f>
        <v>94.32538421553113</v>
      </c>
      <c r="O366" s="25">
        <f>IF(N366=0,0,AVERAGE(B366:M366))</f>
        <v>7.8604486846275945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s="9" customFormat="1">
      <c r="A367" s="26"/>
      <c r="B367" s="27"/>
      <c r="C367" s="27"/>
      <c r="D367" s="27"/>
      <c r="E367" s="28"/>
      <c r="F367" s="28"/>
      <c r="G367" s="28"/>
      <c r="H367" s="28"/>
      <c r="I367" s="29"/>
      <c r="J367" s="29"/>
      <c r="K367" s="29"/>
      <c r="L367" s="28"/>
      <c r="M367" s="28"/>
      <c r="N367" s="162"/>
      <c r="O367" s="16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s="9" customFormat="1" ht="15.75">
      <c r="A368" s="23" t="s">
        <v>0</v>
      </c>
      <c r="B368" s="210">
        <f t="shared" ref="B368:G368" si="159">B366</f>
        <v>5.8872727272727277</v>
      </c>
      <c r="C368" s="210">
        <f t="shared" si="159"/>
        <v>7.3962264150943398</v>
      </c>
      <c r="D368" s="210">
        <f t="shared" si="159"/>
        <v>7.2631578947368425</v>
      </c>
      <c r="E368" s="210">
        <f t="shared" si="159"/>
        <v>7.1260504201680677</v>
      </c>
      <c r="F368" s="210">
        <f t="shared" si="159"/>
        <v>6.51953125</v>
      </c>
      <c r="G368" s="210">
        <f t="shared" si="159"/>
        <v>6.8156682027649769</v>
      </c>
      <c r="H368" s="25">
        <f t="shared" ref="H368:M368" si="160">IF(H352="","",H45/H352)</f>
        <v>9.0602409638554224</v>
      </c>
      <c r="I368" s="25">
        <f t="shared" si="160"/>
        <v>8.5102040816326525</v>
      </c>
      <c r="J368" s="25">
        <f t="shared" si="160"/>
        <v>9.2409638554216862</v>
      </c>
      <c r="K368" s="25">
        <f t="shared" si="160"/>
        <v>9.4624277456647405</v>
      </c>
      <c r="L368" s="25">
        <f t="shared" si="160"/>
        <v>9.4939024390243905</v>
      </c>
      <c r="M368" s="25">
        <f t="shared" si="160"/>
        <v>7.5497382198952883</v>
      </c>
      <c r="N368" s="155">
        <f>SUM(B368:M368)</f>
        <v>94.32538421553113</v>
      </c>
      <c r="O368" s="25">
        <f>IF(N368=0,0,AVERAGE(B368:M368))</f>
        <v>7.8604486846275945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s="9" customFormat="1">
      <c r="A369" s="26"/>
      <c r="B369" s="27"/>
      <c r="C369" s="27"/>
      <c r="D369" s="27"/>
      <c r="E369" s="28"/>
      <c r="F369" s="28"/>
      <c r="G369" s="28"/>
      <c r="H369" s="28"/>
      <c r="I369" s="28"/>
      <c r="J369" s="28"/>
      <c r="K369" s="28"/>
      <c r="L369" s="28"/>
      <c r="M369" s="28"/>
      <c r="N369" s="162"/>
      <c r="O369" s="16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s="9" customFormat="1" ht="15.75">
      <c r="A370" s="17" t="s">
        <v>96</v>
      </c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60"/>
      <c r="O370" s="19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s="9" customFormat="1" ht="15.75">
      <c r="A371" s="40" t="s">
        <v>18</v>
      </c>
      <c r="B371" s="156">
        <f t="shared" ref="B371:M371" si="161">IF(B9=0,"",(B349+B322)/B9)</f>
        <v>6.55</v>
      </c>
      <c r="C371" s="156">
        <f t="shared" si="161"/>
        <v>4.9000000000000004</v>
      </c>
      <c r="D371" s="156">
        <f t="shared" si="161"/>
        <v>6.05</v>
      </c>
      <c r="E371" s="156">
        <f t="shared" si="161"/>
        <v>5</v>
      </c>
      <c r="F371" s="156">
        <f t="shared" si="161"/>
        <v>6.15</v>
      </c>
      <c r="G371" s="156">
        <f>IF(G9=0,"",(G349+G322)/G9)</f>
        <v>4.7</v>
      </c>
      <c r="H371" s="156">
        <f t="shared" si="161"/>
        <v>5.55</v>
      </c>
      <c r="I371" s="156">
        <f t="shared" si="161"/>
        <v>5.5</v>
      </c>
      <c r="J371" s="156">
        <f t="shared" si="161"/>
        <v>5.65</v>
      </c>
      <c r="K371" s="156">
        <f t="shared" si="161"/>
        <v>4.8499999999999996</v>
      </c>
      <c r="L371" s="156">
        <f t="shared" si="161"/>
        <v>4.5999999999999996</v>
      </c>
      <c r="M371" s="156">
        <f t="shared" si="161"/>
        <v>5.7</v>
      </c>
      <c r="N371" s="161">
        <f>SUM(B371:M371)</f>
        <v>65.2</v>
      </c>
      <c r="O371" s="22">
        <f>IF(N371=0,0,AVERAGE(B371:M371))</f>
        <v>5.4333333333333336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s="9" customFormat="1" ht="15.75">
      <c r="A372" s="40" t="s">
        <v>19</v>
      </c>
      <c r="B372" s="156">
        <f t="shared" ref="B372:M372" si="162">IF(B10=0,"",(B350+B323)/B10)</f>
        <v>1.2749999999999999</v>
      </c>
      <c r="C372" s="156">
        <f t="shared" si="162"/>
        <v>1.35</v>
      </c>
      <c r="D372" s="156">
        <f t="shared" si="162"/>
        <v>1.5</v>
      </c>
      <c r="E372" s="156">
        <f t="shared" si="162"/>
        <v>1.425</v>
      </c>
      <c r="F372" s="156">
        <f t="shared" si="162"/>
        <v>1.65</v>
      </c>
      <c r="G372" s="156">
        <f>IF(G10=0,"",(G350+G323)/G10)</f>
        <v>1.3</v>
      </c>
      <c r="H372" s="156">
        <f t="shared" si="162"/>
        <v>1.125</v>
      </c>
      <c r="I372" s="156">
        <f t="shared" si="162"/>
        <v>1.75</v>
      </c>
      <c r="J372" s="156">
        <f t="shared" si="162"/>
        <v>1.0249999999999999</v>
      </c>
      <c r="K372" s="156">
        <f t="shared" si="162"/>
        <v>1.625</v>
      </c>
      <c r="L372" s="156">
        <f t="shared" si="162"/>
        <v>1.6</v>
      </c>
      <c r="M372" s="156">
        <f t="shared" si="162"/>
        <v>1.6</v>
      </c>
      <c r="N372" s="161">
        <f>SUM(B372:M372)</f>
        <v>17.225000000000001</v>
      </c>
      <c r="O372" s="22">
        <f>IF(N372=0,0,AVERAGE(B372:M372))</f>
        <v>1.4354166666666668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s="9" customFormat="1" ht="15.75">
      <c r="A373" s="40" t="s">
        <v>20</v>
      </c>
      <c r="B373" s="156">
        <f t="shared" ref="B373:M373" si="163">IF(B11=0,"",(B351+B324)/B11)</f>
        <v>1.7</v>
      </c>
      <c r="C373" s="156">
        <f t="shared" si="163"/>
        <v>1.4</v>
      </c>
      <c r="D373" s="156">
        <f t="shared" si="163"/>
        <v>1.4</v>
      </c>
      <c r="E373" s="156">
        <f t="shared" si="163"/>
        <v>1.5</v>
      </c>
      <c r="F373" s="156">
        <f t="shared" si="163"/>
        <v>1.3</v>
      </c>
      <c r="G373" s="156">
        <f>IF(G11=0,"",(G351+G324)/G11)</f>
        <v>1.6</v>
      </c>
      <c r="H373" s="156">
        <f t="shared" si="163"/>
        <v>1.1000000000000001</v>
      </c>
      <c r="I373" s="156">
        <f t="shared" si="163"/>
        <v>1.6</v>
      </c>
      <c r="J373" s="156">
        <f t="shared" si="163"/>
        <v>1.4</v>
      </c>
      <c r="K373" s="156">
        <f t="shared" si="163"/>
        <v>1.5</v>
      </c>
      <c r="L373" s="156">
        <f t="shared" si="163"/>
        <v>1</v>
      </c>
      <c r="M373" s="156">
        <f t="shared" si="163"/>
        <v>1.6</v>
      </c>
      <c r="N373" s="161">
        <f>SUM(B373:M373)</f>
        <v>17.100000000000001</v>
      </c>
      <c r="O373" s="22">
        <f>IF(N373=0,0,AVERAGE(B373:M373))</f>
        <v>1.425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s="9" customFormat="1" ht="15.75">
      <c r="A374" s="23" t="s">
        <v>97</v>
      </c>
      <c r="B374" s="25">
        <f t="shared" ref="B374:M374" si="164">IF(B12="","",(B352/B12))</f>
        <v>2.842857142857143</v>
      </c>
      <c r="C374" s="25">
        <f t="shared" si="164"/>
        <v>2.3142857142857145</v>
      </c>
      <c r="D374" s="25">
        <f t="shared" si="164"/>
        <v>2.7714285714285714</v>
      </c>
      <c r="E374" s="25">
        <f t="shared" si="164"/>
        <v>2.4428571428571431</v>
      </c>
      <c r="F374" s="25">
        <f t="shared" si="164"/>
        <v>2.842857142857143</v>
      </c>
      <c r="G374" s="25">
        <f>IF(G12="","",(G352/G12))</f>
        <v>2.2999999999999998</v>
      </c>
      <c r="H374" s="25">
        <f t="shared" si="164"/>
        <v>2.3714285714285714</v>
      </c>
      <c r="I374" s="25">
        <f t="shared" si="164"/>
        <v>2.8</v>
      </c>
      <c r="J374" s="25">
        <f t="shared" si="164"/>
        <v>2.3714285714285714</v>
      </c>
      <c r="K374" s="25">
        <f t="shared" si="164"/>
        <v>2.4714285714285715</v>
      </c>
      <c r="L374" s="25">
        <f t="shared" si="164"/>
        <v>2.342857142857143</v>
      </c>
      <c r="M374" s="25">
        <f t="shared" si="164"/>
        <v>2.7285714285714286</v>
      </c>
      <c r="N374" s="155">
        <f>SUM(N371:N373)</f>
        <v>99.525000000000006</v>
      </c>
      <c r="O374" s="25">
        <f>IF(N374=0,0,AVERAGE(B374:M374))</f>
        <v>2.5499999999999998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s="9" customFormat="1" ht="15.75">
      <c r="A375" s="26"/>
      <c r="B375" s="27"/>
      <c r="C375" s="27"/>
      <c r="D375" s="27"/>
      <c r="E375" s="28"/>
      <c r="F375" s="28"/>
      <c r="G375" s="28"/>
      <c r="H375" s="28"/>
      <c r="I375" s="28"/>
      <c r="J375" s="28"/>
      <c r="K375" s="28"/>
      <c r="L375" s="28"/>
      <c r="M375" s="28"/>
      <c r="N375" s="162"/>
      <c r="O375" s="57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s="9" customFormat="1" ht="15.75">
      <c r="A376" s="17" t="s">
        <v>98</v>
      </c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60"/>
      <c r="O376" s="19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s="9" customFormat="1" ht="15.75">
      <c r="A377" s="40" t="s">
        <v>18</v>
      </c>
      <c r="B377" s="267">
        <f>IF(B349=0,0,(B260/SUM(B349,B322+B316)))</f>
        <v>0</v>
      </c>
      <c r="C377" s="267">
        <f t="shared" ref="C377:G377" si="165">IF(C349=0,0,(C260/SUM(C349,C322+C316)))</f>
        <v>0</v>
      </c>
      <c r="D377" s="267">
        <f t="shared" si="165"/>
        <v>0</v>
      </c>
      <c r="E377" s="267">
        <f t="shared" si="165"/>
        <v>0</v>
      </c>
      <c r="F377" s="267">
        <f t="shared" si="165"/>
        <v>7.0422535211267607E-3</v>
      </c>
      <c r="G377" s="267">
        <f t="shared" si="165"/>
        <v>0</v>
      </c>
      <c r="H377" s="267">
        <f t="shared" ref="H377:I377" si="166">IF(H349=0,0,(H260/SUM(H349,H322+H316)))</f>
        <v>0</v>
      </c>
      <c r="I377" s="267">
        <f t="shared" si="166"/>
        <v>0</v>
      </c>
      <c r="J377" s="267">
        <f t="shared" ref="J377:K377" si="167">IF(J349=0,0,(J260/SUM(J349,J322+J316)))</f>
        <v>0</v>
      </c>
      <c r="K377" s="267">
        <f t="shared" si="167"/>
        <v>0</v>
      </c>
      <c r="L377" s="267">
        <f t="shared" ref="L377:M377" si="168">IF(L349=0,0,(L260/SUM(L349,L322+L316)))</f>
        <v>0</v>
      </c>
      <c r="M377" s="267">
        <f t="shared" si="168"/>
        <v>0</v>
      </c>
      <c r="N377" s="253">
        <f>SUM(B377:M377)</f>
        <v>7.0422535211267607E-3</v>
      </c>
      <c r="O377" s="253">
        <f>IF(O349=0,0,(O260/SUM(O349,O322)))</f>
        <v>7.6687116564417169E-4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s="9" customFormat="1" ht="15.75">
      <c r="A378" s="40" t="s">
        <v>19</v>
      </c>
      <c r="B378" s="267">
        <f>IF(B350=0,0,(B261/SUM(B350,B323+B317)))</f>
        <v>1.4084507042253521E-2</v>
      </c>
      <c r="C378" s="267">
        <f>IF(C350=0,0,(C261/SUM(C350,C323+C317)))</f>
        <v>0.10606060606060606</v>
      </c>
      <c r="D378" s="267">
        <f>IF(D350=0,0,(D261/SUM(D350,D323+D317)))</f>
        <v>7.6923076923076927E-2</v>
      </c>
      <c r="E378" s="267">
        <f>IF(E350=0,0,(E261/SUM(E350,E323+E317)))</f>
        <v>3.9473684210526314E-2</v>
      </c>
      <c r="F378" s="267">
        <f>IF(F350=0,0,(F261/SUM(F350,F323+F317)))</f>
        <v>2.5000000000000001E-2</v>
      </c>
      <c r="G378" s="267">
        <f>IF(G350=0,0,(G261/SUM(G350,G323+G317)))</f>
        <v>4.4117647058823532E-2</v>
      </c>
      <c r="H378" s="267">
        <f t="shared" ref="H378:I378" si="169">IF(H350=0,0,(H261/SUM(H350,H323+H317)))</f>
        <v>0.10344827586206896</v>
      </c>
      <c r="I378" s="267">
        <f t="shared" si="169"/>
        <v>8.3333333333333329E-2</v>
      </c>
      <c r="J378" s="267">
        <f t="shared" ref="J378:K378" si="170">IF(J350=0,0,(J261/SUM(J350,J323+J317)))</f>
        <v>5.4545454545454543E-2</v>
      </c>
      <c r="K378" s="267">
        <f t="shared" si="170"/>
        <v>2.6315789473684209E-2</v>
      </c>
      <c r="L378" s="267">
        <f t="shared" ref="L378:M378" si="171">IF(L350=0,0,(L261/SUM(L350,L323+L317)))</f>
        <v>6.5789473684210523E-2</v>
      </c>
      <c r="M378" s="267">
        <f t="shared" si="171"/>
        <v>1.1363636363636364E-2</v>
      </c>
      <c r="N378" s="253">
        <f>SUM(B378:M378)</f>
        <v>0.65045548455767421</v>
      </c>
      <c r="O378" s="253">
        <f>IF(O350=0,0,(O261/SUM(O350,O323)))</f>
        <v>6.6763425253991301E-2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s="9" customFormat="1" ht="15.75">
      <c r="A379" s="40" t="s">
        <v>20</v>
      </c>
      <c r="B379" s="267">
        <f>IF(B351=0,0,(B262/SUM(B351,B324+B318)))</f>
        <v>0.32075471698113206</v>
      </c>
      <c r="C379" s="267">
        <f t="shared" ref="C379:H379" si="172">IF(C351=0,0,(C262/SUM(C351,C324+C318)))</f>
        <v>0.31578947368421051</v>
      </c>
      <c r="D379" s="267">
        <f t="shared" si="172"/>
        <v>0.4375</v>
      </c>
      <c r="E379" s="267">
        <f t="shared" si="172"/>
        <v>0.34883720930232559</v>
      </c>
      <c r="F379" s="267">
        <f t="shared" si="172"/>
        <v>0.35135135135135137</v>
      </c>
      <c r="G379" s="267">
        <f t="shared" si="172"/>
        <v>0.37209302325581395</v>
      </c>
      <c r="H379" s="267">
        <f t="shared" si="172"/>
        <v>0.28947368421052633</v>
      </c>
      <c r="I379" s="267">
        <f t="shared" ref="I379:J379" si="173">IF(I351=0,0,(I262/SUM(I351,I324+I318)))</f>
        <v>0.34782608695652173</v>
      </c>
      <c r="J379" s="267">
        <f t="shared" si="173"/>
        <v>0.30434782608695654</v>
      </c>
      <c r="K379" s="267">
        <f t="shared" ref="K379:L379" si="174">IF(K351=0,0,(K262/SUM(K351,K324+K318)))</f>
        <v>0.375</v>
      </c>
      <c r="L379" s="267">
        <f t="shared" si="174"/>
        <v>0.21052631578947367</v>
      </c>
      <c r="M379" s="267">
        <f t="shared" ref="M379" si="175">IF(M351=0,0,(M262/SUM(M351,M324+M318)))</f>
        <v>0.34042553191489361</v>
      </c>
      <c r="N379" s="253">
        <f>SUM(B379:M379)</f>
        <v>4.0139252195332054</v>
      </c>
      <c r="O379" s="253">
        <f>IF(O351=0,0,(O262/SUM(O351,O324)))</f>
        <v>0.97660818713450293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s="9" customFormat="1" ht="15.75">
      <c r="A380" s="340" t="s">
        <v>99</v>
      </c>
      <c r="B380" s="341">
        <f>IF(B352="","",(B263/B352))</f>
        <v>9.0452261306532666E-2</v>
      </c>
      <c r="C380" s="341">
        <f t="shared" ref="C380:G380" si="176">IF(C352="","",(C263/C352))</f>
        <v>0.11728395061728394</v>
      </c>
      <c r="D380" s="341">
        <f t="shared" si="176"/>
        <v>0.10309278350515463</v>
      </c>
      <c r="E380" s="341">
        <f t="shared" si="176"/>
        <v>0.10526315789473684</v>
      </c>
      <c r="F380" s="341">
        <f t="shared" si="176"/>
        <v>8.0402010050251257E-2</v>
      </c>
      <c r="G380" s="341">
        <f t="shared" si="176"/>
        <v>0.11801242236024845</v>
      </c>
      <c r="H380" s="341">
        <f t="shared" ref="H380:I380" si="177">IF(H352="","",(H263/H352))</f>
        <v>0.10240963855421686</v>
      </c>
      <c r="I380" s="341">
        <f t="shared" si="177"/>
        <v>0.11734693877551021</v>
      </c>
      <c r="J380" s="341">
        <f t="shared" ref="J380:K380" si="178">IF(J352="","",(J263/J352))</f>
        <v>0.10240963855421686</v>
      </c>
      <c r="K380" s="341">
        <f t="shared" si="178"/>
        <v>9.8265895953757232E-2</v>
      </c>
      <c r="L380" s="341">
        <f t="shared" ref="L380:M380" si="179">IF(L352="","",(L263/L352))</f>
        <v>7.926829268292683E-2</v>
      </c>
      <c r="M380" s="341">
        <f t="shared" si="179"/>
        <v>8.9005235602094238E-2</v>
      </c>
      <c r="N380" s="339">
        <f>SUM(N377:N379)</f>
        <v>4.6714229576120063</v>
      </c>
      <c r="O380" s="339">
        <f>IF(N380=0,0,AVERAGE(B380:M380))</f>
        <v>0.1002676854880775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s="9" customFormat="1" ht="15.75">
      <c r="A381" s="26"/>
      <c r="B381" s="27"/>
      <c r="C381" s="27"/>
      <c r="D381" s="27"/>
      <c r="E381" s="28"/>
      <c r="F381" s="28"/>
      <c r="G381" s="28"/>
      <c r="H381" s="28"/>
      <c r="I381" s="28"/>
      <c r="J381" s="28"/>
      <c r="K381" s="28"/>
      <c r="L381" s="28"/>
      <c r="M381" s="28"/>
      <c r="N381" s="162"/>
      <c r="O381" s="57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s="9" customFormat="1" ht="15.75">
      <c r="A382" s="17" t="s">
        <v>100</v>
      </c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60"/>
      <c r="O382" s="19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s="9" customFormat="1" ht="15.75">
      <c r="A383" s="37" t="s">
        <v>101</v>
      </c>
      <c r="B383" s="211">
        <f t="shared" ref="B383:G383" si="180">B303/B263</f>
        <v>1</v>
      </c>
      <c r="C383" s="211">
        <f t="shared" si="180"/>
        <v>0.94736842105263153</v>
      </c>
      <c r="D383" s="211">
        <f t="shared" si="180"/>
        <v>1</v>
      </c>
      <c r="E383" s="211">
        <f t="shared" si="180"/>
        <v>0.94444444444444442</v>
      </c>
      <c r="F383" s="211">
        <f t="shared" si="180"/>
        <v>1</v>
      </c>
      <c r="G383" s="211">
        <f t="shared" si="180"/>
        <v>0.94736842105263153</v>
      </c>
      <c r="H383" s="211">
        <f t="shared" ref="H383:I383" si="181">H303/H263</f>
        <v>1</v>
      </c>
      <c r="I383" s="211">
        <f t="shared" si="181"/>
        <v>0.91304347826086951</v>
      </c>
      <c r="J383" s="211">
        <f t="shared" ref="J383:K383" si="182">J303/J263</f>
        <v>0.94117647058823528</v>
      </c>
      <c r="K383" s="211">
        <f t="shared" si="182"/>
        <v>0.88235294117647056</v>
      </c>
      <c r="L383" s="211">
        <f t="shared" ref="L383:M383" si="183">L303/L263</f>
        <v>0.92307692307692313</v>
      </c>
      <c r="M383" s="211">
        <f t="shared" si="183"/>
        <v>0.94117647058823528</v>
      </c>
      <c r="N383" s="253">
        <f>SUM(B383:M383)</f>
        <v>11.440007570240441</v>
      </c>
      <c r="O383" s="253">
        <f>IF(N383=0,0,AVERAGE(B383:M383))</f>
        <v>0.95333396418670346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s="9" customFormat="1" ht="15.75">
      <c r="A384" s="37" t="s">
        <v>102</v>
      </c>
      <c r="B384" s="211">
        <f t="shared" ref="B384:G384" si="184">B283/B263</f>
        <v>0</v>
      </c>
      <c r="C384" s="211">
        <f t="shared" si="184"/>
        <v>5.2631578947368418E-2</v>
      </c>
      <c r="D384" s="211">
        <f t="shared" si="184"/>
        <v>0</v>
      </c>
      <c r="E384" s="211">
        <f t="shared" si="184"/>
        <v>5.5555555555555552E-2</v>
      </c>
      <c r="F384" s="211">
        <f t="shared" si="184"/>
        <v>0</v>
      </c>
      <c r="G384" s="211">
        <f t="shared" si="184"/>
        <v>5.2631578947368418E-2</v>
      </c>
      <c r="H384" s="211">
        <f t="shared" ref="H384:I384" si="185">H283/H263</f>
        <v>0</v>
      </c>
      <c r="I384" s="211">
        <f t="shared" si="185"/>
        <v>8.6956521739130432E-2</v>
      </c>
      <c r="J384" s="211">
        <f t="shared" ref="J384:K384" si="186">J283/J263</f>
        <v>5.8823529411764705E-2</v>
      </c>
      <c r="K384" s="211">
        <f t="shared" si="186"/>
        <v>0.11764705882352941</v>
      </c>
      <c r="L384" s="211">
        <f t="shared" ref="L384:M384" si="187">L283/L263</f>
        <v>7.6923076923076927E-2</v>
      </c>
      <c r="M384" s="211">
        <f t="shared" si="187"/>
        <v>5.8823529411764705E-2</v>
      </c>
      <c r="N384" s="253">
        <f>SUM(B384:M384)</f>
        <v>0.55999242975955865</v>
      </c>
      <c r="O384" s="253">
        <f>IF(N384=0,0,AVERAGE(B384:M384))</f>
        <v>4.6666035813296557E-2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s="9" customFormat="1" ht="15.75">
      <c r="A385" s="37" t="s">
        <v>103</v>
      </c>
      <c r="B385" s="211">
        <v>0</v>
      </c>
      <c r="C385" s="211">
        <v>0</v>
      </c>
      <c r="D385" s="211">
        <v>0</v>
      </c>
      <c r="E385" s="211">
        <v>0</v>
      </c>
      <c r="F385" s="211">
        <v>0</v>
      </c>
      <c r="G385" s="211">
        <v>0</v>
      </c>
      <c r="H385" s="211">
        <v>0</v>
      </c>
      <c r="I385" s="211">
        <v>0</v>
      </c>
      <c r="J385" s="211">
        <v>0</v>
      </c>
      <c r="K385" s="211">
        <v>0</v>
      </c>
      <c r="L385" s="211">
        <v>0</v>
      </c>
      <c r="M385" s="211">
        <v>0</v>
      </c>
      <c r="N385" s="253">
        <f>SUM(B385:M385)</f>
        <v>0</v>
      </c>
      <c r="O385" s="253">
        <f>IF(N385=0,0,AVERAGE(B385:M385))</f>
        <v>0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s="9" customFormat="1" ht="15.75">
      <c r="A386" s="26"/>
      <c r="B386" s="27"/>
      <c r="C386" s="27"/>
      <c r="D386" s="27"/>
      <c r="E386" s="28"/>
      <c r="F386" s="28"/>
      <c r="G386" s="28"/>
      <c r="H386" s="28"/>
      <c r="I386" s="28"/>
      <c r="J386" s="28"/>
      <c r="K386" s="28"/>
      <c r="L386" s="28"/>
      <c r="M386" s="28"/>
      <c r="N386" s="162"/>
      <c r="O386" s="57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s="9" customFormat="1" ht="15.75">
      <c r="A387" s="23" t="s">
        <v>99</v>
      </c>
      <c r="B387" s="212">
        <f t="shared" ref="B387:G387" si="188">B380</f>
        <v>9.0452261306532666E-2</v>
      </c>
      <c r="C387" s="212">
        <f t="shared" si="188"/>
        <v>0.11728395061728394</v>
      </c>
      <c r="D387" s="212">
        <f t="shared" si="188"/>
        <v>0.10309278350515463</v>
      </c>
      <c r="E387" s="212">
        <f t="shared" si="188"/>
        <v>0.10526315789473684</v>
      </c>
      <c r="F387" s="212">
        <f t="shared" si="188"/>
        <v>8.0402010050251257E-2</v>
      </c>
      <c r="G387" s="212">
        <f t="shared" si="188"/>
        <v>0.11801242236024845</v>
      </c>
      <c r="H387" s="212">
        <f t="shared" ref="H387:I387" si="189">H380</f>
        <v>0.10240963855421686</v>
      </c>
      <c r="I387" s="212">
        <f t="shared" si="189"/>
        <v>0.11734693877551021</v>
      </c>
      <c r="J387" s="212">
        <f t="shared" ref="J387:K387" si="190">J380</f>
        <v>0.10240963855421686</v>
      </c>
      <c r="K387" s="212">
        <f t="shared" si="190"/>
        <v>9.8265895953757232E-2</v>
      </c>
      <c r="L387" s="212">
        <f t="shared" ref="L387:M387" si="191">L380</f>
        <v>7.926829268292683E-2</v>
      </c>
      <c r="M387" s="212">
        <f t="shared" si="191"/>
        <v>8.9005235602094238E-2</v>
      </c>
      <c r="N387" s="212">
        <f>SUM(B387:M387)</f>
        <v>1.20321222585693</v>
      </c>
      <c r="O387" s="212">
        <f>IF(N387=0,0,AVERAGE(B387:M387))</f>
        <v>0.1002676854880775</v>
      </c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s="9" customForma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s="9" customFormat="1" ht="15.75">
      <c r="A389" s="58" t="s">
        <v>104</v>
      </c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170"/>
      <c r="O389" s="60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s="9" customFormat="1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s="9" customFormat="1" ht="15.75">
      <c r="A391" s="202" t="s">
        <v>105</v>
      </c>
      <c r="B391" s="389"/>
      <c r="C391" s="389"/>
      <c r="D391" s="389"/>
      <c r="E391" s="389"/>
      <c r="F391" s="389"/>
      <c r="G391" s="389"/>
      <c r="H391" s="389"/>
      <c r="I391" s="389"/>
      <c r="J391" s="221"/>
      <c r="K391" s="221"/>
      <c r="L391" s="221"/>
      <c r="M391" s="221"/>
      <c r="N391" s="204"/>
      <c r="O391" s="205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s="9" customFormat="1" ht="15.75">
      <c r="A392" s="390" t="s">
        <v>106</v>
      </c>
      <c r="B392" s="391"/>
      <c r="C392" s="391"/>
      <c r="D392" s="391"/>
      <c r="E392" s="391"/>
      <c r="F392" s="391"/>
      <c r="G392" s="391"/>
      <c r="H392" s="391"/>
      <c r="I392" s="391"/>
      <c r="J392" s="391"/>
      <c r="K392" s="391"/>
      <c r="L392" s="391"/>
      <c r="M392" s="391"/>
      <c r="N392" s="391"/>
      <c r="O392" s="392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s="9" customFormat="1" ht="15.75">
      <c r="A393" s="53" t="s">
        <v>107</v>
      </c>
      <c r="B393" s="38">
        <v>27</v>
      </c>
      <c r="C393" s="38">
        <v>25</v>
      </c>
      <c r="D393" s="38">
        <v>54</v>
      </c>
      <c r="E393" s="38">
        <v>40</v>
      </c>
      <c r="F393" s="38">
        <v>31</v>
      </c>
      <c r="G393" s="38">
        <v>21</v>
      </c>
      <c r="H393" s="38">
        <v>16</v>
      </c>
      <c r="I393" s="38">
        <v>25</v>
      </c>
      <c r="J393" s="38">
        <v>28</v>
      </c>
      <c r="K393" s="38">
        <v>17</v>
      </c>
      <c r="L393" s="38">
        <v>37</v>
      </c>
      <c r="M393" s="38">
        <v>28</v>
      </c>
      <c r="N393" s="166">
        <f>SUM(B393:M393)</f>
        <v>349</v>
      </c>
      <c r="O393" s="45">
        <f>IF(N393=0,0,AVERAGE(B393:M393))</f>
        <v>29.083333333333332</v>
      </c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s="9" customFormat="1" ht="15.75">
      <c r="A394" s="53" t="s">
        <v>108</v>
      </c>
      <c r="B394" s="38">
        <v>158</v>
      </c>
      <c r="C394" s="38">
        <v>138</v>
      </c>
      <c r="D394" s="38">
        <v>140</v>
      </c>
      <c r="E394" s="38">
        <v>131</v>
      </c>
      <c r="F394" s="38">
        <v>133</v>
      </c>
      <c r="G394" s="38">
        <v>119</v>
      </c>
      <c r="H394" s="38">
        <v>123</v>
      </c>
      <c r="I394" s="38">
        <v>139</v>
      </c>
      <c r="J394" s="38">
        <v>127</v>
      </c>
      <c r="K394" s="38">
        <v>143</v>
      </c>
      <c r="L394" s="38">
        <v>146</v>
      </c>
      <c r="M394" s="38">
        <v>141</v>
      </c>
      <c r="N394" s="166">
        <f>SUM(B394:M394)</f>
        <v>1638</v>
      </c>
      <c r="O394" s="45">
        <f>IF(N394=0,0,AVERAGE(B394:M394))</f>
        <v>136.5</v>
      </c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s="9" customFormat="1" ht="15.75">
      <c r="A395" s="53" t="s">
        <v>109</v>
      </c>
      <c r="B395" s="38">
        <v>27</v>
      </c>
      <c r="C395" s="38">
        <v>20</v>
      </c>
      <c r="D395" s="38">
        <v>9</v>
      </c>
      <c r="E395" s="38">
        <v>25</v>
      </c>
      <c r="F395" s="38">
        <v>19</v>
      </c>
      <c r="G395" s="38">
        <v>20</v>
      </c>
      <c r="H395" s="38">
        <v>16</v>
      </c>
      <c r="I395" s="38">
        <v>16</v>
      </c>
      <c r="J395" s="38">
        <v>25</v>
      </c>
      <c r="K395" s="38">
        <v>8</v>
      </c>
      <c r="L395" s="38">
        <v>8</v>
      </c>
      <c r="M395" s="38">
        <v>11</v>
      </c>
      <c r="N395" s="166">
        <f>SUM(B395:M395)</f>
        <v>204</v>
      </c>
      <c r="O395" s="45">
        <f>IF(N395=0,0,AVERAGE(B395:M395))</f>
        <v>17</v>
      </c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s="9" customFormat="1" ht="15.75">
      <c r="A396" s="73" t="s">
        <v>21</v>
      </c>
      <c r="B396" s="47">
        <f t="shared" ref="B396:G396" si="192">SUM(B393:B395)</f>
        <v>212</v>
      </c>
      <c r="C396" s="47">
        <f t="shared" si="192"/>
        <v>183</v>
      </c>
      <c r="D396" s="47">
        <f t="shared" si="192"/>
        <v>203</v>
      </c>
      <c r="E396" s="47">
        <f t="shared" si="192"/>
        <v>196</v>
      </c>
      <c r="F396" s="47">
        <f t="shared" si="192"/>
        <v>183</v>
      </c>
      <c r="G396" s="47">
        <f t="shared" si="192"/>
        <v>160</v>
      </c>
      <c r="H396" s="47">
        <f t="shared" ref="H396:I396" si="193">SUM(H393:H395)</f>
        <v>155</v>
      </c>
      <c r="I396" s="47">
        <f t="shared" si="193"/>
        <v>180</v>
      </c>
      <c r="J396" s="47">
        <f t="shared" ref="J396:K396" si="194">SUM(J393:J395)</f>
        <v>180</v>
      </c>
      <c r="K396" s="47">
        <f t="shared" si="194"/>
        <v>168</v>
      </c>
      <c r="L396" s="47">
        <f t="shared" ref="L396:M396" si="195">SUM(L393:L395)</f>
        <v>191</v>
      </c>
      <c r="M396" s="47">
        <f t="shared" si="195"/>
        <v>180</v>
      </c>
      <c r="N396" s="167">
        <f>SUM(B396:M396)</f>
        <v>2191</v>
      </c>
      <c r="O396" s="48">
        <f>IF(N396=0,0,AVERAGE(B396:M396))</f>
        <v>182.58333333333334</v>
      </c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s="9" customFormat="1" ht="15.75">
      <c r="A397" s="73" t="s">
        <v>110</v>
      </c>
      <c r="B397" s="47">
        <v>0</v>
      </c>
      <c r="C397" s="47">
        <v>0</v>
      </c>
      <c r="D397" s="47">
        <v>0</v>
      </c>
      <c r="E397" s="47">
        <v>0</v>
      </c>
      <c r="F397" s="47">
        <v>0</v>
      </c>
      <c r="G397" s="47">
        <v>0</v>
      </c>
      <c r="H397" s="47">
        <v>0</v>
      </c>
      <c r="I397" s="47">
        <v>0</v>
      </c>
      <c r="J397" s="47">
        <v>0</v>
      </c>
      <c r="K397" s="47">
        <v>0</v>
      </c>
      <c r="L397" s="47">
        <v>0</v>
      </c>
      <c r="M397" s="47">
        <v>0</v>
      </c>
      <c r="N397" s="167">
        <f>SUM(B397:M397)</f>
        <v>0</v>
      </c>
      <c r="O397" s="48">
        <f>IF(N397=0,0,AVERAGE(B397:M397))</f>
        <v>0</v>
      </c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spans="1:26" s="9" customFormat="1">
      <c r="A398" s="56"/>
      <c r="B398" s="54"/>
      <c r="C398" s="54"/>
      <c r="D398" s="54"/>
      <c r="E398" s="55"/>
      <c r="F398" s="55"/>
      <c r="G398" s="55"/>
      <c r="H398" s="55"/>
      <c r="I398" s="55"/>
      <c r="J398" s="55"/>
      <c r="K398" s="55"/>
      <c r="L398" s="55"/>
      <c r="M398" s="55"/>
      <c r="N398" s="169"/>
      <c r="O398" s="16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s="9" customFormat="1" ht="15.75">
      <c r="A399" s="62" t="s">
        <v>111</v>
      </c>
      <c r="B399" s="25">
        <f t="shared" ref="B399:K399" si="196">IF(B396=0,"",B396/B1696)</f>
        <v>6.838709677419355</v>
      </c>
      <c r="C399" s="25">
        <f t="shared" si="196"/>
        <v>6.5357142857142856</v>
      </c>
      <c r="D399" s="25">
        <f t="shared" si="196"/>
        <v>6.5483870967741939</v>
      </c>
      <c r="E399" s="25">
        <f t="shared" si="196"/>
        <v>6.5333333333333332</v>
      </c>
      <c r="F399" s="25">
        <f t="shared" si="196"/>
        <v>5.903225806451613</v>
      </c>
      <c r="G399" s="25">
        <f t="shared" si="196"/>
        <v>5.333333333333333</v>
      </c>
      <c r="H399" s="25">
        <f t="shared" si="196"/>
        <v>5</v>
      </c>
      <c r="I399" s="25">
        <f t="shared" si="196"/>
        <v>5.806451612903226</v>
      </c>
      <c r="J399" s="25">
        <f t="shared" si="196"/>
        <v>6</v>
      </c>
      <c r="K399" s="25">
        <f t="shared" si="196"/>
        <v>5.419354838709677</v>
      </c>
      <c r="L399" s="25">
        <f t="shared" ref="L399:M399" si="197">IF(L396=0,"",L396/L1696)</f>
        <v>6.3666666666666663</v>
      </c>
      <c r="M399" s="25">
        <f t="shared" si="197"/>
        <v>5.806451612903226</v>
      </c>
      <c r="N399" s="155">
        <f>SUM(B399:M399)</f>
        <v>72.091628264208921</v>
      </c>
      <c r="O399" s="25">
        <f>IF(N399=0,0,AVERAGE(B399:M399))</f>
        <v>6.0076356886840765</v>
      </c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s="9" customFormat="1">
      <c r="A400" s="26"/>
      <c r="B400" s="27"/>
      <c r="C400" s="27"/>
      <c r="D400" s="27"/>
      <c r="E400" s="28"/>
      <c r="F400" s="28"/>
      <c r="G400" s="28"/>
      <c r="H400" s="28"/>
      <c r="I400" s="28"/>
      <c r="J400" s="28"/>
      <c r="K400" s="28"/>
      <c r="L400" s="28"/>
      <c r="M400" s="28"/>
      <c r="N400" s="162"/>
      <c r="O400" s="16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s="9" customFormat="1" ht="15.75">
      <c r="A401" s="64" t="s">
        <v>112</v>
      </c>
      <c r="B401" s="65">
        <f t="shared" ref="B401:I401" si="198">B396</f>
        <v>212</v>
      </c>
      <c r="C401" s="65">
        <f t="shared" si="198"/>
        <v>183</v>
      </c>
      <c r="D401" s="65">
        <f t="shared" si="198"/>
        <v>203</v>
      </c>
      <c r="E401" s="65">
        <f t="shared" si="198"/>
        <v>196</v>
      </c>
      <c r="F401" s="65">
        <f t="shared" si="198"/>
        <v>183</v>
      </c>
      <c r="G401" s="65">
        <f t="shared" si="198"/>
        <v>160</v>
      </c>
      <c r="H401" s="65">
        <f t="shared" si="198"/>
        <v>155</v>
      </c>
      <c r="I401" s="65">
        <f t="shared" si="198"/>
        <v>180</v>
      </c>
      <c r="J401" s="65">
        <f t="shared" ref="J401:K401" si="199">J396</f>
        <v>180</v>
      </c>
      <c r="K401" s="65">
        <f t="shared" si="199"/>
        <v>168</v>
      </c>
      <c r="L401" s="65">
        <f t="shared" ref="L401:M401" si="200">L396</f>
        <v>191</v>
      </c>
      <c r="M401" s="65">
        <f t="shared" si="200"/>
        <v>180</v>
      </c>
      <c r="N401" s="155">
        <f>SUM(B401:M401)</f>
        <v>2191</v>
      </c>
      <c r="O401" s="25">
        <f>IF(N401=0,0,AVERAGE(B401:M401))</f>
        <v>182.58333333333334</v>
      </c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s="9" customFormat="1" ht="15.75">
      <c r="A402" s="26"/>
      <c r="B402" s="27"/>
      <c r="C402" s="27"/>
      <c r="D402" s="27"/>
      <c r="E402" s="28"/>
      <c r="F402" s="28"/>
      <c r="G402" s="28"/>
      <c r="H402" s="28"/>
      <c r="I402" s="28"/>
      <c r="J402" s="28"/>
      <c r="K402" s="28"/>
      <c r="L402" s="28"/>
      <c r="M402" s="28"/>
      <c r="N402" s="162"/>
      <c r="O402" s="57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s="9" customFormat="1" ht="15.75">
      <c r="A403" s="37" t="s">
        <v>113</v>
      </c>
      <c r="B403" s="21">
        <v>5</v>
      </c>
      <c r="C403" s="21">
        <v>5</v>
      </c>
      <c r="D403" s="21">
        <v>5</v>
      </c>
      <c r="E403" s="21">
        <v>5</v>
      </c>
      <c r="F403" s="21">
        <v>5</v>
      </c>
      <c r="G403" s="21">
        <v>5</v>
      </c>
      <c r="H403" s="21">
        <v>5</v>
      </c>
      <c r="I403" s="21">
        <v>5</v>
      </c>
      <c r="J403" s="21">
        <v>5</v>
      </c>
      <c r="K403" s="21">
        <v>5</v>
      </c>
      <c r="L403" s="21">
        <v>5</v>
      </c>
      <c r="M403" s="21">
        <v>5</v>
      </c>
      <c r="N403" s="161">
        <f>SUM(B403:M403)</f>
        <v>60</v>
      </c>
      <c r="O403" s="22">
        <f>IF(N403=0,0,AVERAGE(B403:M403))</f>
        <v>5</v>
      </c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s="9" customFormat="1" ht="15.75">
      <c r="A404" s="62" t="s">
        <v>114</v>
      </c>
      <c r="B404" s="25">
        <f t="shared" ref="B404:M404" si="201">IF(B399="","",B399/B403)</f>
        <v>1.3677419354838709</v>
      </c>
      <c r="C404" s="25">
        <f t="shared" si="201"/>
        <v>1.3071428571428572</v>
      </c>
      <c r="D404" s="25">
        <f t="shared" si="201"/>
        <v>1.3096774193548388</v>
      </c>
      <c r="E404" s="25">
        <f t="shared" si="201"/>
        <v>1.3066666666666666</v>
      </c>
      <c r="F404" s="25">
        <f t="shared" si="201"/>
        <v>1.1806451612903226</v>
      </c>
      <c r="G404" s="25">
        <f t="shared" si="201"/>
        <v>1.0666666666666667</v>
      </c>
      <c r="H404" s="25">
        <f t="shared" ref="H404:I404" si="202">IF(H399="","",H399/H403)</f>
        <v>1</v>
      </c>
      <c r="I404" s="25">
        <f t="shared" si="202"/>
        <v>1.1612903225806452</v>
      </c>
      <c r="J404" s="25">
        <f>IF(J399="","",J399/J403)</f>
        <v>1.2</v>
      </c>
      <c r="K404" s="25">
        <f>IF(K399="","",K399/K403)</f>
        <v>1.0838709677419354</v>
      </c>
      <c r="L404" s="25">
        <f>IF(L399="","",L399/L403)</f>
        <v>1.2733333333333332</v>
      </c>
      <c r="M404" s="25">
        <f t="shared" si="201"/>
        <v>1.1612903225806452</v>
      </c>
      <c r="N404" s="155">
        <f>SUM(B404:M404)</f>
        <v>14.418325652841782</v>
      </c>
      <c r="O404" s="25">
        <f>IF(N404=0,0,AVERAGE(B404:M404))</f>
        <v>1.2015271377368151</v>
      </c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s="9" customFormat="1" ht="15.75">
      <c r="A405" s="26"/>
      <c r="B405" s="27"/>
      <c r="C405" s="27"/>
      <c r="D405" s="27"/>
      <c r="E405" s="28"/>
      <c r="F405" s="28"/>
      <c r="G405" s="28"/>
      <c r="H405" s="28"/>
      <c r="I405" s="28"/>
      <c r="J405" s="28"/>
      <c r="K405" s="28"/>
      <c r="L405" s="28"/>
      <c r="M405" s="28"/>
      <c r="N405" s="162"/>
      <c r="O405" s="57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s="9" customFormat="1" ht="15.75">
      <c r="A406" s="66" t="s">
        <v>115</v>
      </c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160"/>
      <c r="O406" s="19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s="9" customFormat="1" ht="15.75">
      <c r="A407" s="37" t="s">
        <v>116</v>
      </c>
      <c r="B407" s="21">
        <v>208</v>
      </c>
      <c r="C407" s="21">
        <v>165</v>
      </c>
      <c r="D407" s="21">
        <v>192</v>
      </c>
      <c r="E407" s="21">
        <v>177</v>
      </c>
      <c r="F407" s="21">
        <v>170</v>
      </c>
      <c r="G407" s="21">
        <v>149</v>
      </c>
      <c r="H407" s="21">
        <v>147</v>
      </c>
      <c r="I407" s="21">
        <v>179</v>
      </c>
      <c r="J407" s="21">
        <v>163</v>
      </c>
      <c r="K407" s="21">
        <v>152</v>
      </c>
      <c r="L407" s="21">
        <v>184</v>
      </c>
      <c r="M407" s="21">
        <v>162</v>
      </c>
      <c r="N407" s="161">
        <f>SUM(B407:M407)</f>
        <v>2048</v>
      </c>
      <c r="O407" s="22">
        <f>IF(N407=0,0,AVERAGE(B407:M407))</f>
        <v>170.66666666666666</v>
      </c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s="9" customFormat="1" ht="15.75">
      <c r="A408" s="37" t="s">
        <v>591</v>
      </c>
      <c r="B408" s="21">
        <v>4</v>
      </c>
      <c r="C408" s="21">
        <v>18</v>
      </c>
      <c r="D408" s="21">
        <v>11</v>
      </c>
      <c r="E408" s="21">
        <v>19</v>
      </c>
      <c r="F408" s="21">
        <v>13</v>
      </c>
      <c r="G408" s="21">
        <v>11</v>
      </c>
      <c r="H408" s="21">
        <v>8</v>
      </c>
      <c r="I408" s="21">
        <v>1</v>
      </c>
      <c r="J408" s="21">
        <v>17</v>
      </c>
      <c r="K408" s="21">
        <v>16</v>
      </c>
      <c r="L408" s="21">
        <v>7</v>
      </c>
      <c r="M408" s="21">
        <v>18</v>
      </c>
      <c r="N408" s="161">
        <f>SUM(B408:M408)</f>
        <v>143</v>
      </c>
      <c r="O408" s="22">
        <f>IF(N408=0,0,AVERAGE(B408:M408))</f>
        <v>11.916666666666666</v>
      </c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s="9" customFormat="1" ht="15.75">
      <c r="A409" s="62" t="s">
        <v>21</v>
      </c>
      <c r="B409" s="24">
        <f t="shared" ref="B409:O409" si="203">SUM(B407:B408)</f>
        <v>212</v>
      </c>
      <c r="C409" s="24">
        <f t="shared" si="203"/>
        <v>183</v>
      </c>
      <c r="D409" s="24">
        <f t="shared" si="203"/>
        <v>203</v>
      </c>
      <c r="E409" s="24">
        <f t="shared" si="203"/>
        <v>196</v>
      </c>
      <c r="F409" s="24">
        <f t="shared" si="203"/>
        <v>183</v>
      </c>
      <c r="G409" s="24">
        <f t="shared" si="203"/>
        <v>160</v>
      </c>
      <c r="H409" s="24">
        <f t="shared" si="203"/>
        <v>155</v>
      </c>
      <c r="I409" s="24">
        <f t="shared" si="203"/>
        <v>180</v>
      </c>
      <c r="J409" s="24">
        <f t="shared" si="203"/>
        <v>180</v>
      </c>
      <c r="K409" s="24">
        <f t="shared" si="203"/>
        <v>168</v>
      </c>
      <c r="L409" s="24">
        <f t="shared" si="203"/>
        <v>191</v>
      </c>
      <c r="M409" s="24">
        <f t="shared" si="203"/>
        <v>180</v>
      </c>
      <c r="N409" s="155">
        <f t="shared" si="203"/>
        <v>2191</v>
      </c>
      <c r="O409" s="25">
        <f t="shared" si="203"/>
        <v>182.58333333333331</v>
      </c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s="9" customFormat="1" ht="15.75">
      <c r="A410" s="67" t="s">
        <v>533</v>
      </c>
      <c r="B410" s="68">
        <f t="shared" ref="B410:M410" si="204">SUM(B415,B417:B419,B420)</f>
        <v>140</v>
      </c>
      <c r="C410" s="68">
        <f t="shared" si="204"/>
        <v>119</v>
      </c>
      <c r="D410" s="68">
        <f t="shared" si="204"/>
        <v>133</v>
      </c>
      <c r="E410" s="68">
        <f t="shared" si="204"/>
        <v>123</v>
      </c>
      <c r="F410" s="68">
        <f t="shared" si="204"/>
        <v>125</v>
      </c>
      <c r="G410" s="68">
        <f t="shared" si="204"/>
        <v>112</v>
      </c>
      <c r="H410" s="68">
        <f t="shared" si="204"/>
        <v>91</v>
      </c>
      <c r="I410" s="68">
        <f t="shared" si="204"/>
        <v>105</v>
      </c>
      <c r="J410" s="68">
        <f t="shared" si="204"/>
        <v>93</v>
      </c>
      <c r="K410" s="68">
        <f t="shared" si="204"/>
        <v>108</v>
      </c>
      <c r="L410" s="68">
        <f t="shared" si="204"/>
        <v>111</v>
      </c>
      <c r="M410" s="68">
        <f t="shared" si="204"/>
        <v>114</v>
      </c>
      <c r="N410" s="172"/>
      <c r="O410" s="69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s="9" customFormat="1" ht="15.75">
      <c r="A411" s="66" t="s">
        <v>117</v>
      </c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160"/>
      <c r="O411" s="19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s="9" customFormat="1" ht="15.75">
      <c r="A412" s="37" t="s">
        <v>26</v>
      </c>
      <c r="B412" s="214">
        <v>6</v>
      </c>
      <c r="C412" s="214">
        <v>5</v>
      </c>
      <c r="D412" s="214">
        <v>4</v>
      </c>
      <c r="E412" s="214">
        <v>5</v>
      </c>
      <c r="F412" s="214">
        <v>6</v>
      </c>
      <c r="G412" s="21">
        <v>5</v>
      </c>
      <c r="H412" s="21">
        <v>5</v>
      </c>
      <c r="I412" s="21">
        <v>8</v>
      </c>
      <c r="J412" s="21">
        <v>6</v>
      </c>
      <c r="K412" s="21">
        <v>7</v>
      </c>
      <c r="L412" s="21">
        <v>2</v>
      </c>
      <c r="M412" s="21">
        <v>3</v>
      </c>
      <c r="N412" s="161">
        <f t="shared" ref="N412:N421" si="205">SUM(B412:M412)</f>
        <v>62</v>
      </c>
      <c r="O412" s="22">
        <f t="shared" ref="O412:O421" si="206">IF(N412=0,0,AVERAGE(B412:M412))</f>
        <v>5.166666666666667</v>
      </c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s="9" customFormat="1" ht="15.75">
      <c r="A413" s="37" t="s">
        <v>449</v>
      </c>
      <c r="B413" s="214">
        <v>22</v>
      </c>
      <c r="C413" s="214">
        <v>14</v>
      </c>
      <c r="D413" s="214">
        <v>20</v>
      </c>
      <c r="E413" s="214">
        <v>18</v>
      </c>
      <c r="F413" s="214">
        <v>17</v>
      </c>
      <c r="G413" s="21">
        <v>14</v>
      </c>
      <c r="H413" s="21">
        <v>17</v>
      </c>
      <c r="I413" s="21">
        <v>20</v>
      </c>
      <c r="J413" s="21">
        <v>16</v>
      </c>
      <c r="K413" s="21">
        <v>11</v>
      </c>
      <c r="L413" s="21">
        <v>17</v>
      </c>
      <c r="M413" s="21">
        <v>14</v>
      </c>
      <c r="N413" s="161">
        <f t="shared" si="205"/>
        <v>200</v>
      </c>
      <c r="O413" s="22">
        <f t="shared" si="206"/>
        <v>16.666666666666668</v>
      </c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s="9" customFormat="1" ht="15.75">
      <c r="A414" s="37" t="s">
        <v>450</v>
      </c>
      <c r="B414" s="214">
        <v>21</v>
      </c>
      <c r="C414" s="214">
        <v>14</v>
      </c>
      <c r="D414" s="214">
        <v>31</v>
      </c>
      <c r="E414" s="214">
        <v>19</v>
      </c>
      <c r="F414" s="214">
        <v>17</v>
      </c>
      <c r="G414" s="21">
        <v>16</v>
      </c>
      <c r="H414" s="21">
        <v>16</v>
      </c>
      <c r="I414" s="21">
        <v>22</v>
      </c>
      <c r="J414" s="21">
        <v>27</v>
      </c>
      <c r="K414" s="21">
        <v>12</v>
      </c>
      <c r="L414" s="21">
        <v>24</v>
      </c>
      <c r="M414" s="21">
        <v>16</v>
      </c>
      <c r="N414" s="161">
        <f t="shared" si="205"/>
        <v>235</v>
      </c>
      <c r="O414" s="22">
        <f t="shared" si="206"/>
        <v>19.583333333333332</v>
      </c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s="9" customFormat="1" ht="15.75">
      <c r="A415" s="37" t="s">
        <v>25</v>
      </c>
      <c r="B415" s="214">
        <v>35</v>
      </c>
      <c r="C415" s="214">
        <v>41</v>
      </c>
      <c r="D415" s="214">
        <v>38</v>
      </c>
      <c r="E415" s="214">
        <v>44</v>
      </c>
      <c r="F415" s="214">
        <v>33</v>
      </c>
      <c r="G415" s="21">
        <v>36</v>
      </c>
      <c r="H415" s="21">
        <v>16</v>
      </c>
      <c r="I415" s="21">
        <v>24</v>
      </c>
      <c r="J415" s="21">
        <v>22</v>
      </c>
      <c r="K415" s="21">
        <v>36</v>
      </c>
      <c r="L415" s="21">
        <v>32</v>
      </c>
      <c r="M415" s="21">
        <v>32</v>
      </c>
      <c r="N415" s="161">
        <f t="shared" si="205"/>
        <v>389</v>
      </c>
      <c r="O415" s="22">
        <f t="shared" si="206"/>
        <v>32.416666666666664</v>
      </c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s="9" customFormat="1" ht="15.75">
      <c r="A416" s="40" t="s">
        <v>118</v>
      </c>
      <c r="B416" s="214">
        <v>19</v>
      </c>
      <c r="C416" s="214">
        <v>27</v>
      </c>
      <c r="D416" s="214">
        <v>15</v>
      </c>
      <c r="E416" s="214">
        <v>29</v>
      </c>
      <c r="F416" s="214">
        <v>17</v>
      </c>
      <c r="G416" s="21">
        <v>13</v>
      </c>
      <c r="H416" s="21">
        <v>26</v>
      </c>
      <c r="I416" s="21">
        <v>24</v>
      </c>
      <c r="J416" s="21">
        <v>38</v>
      </c>
      <c r="K416" s="21">
        <v>30</v>
      </c>
      <c r="L416" s="21">
        <v>37</v>
      </c>
      <c r="M416" s="21">
        <v>31</v>
      </c>
      <c r="N416" s="161">
        <f t="shared" si="205"/>
        <v>306</v>
      </c>
      <c r="O416" s="22">
        <f t="shared" si="206"/>
        <v>25.5</v>
      </c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s="9" customFormat="1" ht="15.75">
      <c r="A417" s="37" t="s">
        <v>451</v>
      </c>
      <c r="B417" s="214">
        <v>40</v>
      </c>
      <c r="C417" s="214">
        <v>31</v>
      </c>
      <c r="D417" s="214">
        <v>36</v>
      </c>
      <c r="E417" s="214">
        <v>31</v>
      </c>
      <c r="F417" s="214">
        <v>33</v>
      </c>
      <c r="G417" s="21">
        <v>34</v>
      </c>
      <c r="H417" s="21">
        <v>23</v>
      </c>
      <c r="I417" s="21">
        <v>23</v>
      </c>
      <c r="J417" s="21">
        <v>32</v>
      </c>
      <c r="K417" s="21">
        <v>39</v>
      </c>
      <c r="L417" s="21">
        <v>37</v>
      </c>
      <c r="M417" s="21">
        <v>31</v>
      </c>
      <c r="N417" s="161">
        <f t="shared" si="205"/>
        <v>390</v>
      </c>
      <c r="O417" s="22">
        <f t="shared" si="206"/>
        <v>32.5</v>
      </c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s="9" customFormat="1" ht="15.75">
      <c r="A418" s="37" t="s">
        <v>119</v>
      </c>
      <c r="B418" s="214">
        <v>56</v>
      </c>
      <c r="C418" s="214">
        <v>33</v>
      </c>
      <c r="D418" s="214">
        <v>47</v>
      </c>
      <c r="E418" s="214">
        <v>37</v>
      </c>
      <c r="F418" s="214">
        <v>50</v>
      </c>
      <c r="G418" s="21">
        <v>25</v>
      </c>
      <c r="H418" s="21">
        <v>39</v>
      </c>
      <c r="I418" s="21">
        <v>45</v>
      </c>
      <c r="J418" s="21">
        <v>31</v>
      </c>
      <c r="K418" s="21">
        <v>22</v>
      </c>
      <c r="L418" s="21">
        <v>28</v>
      </c>
      <c r="M418" s="21">
        <v>44</v>
      </c>
      <c r="N418" s="161">
        <f t="shared" si="205"/>
        <v>457</v>
      </c>
      <c r="O418" s="22">
        <f t="shared" si="206"/>
        <v>38.083333333333336</v>
      </c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s="9" customFormat="1" ht="15.75">
      <c r="A419" s="37" t="s">
        <v>120</v>
      </c>
      <c r="B419" s="214">
        <v>4</v>
      </c>
      <c r="C419" s="214">
        <v>8</v>
      </c>
      <c r="D419" s="214">
        <v>8</v>
      </c>
      <c r="E419" s="214">
        <v>2</v>
      </c>
      <c r="F419" s="214">
        <v>4</v>
      </c>
      <c r="G419" s="21">
        <v>10</v>
      </c>
      <c r="H419" s="21">
        <v>5</v>
      </c>
      <c r="I419" s="21">
        <v>6</v>
      </c>
      <c r="J419" s="21">
        <v>4</v>
      </c>
      <c r="K419" s="21">
        <v>6</v>
      </c>
      <c r="L419" s="21">
        <v>9</v>
      </c>
      <c r="M419" s="21">
        <v>5</v>
      </c>
      <c r="N419" s="161">
        <f t="shared" si="205"/>
        <v>71</v>
      </c>
      <c r="O419" s="22">
        <f t="shared" si="206"/>
        <v>5.916666666666667</v>
      </c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s="9" customFormat="1" ht="15.75">
      <c r="A420" s="37" t="s">
        <v>121</v>
      </c>
      <c r="B420" s="214">
        <v>5</v>
      </c>
      <c r="C420" s="214">
        <v>6</v>
      </c>
      <c r="D420" s="214">
        <v>4</v>
      </c>
      <c r="E420" s="214">
        <v>9</v>
      </c>
      <c r="F420" s="214">
        <v>5</v>
      </c>
      <c r="G420" s="21">
        <v>7</v>
      </c>
      <c r="H420" s="21">
        <v>8</v>
      </c>
      <c r="I420" s="21">
        <v>7</v>
      </c>
      <c r="J420" s="21">
        <v>4</v>
      </c>
      <c r="K420" s="21">
        <v>5</v>
      </c>
      <c r="L420" s="21">
        <v>5</v>
      </c>
      <c r="M420" s="21">
        <v>2</v>
      </c>
      <c r="N420" s="161">
        <f>SUM(B420:M420)</f>
        <v>67</v>
      </c>
      <c r="O420" s="22">
        <f t="shared" si="206"/>
        <v>5.583333333333333</v>
      </c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s="9" customFormat="1" ht="15.75">
      <c r="A421" s="70" t="s">
        <v>22</v>
      </c>
      <c r="B421" s="215">
        <v>0</v>
      </c>
      <c r="C421" s="215">
        <v>1</v>
      </c>
      <c r="D421" s="215">
        <v>0</v>
      </c>
      <c r="E421" s="215">
        <v>2</v>
      </c>
      <c r="F421" s="215">
        <v>1</v>
      </c>
      <c r="G421" s="71">
        <v>0</v>
      </c>
      <c r="H421" s="71">
        <v>0</v>
      </c>
      <c r="I421" s="215">
        <v>1</v>
      </c>
      <c r="J421" s="71">
        <v>0</v>
      </c>
      <c r="K421" s="71">
        <v>0</v>
      </c>
      <c r="L421" s="71">
        <v>0</v>
      </c>
      <c r="M421" s="71">
        <v>2</v>
      </c>
      <c r="N421" s="173">
        <f t="shared" si="205"/>
        <v>7</v>
      </c>
      <c r="O421" s="72">
        <f t="shared" si="206"/>
        <v>0.58333333333333337</v>
      </c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s="9" customFormat="1" ht="15.75">
      <c r="A422" s="73" t="s">
        <v>21</v>
      </c>
      <c r="B422" s="47">
        <f t="shared" ref="B422:M422" si="207">SUM(B412:B421)</f>
        <v>208</v>
      </c>
      <c r="C422" s="47">
        <f t="shared" si="207"/>
        <v>180</v>
      </c>
      <c r="D422" s="47">
        <f t="shared" si="207"/>
        <v>203</v>
      </c>
      <c r="E422" s="47">
        <f t="shared" si="207"/>
        <v>196</v>
      </c>
      <c r="F422" s="47">
        <f t="shared" si="207"/>
        <v>183</v>
      </c>
      <c r="G422" s="47">
        <f t="shared" si="207"/>
        <v>160</v>
      </c>
      <c r="H422" s="47">
        <f t="shared" si="207"/>
        <v>155</v>
      </c>
      <c r="I422" s="47">
        <f t="shared" si="207"/>
        <v>180</v>
      </c>
      <c r="J422" s="47">
        <f t="shared" si="207"/>
        <v>180</v>
      </c>
      <c r="K422" s="47">
        <f t="shared" si="207"/>
        <v>168</v>
      </c>
      <c r="L422" s="47">
        <f t="shared" si="207"/>
        <v>191</v>
      </c>
      <c r="M422" s="47">
        <f t="shared" si="207"/>
        <v>180</v>
      </c>
      <c r="N422" s="167">
        <f>SUM(N412:N421)</f>
        <v>2184</v>
      </c>
      <c r="O422" s="48">
        <f>SUM(O412:O421)</f>
        <v>182.00000000000003</v>
      </c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s="9" customFormat="1" ht="15.75">
      <c r="A423" s="74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174"/>
      <c r="O423" s="76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s="9" customFormat="1" ht="15.75">
      <c r="A424" s="202" t="s">
        <v>122</v>
      </c>
      <c r="B424" s="213"/>
      <c r="C424" s="213"/>
      <c r="D424" s="213"/>
      <c r="E424" s="213"/>
      <c r="F424" s="213"/>
      <c r="G424" s="213"/>
      <c r="H424" s="213"/>
      <c r="I424" s="213"/>
      <c r="J424" s="213"/>
      <c r="K424" s="213"/>
      <c r="L424" s="213"/>
      <c r="M424" s="213"/>
      <c r="N424" s="213"/>
      <c r="O424" s="349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s="9" customFormat="1" ht="15.75">
      <c r="A425" s="77" t="s">
        <v>123</v>
      </c>
      <c r="B425" s="78"/>
      <c r="C425" s="78"/>
      <c r="D425" s="78"/>
      <c r="E425" s="78"/>
      <c r="F425" s="78"/>
      <c r="G425" s="78"/>
      <c r="H425" s="78"/>
      <c r="I425" s="78"/>
      <c r="J425" s="78"/>
      <c r="K425" s="78"/>
      <c r="L425" s="78"/>
      <c r="M425" s="78"/>
      <c r="N425" s="175"/>
      <c r="O425" s="350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s="9" customFormat="1" ht="15.75">
      <c r="A426" s="37" t="s">
        <v>124</v>
      </c>
      <c r="B426" s="214">
        <v>0</v>
      </c>
      <c r="C426" s="214">
        <v>0</v>
      </c>
      <c r="D426" s="214">
        <v>0</v>
      </c>
      <c r="E426" s="214">
        <v>0</v>
      </c>
      <c r="F426" s="214">
        <v>0</v>
      </c>
      <c r="G426" s="21">
        <v>0</v>
      </c>
      <c r="H426" s="21">
        <v>0</v>
      </c>
      <c r="I426" s="21">
        <v>0</v>
      </c>
      <c r="J426" s="21">
        <v>0</v>
      </c>
      <c r="K426" s="21">
        <v>0</v>
      </c>
      <c r="L426" s="21">
        <v>0</v>
      </c>
      <c r="M426" s="21">
        <v>0</v>
      </c>
      <c r="N426" s="161">
        <f t="shared" ref="N426:N434" si="208">SUM(B426:M426)</f>
        <v>0</v>
      </c>
      <c r="O426" s="22">
        <f t="shared" ref="O426:O434" si="209">IF(N426=0,0,AVERAGE(B426:M426))</f>
        <v>0</v>
      </c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s="9" customFormat="1" ht="15.75">
      <c r="A427" s="37" t="s">
        <v>125</v>
      </c>
      <c r="B427" s="214">
        <v>37</v>
      </c>
      <c r="C427" s="214">
        <v>26</v>
      </c>
      <c r="D427" s="214">
        <v>43</v>
      </c>
      <c r="E427" s="214">
        <v>37</v>
      </c>
      <c r="F427" s="214">
        <v>36</v>
      </c>
      <c r="G427" s="21">
        <v>21</v>
      </c>
      <c r="H427" s="21">
        <v>17</v>
      </c>
      <c r="I427" s="21">
        <v>25</v>
      </c>
      <c r="J427" s="21">
        <v>33</v>
      </c>
      <c r="K427" s="21">
        <v>24</v>
      </c>
      <c r="L427" s="21">
        <v>37</v>
      </c>
      <c r="M427" s="21">
        <v>28</v>
      </c>
      <c r="N427" s="161">
        <f t="shared" si="208"/>
        <v>364</v>
      </c>
      <c r="O427" s="22">
        <f t="shared" si="209"/>
        <v>30.333333333333332</v>
      </c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s="9" customFormat="1" ht="15.75">
      <c r="A428" s="37" t="s">
        <v>47</v>
      </c>
      <c r="B428" s="214">
        <v>98</v>
      </c>
      <c r="C428" s="214">
        <v>60</v>
      </c>
      <c r="D428" s="214">
        <v>75</v>
      </c>
      <c r="E428" s="214">
        <v>75</v>
      </c>
      <c r="F428" s="214">
        <v>72</v>
      </c>
      <c r="G428" s="21">
        <v>57</v>
      </c>
      <c r="H428" s="21">
        <v>74</v>
      </c>
      <c r="I428" s="21">
        <v>79</v>
      </c>
      <c r="J428" s="21">
        <v>55</v>
      </c>
      <c r="K428" s="21">
        <v>52</v>
      </c>
      <c r="L428" s="21">
        <v>51</v>
      </c>
      <c r="M428" s="21">
        <v>73</v>
      </c>
      <c r="N428" s="161">
        <f t="shared" si="208"/>
        <v>821</v>
      </c>
      <c r="O428" s="22">
        <f t="shared" si="209"/>
        <v>68.416666666666671</v>
      </c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s="9" customFormat="1" ht="15.75">
      <c r="A429" s="37" t="s">
        <v>126</v>
      </c>
      <c r="B429" s="214">
        <v>39</v>
      </c>
      <c r="C429" s="214">
        <v>20</v>
      </c>
      <c r="D429" s="214">
        <v>33</v>
      </c>
      <c r="E429" s="214">
        <v>37</v>
      </c>
      <c r="F429" s="214">
        <v>30</v>
      </c>
      <c r="G429" s="21">
        <v>32</v>
      </c>
      <c r="H429" s="21">
        <v>32</v>
      </c>
      <c r="I429" s="21">
        <v>35</v>
      </c>
      <c r="J429" s="21">
        <v>16</v>
      </c>
      <c r="K429" s="21">
        <v>22</v>
      </c>
      <c r="L429" s="21">
        <v>22</v>
      </c>
      <c r="M429" s="21">
        <v>16</v>
      </c>
      <c r="N429" s="161">
        <f t="shared" si="208"/>
        <v>334</v>
      </c>
      <c r="O429" s="22">
        <f t="shared" si="209"/>
        <v>27.833333333333332</v>
      </c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s="9" customFormat="1" ht="15.75">
      <c r="A430" s="37" t="s">
        <v>127</v>
      </c>
      <c r="B430" s="214">
        <v>42</v>
      </c>
      <c r="C430" s="214">
        <v>44</v>
      </c>
      <c r="D430" s="214">
        <v>45</v>
      </c>
      <c r="E430" s="214">
        <v>37</v>
      </c>
      <c r="F430" s="214">
        <v>46</v>
      </c>
      <c r="G430" s="21">
        <v>40</v>
      </c>
      <c r="H430" s="21">
        <v>33</v>
      </c>
      <c r="I430" s="21">
        <v>44</v>
      </c>
      <c r="J430" s="21">
        <v>52</v>
      </c>
      <c r="K430" s="21">
        <v>51</v>
      </c>
      <c r="L430" s="21">
        <v>57</v>
      </c>
      <c r="M430" s="21">
        <v>38</v>
      </c>
      <c r="N430" s="161">
        <f t="shared" si="208"/>
        <v>529</v>
      </c>
      <c r="O430" s="22">
        <f t="shared" si="209"/>
        <v>44.083333333333336</v>
      </c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s="9" customFormat="1" ht="15.75">
      <c r="A431" s="37" t="s">
        <v>128</v>
      </c>
      <c r="B431" s="214">
        <v>0</v>
      </c>
      <c r="C431" s="214">
        <v>0</v>
      </c>
      <c r="D431" s="214">
        <v>0</v>
      </c>
      <c r="E431" s="214">
        <v>0</v>
      </c>
      <c r="F431" s="214">
        <v>0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1">
        <v>0</v>
      </c>
      <c r="N431" s="161">
        <f t="shared" si="208"/>
        <v>0</v>
      </c>
      <c r="O431" s="22">
        <f t="shared" si="209"/>
        <v>0</v>
      </c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s="9" customFormat="1" ht="15.75">
      <c r="A432" s="37" t="s">
        <v>129</v>
      </c>
      <c r="B432" s="214">
        <v>36</v>
      </c>
      <c r="C432" s="214">
        <v>40</v>
      </c>
      <c r="D432" s="214">
        <v>43</v>
      </c>
      <c r="E432" s="214">
        <v>30</v>
      </c>
      <c r="F432" s="214">
        <v>46</v>
      </c>
      <c r="G432" s="21">
        <v>37</v>
      </c>
      <c r="H432" s="21">
        <v>29</v>
      </c>
      <c r="I432" s="21">
        <v>36</v>
      </c>
      <c r="J432" s="21">
        <v>47</v>
      </c>
      <c r="K432" s="21">
        <v>51</v>
      </c>
      <c r="L432" s="21">
        <v>52</v>
      </c>
      <c r="M432" s="21">
        <v>31</v>
      </c>
      <c r="N432" s="161">
        <f t="shared" si="208"/>
        <v>478</v>
      </c>
      <c r="O432" s="22">
        <f t="shared" si="209"/>
        <v>39.833333333333336</v>
      </c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s="9" customFormat="1" ht="15.75">
      <c r="A433" s="37" t="s">
        <v>130</v>
      </c>
      <c r="B433" s="214">
        <v>0</v>
      </c>
      <c r="C433" s="214">
        <v>0</v>
      </c>
      <c r="D433" s="214">
        <v>0</v>
      </c>
      <c r="E433" s="214">
        <v>0</v>
      </c>
      <c r="F433" s="214">
        <v>0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1">
        <v>0</v>
      </c>
      <c r="N433" s="161">
        <f t="shared" si="208"/>
        <v>0</v>
      </c>
      <c r="O433" s="22">
        <f t="shared" si="209"/>
        <v>0</v>
      </c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s="9" customFormat="1" ht="15.75">
      <c r="A434" s="62" t="s">
        <v>21</v>
      </c>
      <c r="B434" s="24">
        <f t="shared" ref="B434:G434" si="210">SUM(B426:B433)</f>
        <v>252</v>
      </c>
      <c r="C434" s="24">
        <f t="shared" si="210"/>
        <v>190</v>
      </c>
      <c r="D434" s="24">
        <f t="shared" si="210"/>
        <v>239</v>
      </c>
      <c r="E434" s="24">
        <f t="shared" si="210"/>
        <v>216</v>
      </c>
      <c r="F434" s="24">
        <f t="shared" si="210"/>
        <v>230</v>
      </c>
      <c r="G434" s="24">
        <f t="shared" si="210"/>
        <v>187</v>
      </c>
      <c r="H434" s="24">
        <f t="shared" ref="H434:I434" si="211">SUM(H426:H433)</f>
        <v>185</v>
      </c>
      <c r="I434" s="24">
        <f t="shared" si="211"/>
        <v>219</v>
      </c>
      <c r="J434" s="24">
        <f t="shared" ref="J434:K434" si="212">SUM(J426:J433)</f>
        <v>203</v>
      </c>
      <c r="K434" s="24">
        <f t="shared" si="212"/>
        <v>200</v>
      </c>
      <c r="L434" s="24">
        <f t="shared" ref="L434:M434" si="213">SUM(L426:L433)</f>
        <v>219</v>
      </c>
      <c r="M434" s="24">
        <f t="shared" si="213"/>
        <v>186</v>
      </c>
      <c r="N434" s="155">
        <f t="shared" si="208"/>
        <v>2526</v>
      </c>
      <c r="O434" s="25">
        <f t="shared" si="209"/>
        <v>210.5</v>
      </c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s="9" customFormat="1" ht="15.75">
      <c r="A435" s="62" t="s">
        <v>131</v>
      </c>
      <c r="B435" s="25">
        <f t="shared" ref="B435:K435" si="214">IF(B434=0,"",B434/B1696)</f>
        <v>8.129032258064516</v>
      </c>
      <c r="C435" s="25">
        <f t="shared" si="214"/>
        <v>6.7857142857142856</v>
      </c>
      <c r="D435" s="25">
        <f t="shared" si="214"/>
        <v>7.709677419354839</v>
      </c>
      <c r="E435" s="25">
        <f t="shared" si="214"/>
        <v>7.2</v>
      </c>
      <c r="F435" s="25">
        <f t="shared" si="214"/>
        <v>7.419354838709677</v>
      </c>
      <c r="G435" s="25">
        <f t="shared" si="214"/>
        <v>6.2333333333333334</v>
      </c>
      <c r="H435" s="25">
        <f t="shared" si="214"/>
        <v>5.967741935483871</v>
      </c>
      <c r="I435" s="25">
        <f t="shared" si="214"/>
        <v>7.064516129032258</v>
      </c>
      <c r="J435" s="25">
        <f t="shared" si="214"/>
        <v>6.7666666666666666</v>
      </c>
      <c r="K435" s="25">
        <f t="shared" si="214"/>
        <v>6.4516129032258061</v>
      </c>
      <c r="L435" s="25">
        <f t="shared" ref="L435:M435" si="215">IF(L434=0,"",L434/L1696)</f>
        <v>7.3</v>
      </c>
      <c r="M435" s="25">
        <f t="shared" si="215"/>
        <v>6</v>
      </c>
      <c r="N435" s="155">
        <f>SUM(B435:M435)</f>
        <v>83.027649769585253</v>
      </c>
      <c r="O435" s="25">
        <f>IF(N435=0,0,AVERAGE(B435:M435))</f>
        <v>6.9189708141321047</v>
      </c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s="9" customFormat="1" ht="15.75">
      <c r="A436" s="26"/>
      <c r="B436" s="27"/>
      <c r="C436" s="27"/>
      <c r="D436" s="27"/>
      <c r="E436" s="28"/>
      <c r="F436" s="28"/>
      <c r="G436" s="28"/>
      <c r="H436" s="28"/>
      <c r="I436" s="28"/>
      <c r="J436" s="28"/>
      <c r="K436" s="28"/>
      <c r="L436" s="28"/>
      <c r="M436" s="28"/>
      <c r="N436" s="162"/>
      <c r="O436" s="57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s="9" customFormat="1" ht="15.75">
      <c r="A437" s="79" t="s">
        <v>132</v>
      </c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160"/>
      <c r="O437" s="19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s="9" customFormat="1" ht="15.75">
      <c r="A438" s="40" t="s">
        <v>18</v>
      </c>
      <c r="B438" s="214">
        <v>191</v>
      </c>
      <c r="C438" s="214">
        <v>145</v>
      </c>
      <c r="D438" s="214">
        <v>169</v>
      </c>
      <c r="E438" s="214">
        <v>164</v>
      </c>
      <c r="F438" s="214">
        <v>178</v>
      </c>
      <c r="G438" s="21">
        <v>142</v>
      </c>
      <c r="H438" s="21">
        <v>153</v>
      </c>
      <c r="I438" s="21">
        <v>171</v>
      </c>
      <c r="J438" s="21">
        <v>161</v>
      </c>
      <c r="K438" s="21">
        <v>164</v>
      </c>
      <c r="L438" s="21">
        <v>168</v>
      </c>
      <c r="M438" s="21">
        <v>127</v>
      </c>
      <c r="N438" s="161">
        <f>SUM(B438:M438)</f>
        <v>1933</v>
      </c>
      <c r="O438" s="22">
        <f>IF(N438=0,0,AVERAGE(B438:M438))</f>
        <v>161.08333333333334</v>
      </c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s="9" customFormat="1" ht="15.75">
      <c r="A439" s="40" t="s">
        <v>19</v>
      </c>
      <c r="B439" s="214">
        <v>24</v>
      </c>
      <c r="C439" s="214">
        <v>13</v>
      </c>
      <c r="D439" s="214">
        <v>23</v>
      </c>
      <c r="E439" s="214">
        <v>11</v>
      </c>
      <c r="F439" s="214">
        <v>18</v>
      </c>
      <c r="G439" s="21">
        <v>20</v>
      </c>
      <c r="H439" s="21">
        <v>11</v>
      </c>
      <c r="I439" s="21">
        <v>21</v>
      </c>
      <c r="J439" s="21">
        <v>14</v>
      </c>
      <c r="K439" s="21">
        <v>16</v>
      </c>
      <c r="L439" s="21">
        <v>12</v>
      </c>
      <c r="M439" s="21">
        <v>26</v>
      </c>
      <c r="N439" s="161">
        <f>SUM(B439:M439)</f>
        <v>209</v>
      </c>
      <c r="O439" s="22">
        <f>IF(N439=0,0,AVERAGE(B439:M439))</f>
        <v>17.416666666666668</v>
      </c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s="9" customFormat="1" ht="15.75">
      <c r="A440" s="40" t="s">
        <v>20</v>
      </c>
      <c r="B440" s="214">
        <v>6</v>
      </c>
      <c r="C440" s="214">
        <v>5</v>
      </c>
      <c r="D440" s="214">
        <v>6</v>
      </c>
      <c r="E440" s="214">
        <v>7</v>
      </c>
      <c r="F440" s="214">
        <v>4</v>
      </c>
      <c r="G440" s="21">
        <v>5</v>
      </c>
      <c r="H440" s="21">
        <v>7</v>
      </c>
      <c r="I440" s="21">
        <v>3</v>
      </c>
      <c r="J440" s="21">
        <v>1</v>
      </c>
      <c r="K440" s="21">
        <v>6</v>
      </c>
      <c r="L440" s="21">
        <v>2</v>
      </c>
      <c r="M440" s="21">
        <v>6</v>
      </c>
      <c r="N440" s="161">
        <f>SUM(B440:M440)</f>
        <v>58</v>
      </c>
      <c r="O440" s="22">
        <f>IF(N440=0,0,AVERAGE(B440:M440))</f>
        <v>4.833333333333333</v>
      </c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s="9" customFormat="1" ht="15.75">
      <c r="A441" s="40" t="s">
        <v>133</v>
      </c>
      <c r="B441" s="214">
        <v>31</v>
      </c>
      <c r="C441" s="214">
        <v>27</v>
      </c>
      <c r="D441" s="214">
        <v>41</v>
      </c>
      <c r="E441" s="214">
        <v>34</v>
      </c>
      <c r="F441" s="214">
        <v>30</v>
      </c>
      <c r="G441" s="21">
        <v>20</v>
      </c>
      <c r="H441" s="21">
        <v>16</v>
      </c>
      <c r="I441" s="21">
        <v>24</v>
      </c>
      <c r="J441" s="21">
        <v>27</v>
      </c>
      <c r="K441" s="21">
        <v>14</v>
      </c>
      <c r="L441" s="21">
        <v>37</v>
      </c>
      <c r="M441" s="21">
        <v>27</v>
      </c>
      <c r="N441" s="161">
        <f>SUM(B441:M441)</f>
        <v>328</v>
      </c>
      <c r="O441" s="22">
        <f>IF(N441=0,0,AVERAGE(B441:M441))</f>
        <v>27.333333333333332</v>
      </c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s="9" customFormat="1" ht="15.75">
      <c r="A442" s="62" t="s">
        <v>21</v>
      </c>
      <c r="B442" s="24">
        <f>SUM(B438:B441)</f>
        <v>252</v>
      </c>
      <c r="C442" s="24">
        <f>SUM(C438:C441)</f>
        <v>190</v>
      </c>
      <c r="D442" s="24">
        <f>SUM(D438:D441)</f>
        <v>239</v>
      </c>
      <c r="E442" s="24">
        <f t="shared" ref="E442:O442" si="216">SUM(E438:E441)</f>
        <v>216</v>
      </c>
      <c r="F442" s="24">
        <f t="shared" si="216"/>
        <v>230</v>
      </c>
      <c r="G442" s="24">
        <f t="shared" si="216"/>
        <v>187</v>
      </c>
      <c r="H442" s="24">
        <f t="shared" si="216"/>
        <v>187</v>
      </c>
      <c r="I442" s="24">
        <f t="shared" si="216"/>
        <v>219</v>
      </c>
      <c r="J442" s="24">
        <f t="shared" si="216"/>
        <v>203</v>
      </c>
      <c r="K442" s="24">
        <f t="shared" si="216"/>
        <v>200</v>
      </c>
      <c r="L442" s="24">
        <f t="shared" si="216"/>
        <v>219</v>
      </c>
      <c r="M442" s="24">
        <f t="shared" si="216"/>
        <v>186</v>
      </c>
      <c r="N442" s="155">
        <f t="shared" si="216"/>
        <v>2528</v>
      </c>
      <c r="O442" s="25">
        <f t="shared" si="216"/>
        <v>210.66666666666669</v>
      </c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s="9" customFormat="1">
      <c r="A443" s="74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174"/>
      <c r="O443" s="76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s="9" customFormat="1" ht="15.75">
      <c r="A444" s="202" t="s">
        <v>534</v>
      </c>
      <c r="B444" s="221"/>
      <c r="C444" s="221"/>
      <c r="D444" s="221"/>
      <c r="E444" s="221"/>
      <c r="F444" s="221"/>
      <c r="G444" s="221"/>
      <c r="H444" s="221"/>
      <c r="I444" s="221"/>
      <c r="J444" s="221"/>
      <c r="K444" s="221"/>
      <c r="L444" s="221"/>
      <c r="M444" s="221"/>
      <c r="N444" s="204"/>
      <c r="O444" s="205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s="9" customFormat="1" ht="15.75">
      <c r="A445" s="218" t="s">
        <v>535</v>
      </c>
      <c r="B445" s="219"/>
      <c r="C445" s="219"/>
      <c r="D445" s="219"/>
      <c r="E445" s="219"/>
      <c r="F445" s="219"/>
      <c r="G445" s="219"/>
      <c r="H445" s="219"/>
      <c r="I445" s="219"/>
      <c r="J445" s="219"/>
      <c r="K445" s="219"/>
      <c r="L445" s="219"/>
      <c r="M445" s="219"/>
      <c r="N445" s="220"/>
      <c r="O445" s="351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s="9" customFormat="1" ht="15.75">
      <c r="A446" s="124" t="s">
        <v>536</v>
      </c>
      <c r="B446" s="39">
        <v>0</v>
      </c>
      <c r="C446" s="39">
        <v>0</v>
      </c>
      <c r="D446" s="39">
        <v>0</v>
      </c>
      <c r="E446" s="39">
        <v>0</v>
      </c>
      <c r="F446" s="39">
        <v>0</v>
      </c>
      <c r="G446" s="39">
        <v>0</v>
      </c>
      <c r="H446" s="39">
        <v>0</v>
      </c>
      <c r="I446" s="39">
        <v>0</v>
      </c>
      <c r="J446" s="39">
        <v>0</v>
      </c>
      <c r="K446" s="39">
        <v>0</v>
      </c>
      <c r="L446" s="39">
        <v>0</v>
      </c>
      <c r="M446" s="39">
        <v>0</v>
      </c>
      <c r="N446" s="186">
        <f>SUM(B446:M446)</f>
        <v>0</v>
      </c>
      <c r="O446" s="125">
        <f>IF(N446=0,0,AVERAGE(B446:M446))</f>
        <v>0</v>
      </c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s="9" customFormat="1" ht="15.75">
      <c r="A447" s="37" t="s">
        <v>537</v>
      </c>
      <c r="B447" s="21">
        <v>4</v>
      </c>
      <c r="C447" s="21">
        <v>3</v>
      </c>
      <c r="D447" s="21">
        <v>7</v>
      </c>
      <c r="E447" s="21">
        <v>4</v>
      </c>
      <c r="F447" s="21">
        <v>7</v>
      </c>
      <c r="G447" s="21">
        <v>7</v>
      </c>
      <c r="H447" s="21">
        <v>8</v>
      </c>
      <c r="I447" s="21">
        <v>7</v>
      </c>
      <c r="J447" s="21">
        <v>4</v>
      </c>
      <c r="K447" s="21">
        <v>1</v>
      </c>
      <c r="L447" s="21">
        <v>8</v>
      </c>
      <c r="M447" s="21">
        <v>9</v>
      </c>
      <c r="N447" s="161">
        <f>SUM(B447:M447)</f>
        <v>69</v>
      </c>
      <c r="O447" s="22">
        <f>IF(N447=0,0,AVERAGE(B447:M447))</f>
        <v>5.75</v>
      </c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s="9" customFormat="1" ht="15.75">
      <c r="A448" s="37" t="s">
        <v>538</v>
      </c>
      <c r="B448" s="21">
        <v>0</v>
      </c>
      <c r="C448" s="21">
        <v>0</v>
      </c>
      <c r="D448" s="21">
        <v>0</v>
      </c>
      <c r="E448" s="21">
        <v>0</v>
      </c>
      <c r="F448" s="21">
        <v>0</v>
      </c>
      <c r="G448" s="21">
        <v>0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1">
        <v>0</v>
      </c>
      <c r="N448" s="161">
        <f>SUM(B448:M448)</f>
        <v>0</v>
      </c>
      <c r="O448" s="22">
        <f>IF(N448=0,0,AVERAGE(B448:M448))</f>
        <v>0</v>
      </c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s="9" customFormat="1" ht="15.75">
      <c r="A449" s="62" t="s">
        <v>21</v>
      </c>
      <c r="B449" s="24">
        <v>4</v>
      </c>
      <c r="C449" s="24">
        <v>3</v>
      </c>
      <c r="D449" s="24">
        <v>7</v>
      </c>
      <c r="E449" s="24">
        <v>4</v>
      </c>
      <c r="F449" s="24">
        <v>7</v>
      </c>
      <c r="G449" s="24">
        <v>7</v>
      </c>
      <c r="H449" s="24">
        <v>8</v>
      </c>
      <c r="I449" s="24">
        <v>7</v>
      </c>
      <c r="J449" s="24">
        <v>4</v>
      </c>
      <c r="K449" s="24">
        <v>1</v>
      </c>
      <c r="L449" s="24">
        <v>8</v>
      </c>
      <c r="M449" s="24">
        <f>SUM(M446:M448)</f>
        <v>9</v>
      </c>
      <c r="N449" s="155">
        <f>SUM(B449:M449)</f>
        <v>69</v>
      </c>
      <c r="O449" s="25">
        <f>IF(N449=0,0,AVERAGE(B449:M449))</f>
        <v>5.75</v>
      </c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s="9" customFormat="1" ht="31.5">
      <c r="A450" s="62" t="s">
        <v>539</v>
      </c>
      <c r="B450" s="24">
        <v>0</v>
      </c>
      <c r="C450" s="24">
        <v>0</v>
      </c>
      <c r="D450" s="24">
        <v>0</v>
      </c>
      <c r="E450" s="24">
        <v>0</v>
      </c>
      <c r="F450" s="24">
        <v>0</v>
      </c>
      <c r="G450" s="24">
        <v>0</v>
      </c>
      <c r="H450" s="24">
        <v>0</v>
      </c>
      <c r="I450" s="24">
        <v>0</v>
      </c>
      <c r="J450" s="24">
        <v>0</v>
      </c>
      <c r="K450" s="24">
        <v>0</v>
      </c>
      <c r="L450" s="24">
        <v>0</v>
      </c>
      <c r="M450" s="24">
        <v>0</v>
      </c>
      <c r="N450" s="155">
        <f>SUM(B450:M450)</f>
        <v>0</v>
      </c>
      <c r="O450" s="25">
        <f>IF(N450=0,0,AVERAGE(B450:M450))</f>
        <v>0</v>
      </c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s="9" customFormat="1">
      <c r="A451" s="26"/>
      <c r="B451" s="27"/>
      <c r="C451" s="27"/>
      <c r="D451" s="27"/>
      <c r="E451" s="28"/>
      <c r="F451" s="28"/>
      <c r="G451" s="28"/>
      <c r="H451" s="28"/>
      <c r="I451" s="28"/>
      <c r="J451" s="28"/>
      <c r="K451" s="28"/>
      <c r="L451" s="28"/>
      <c r="M451" s="28"/>
      <c r="N451" s="162"/>
      <c r="O451" s="16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s="9" customFormat="1" ht="15.75">
      <c r="A452" s="62" t="s">
        <v>540</v>
      </c>
      <c r="B452" s="25">
        <f t="shared" ref="B452:K452" si="217">IF(B449=0,"",B449/B1696)</f>
        <v>0.12903225806451613</v>
      </c>
      <c r="C452" s="25">
        <f t="shared" si="217"/>
        <v>0.10714285714285714</v>
      </c>
      <c r="D452" s="25">
        <f t="shared" si="217"/>
        <v>0.22580645161290322</v>
      </c>
      <c r="E452" s="25">
        <f t="shared" si="217"/>
        <v>0.13333333333333333</v>
      </c>
      <c r="F452" s="25">
        <f t="shared" si="217"/>
        <v>0.22580645161290322</v>
      </c>
      <c r="G452" s="25">
        <f t="shared" si="217"/>
        <v>0.23333333333333334</v>
      </c>
      <c r="H452" s="25">
        <f t="shared" si="217"/>
        <v>0.25806451612903225</v>
      </c>
      <c r="I452" s="25">
        <f t="shared" si="217"/>
        <v>0.22580645161290322</v>
      </c>
      <c r="J452" s="25">
        <f t="shared" si="217"/>
        <v>0.13333333333333333</v>
      </c>
      <c r="K452" s="25">
        <f t="shared" si="217"/>
        <v>3.2258064516129031E-2</v>
      </c>
      <c r="L452" s="25">
        <f t="shared" ref="L452:M452" si="218">IF(L449=0,"",L449/L1696)</f>
        <v>0.26666666666666666</v>
      </c>
      <c r="M452" s="25">
        <f t="shared" si="218"/>
        <v>0.29032258064516131</v>
      </c>
      <c r="N452" s="155">
        <f>SUM(B452:M452)</f>
        <v>2.2609062980030723</v>
      </c>
      <c r="O452" s="25">
        <f>IF(N452=0,0,AVERAGE(B452:M452))</f>
        <v>0.18840885816692268</v>
      </c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s="9" customFormat="1">
      <c r="A453" s="26"/>
      <c r="B453" s="27"/>
      <c r="C453" s="27"/>
      <c r="D453" s="27"/>
      <c r="E453" s="28"/>
      <c r="F453" s="28"/>
      <c r="G453" s="28"/>
      <c r="H453" s="28"/>
      <c r="I453" s="28"/>
      <c r="J453" s="28"/>
      <c r="K453" s="28"/>
      <c r="L453" s="28"/>
      <c r="M453" s="28"/>
      <c r="N453" s="162"/>
      <c r="O453" s="16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s="9" customFormat="1" ht="15.75">
      <c r="A454" s="64" t="s">
        <v>112</v>
      </c>
      <c r="B454" s="65">
        <f t="shared" ref="B454:M454" si="219">B449</f>
        <v>4</v>
      </c>
      <c r="C454" s="65">
        <f t="shared" si="219"/>
        <v>3</v>
      </c>
      <c r="D454" s="65">
        <f t="shared" si="219"/>
        <v>7</v>
      </c>
      <c r="E454" s="65">
        <f t="shared" si="219"/>
        <v>4</v>
      </c>
      <c r="F454" s="65">
        <f t="shared" si="219"/>
        <v>7</v>
      </c>
      <c r="G454" s="65">
        <f t="shared" si="219"/>
        <v>7</v>
      </c>
      <c r="H454" s="65">
        <f t="shared" si="219"/>
        <v>8</v>
      </c>
      <c r="I454" s="65">
        <f t="shared" si="219"/>
        <v>7</v>
      </c>
      <c r="J454" s="65">
        <f t="shared" si="219"/>
        <v>4</v>
      </c>
      <c r="K454" s="65">
        <f t="shared" si="219"/>
        <v>1</v>
      </c>
      <c r="L454" s="65">
        <f t="shared" si="219"/>
        <v>8</v>
      </c>
      <c r="M454" s="65">
        <f t="shared" si="219"/>
        <v>9</v>
      </c>
      <c r="N454" s="155">
        <f>SUM(B454:M454)</f>
        <v>69</v>
      </c>
      <c r="O454" s="25">
        <f>IF(N454=0,0,AVERAGE(B454:M454))</f>
        <v>5.75</v>
      </c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s="9" customFormat="1" ht="15.75">
      <c r="A455" s="26"/>
      <c r="B455" s="27"/>
      <c r="C455" s="27"/>
      <c r="D455" s="27"/>
      <c r="E455" s="28"/>
      <c r="F455" s="28"/>
      <c r="G455" s="28"/>
      <c r="H455" s="28"/>
      <c r="I455" s="28"/>
      <c r="J455" s="28"/>
      <c r="K455" s="28"/>
      <c r="L455" s="28"/>
      <c r="M455" s="28"/>
      <c r="N455" s="162"/>
      <c r="O455" s="57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s="9" customFormat="1" ht="15.75">
      <c r="A456" s="37" t="s">
        <v>113</v>
      </c>
      <c r="B456" s="21">
        <v>5</v>
      </c>
      <c r="C456" s="21">
        <v>5</v>
      </c>
      <c r="D456" s="21">
        <v>5</v>
      </c>
      <c r="E456" s="21">
        <v>5</v>
      </c>
      <c r="F456" s="21">
        <v>5</v>
      </c>
      <c r="G456" s="21">
        <v>5</v>
      </c>
      <c r="H456" s="21">
        <v>5</v>
      </c>
      <c r="I456" s="21">
        <v>5</v>
      </c>
      <c r="J456" s="21">
        <v>5</v>
      </c>
      <c r="K456" s="21">
        <v>5</v>
      </c>
      <c r="L456" s="21">
        <v>5</v>
      </c>
      <c r="M456" s="21">
        <v>5</v>
      </c>
      <c r="N456" s="161">
        <f>SUM(B456:M456)</f>
        <v>60</v>
      </c>
      <c r="O456" s="22">
        <f>IF(N456=0,0,AVERAGE(B456:M456))</f>
        <v>5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s="9" customFormat="1" ht="15.75">
      <c r="A457" s="62" t="s">
        <v>114</v>
      </c>
      <c r="B457" s="25">
        <f t="shared" ref="B457:I457" si="220">IF(B454="","",B454/B1696)</f>
        <v>0.12903225806451613</v>
      </c>
      <c r="C457" s="25">
        <f t="shared" si="220"/>
        <v>0.10714285714285714</v>
      </c>
      <c r="D457" s="25">
        <f t="shared" si="220"/>
        <v>0.22580645161290322</v>
      </c>
      <c r="E457" s="25">
        <f t="shared" si="220"/>
        <v>0.13333333333333333</v>
      </c>
      <c r="F457" s="25">
        <f t="shared" si="220"/>
        <v>0.22580645161290322</v>
      </c>
      <c r="G457" s="25">
        <f t="shared" si="220"/>
        <v>0.23333333333333334</v>
      </c>
      <c r="H457" s="25">
        <f t="shared" si="220"/>
        <v>0.25806451612903225</v>
      </c>
      <c r="I457" s="25">
        <f t="shared" si="220"/>
        <v>0.22580645161290322</v>
      </c>
      <c r="J457" s="25">
        <f t="shared" ref="J457:M457" si="221">IF(J452="","",J452/J456)</f>
        <v>2.6666666666666665E-2</v>
      </c>
      <c r="K457" s="25">
        <f t="shared" si="221"/>
        <v>6.4516129032258064E-3</v>
      </c>
      <c r="L457" s="25">
        <f t="shared" si="221"/>
        <v>5.333333333333333E-2</v>
      </c>
      <c r="M457" s="25">
        <f t="shared" si="221"/>
        <v>5.8064516129032261E-2</v>
      </c>
      <c r="N457" s="155">
        <f>SUM(B457:M457)</f>
        <v>1.6828417818740398</v>
      </c>
      <c r="O457" s="25">
        <f>IF(N457=0,0,AVERAGE(B457:M457))</f>
        <v>0.14023681515616998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s="9" customFormat="1" ht="15.75">
      <c r="A458" s="26"/>
      <c r="B458" s="27"/>
      <c r="C458" s="27"/>
      <c r="D458" s="27"/>
      <c r="E458" s="28"/>
      <c r="F458" s="28"/>
      <c r="G458" s="28"/>
      <c r="H458" s="28"/>
      <c r="I458" s="28"/>
      <c r="J458" s="28"/>
      <c r="K458" s="28"/>
      <c r="L458" s="28"/>
      <c r="M458" s="28"/>
      <c r="N458" s="162"/>
      <c r="O458" s="57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s="9" customFormat="1" ht="15.75">
      <c r="A459" s="66" t="s">
        <v>571</v>
      </c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160"/>
      <c r="O459" s="19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s="9" customFormat="1" ht="15.75">
      <c r="A460" s="37" t="s">
        <v>116</v>
      </c>
      <c r="B460" s="214">
        <v>4</v>
      </c>
      <c r="C460" s="214">
        <v>2</v>
      </c>
      <c r="D460" s="214">
        <v>1</v>
      </c>
      <c r="E460" s="214">
        <v>3</v>
      </c>
      <c r="F460" s="214">
        <v>0</v>
      </c>
      <c r="G460" s="21">
        <v>6</v>
      </c>
      <c r="H460" s="21">
        <v>8</v>
      </c>
      <c r="I460" s="21">
        <v>7</v>
      </c>
      <c r="J460" s="21">
        <v>4</v>
      </c>
      <c r="K460" s="21">
        <v>1</v>
      </c>
      <c r="L460" s="21">
        <v>7</v>
      </c>
      <c r="M460" s="21">
        <v>9</v>
      </c>
      <c r="N460" s="161">
        <f>SUM(B460:M460)</f>
        <v>52</v>
      </c>
      <c r="O460" s="22">
        <f>IF(N460=0,0,AVERAGE(B460:M460))</f>
        <v>4.333333333333333</v>
      </c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s="9" customFormat="1" ht="15.75">
      <c r="A461" s="37" t="s">
        <v>591</v>
      </c>
      <c r="B461" s="21">
        <v>1</v>
      </c>
      <c r="C461" s="214">
        <v>1</v>
      </c>
      <c r="D461" s="214">
        <v>6</v>
      </c>
      <c r="E461" s="214">
        <v>1</v>
      </c>
      <c r="F461" s="214">
        <v>7</v>
      </c>
      <c r="G461" s="21">
        <v>1</v>
      </c>
      <c r="H461" s="21">
        <v>0</v>
      </c>
      <c r="I461" s="21">
        <v>0</v>
      </c>
      <c r="J461" s="21">
        <v>0</v>
      </c>
      <c r="K461" s="21">
        <v>0</v>
      </c>
      <c r="L461" s="21">
        <v>1</v>
      </c>
      <c r="M461" s="21">
        <v>0</v>
      </c>
      <c r="N461" s="161">
        <f>SUM(B461:M461)</f>
        <v>18</v>
      </c>
      <c r="O461" s="22">
        <f>IF(N461=0,0,AVERAGE(B461:M461))</f>
        <v>1.5</v>
      </c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s="9" customFormat="1" ht="15.75">
      <c r="A462" s="62" t="s">
        <v>21</v>
      </c>
      <c r="B462" s="24">
        <f t="shared" ref="B462:M462" si="222">SUM(B460:B461)</f>
        <v>5</v>
      </c>
      <c r="C462" s="24">
        <f t="shared" si="222"/>
        <v>3</v>
      </c>
      <c r="D462" s="24">
        <f t="shared" si="222"/>
        <v>7</v>
      </c>
      <c r="E462" s="24">
        <f t="shared" si="222"/>
        <v>4</v>
      </c>
      <c r="F462" s="24">
        <f t="shared" si="222"/>
        <v>7</v>
      </c>
      <c r="G462" s="24">
        <f t="shared" si="222"/>
        <v>7</v>
      </c>
      <c r="H462" s="24">
        <f t="shared" si="222"/>
        <v>8</v>
      </c>
      <c r="I462" s="24">
        <f t="shared" si="222"/>
        <v>7</v>
      </c>
      <c r="J462" s="24">
        <f t="shared" si="222"/>
        <v>4</v>
      </c>
      <c r="K462" s="24">
        <f t="shared" si="222"/>
        <v>1</v>
      </c>
      <c r="L462" s="24">
        <f t="shared" si="222"/>
        <v>8</v>
      </c>
      <c r="M462" s="24">
        <f t="shared" si="222"/>
        <v>9</v>
      </c>
      <c r="N462" s="155">
        <f>SUM(N460:N461)</f>
        <v>70</v>
      </c>
      <c r="O462" s="25">
        <f>SUM(O460:O461)</f>
        <v>5.833333333333333</v>
      </c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s="9" customFormat="1" ht="15.75">
      <c r="A463" s="67" t="s">
        <v>533</v>
      </c>
      <c r="B463" s="68" t="e">
        <f>SUM(#REF!,#REF!,#REF!)</f>
        <v>#REF!</v>
      </c>
      <c r="C463" s="68" t="e">
        <f>SUM(#REF!,#REF!,#REF!)</f>
        <v>#REF!</v>
      </c>
      <c r="D463" s="68" t="e">
        <f>SUM(#REF!,#REF!,#REF!)</f>
        <v>#REF!</v>
      </c>
      <c r="E463" s="68" t="e">
        <f>SUM(#REF!,#REF!,#REF!)</f>
        <v>#REF!</v>
      </c>
      <c r="F463" s="68" t="e">
        <f>SUM(#REF!,#REF!,#REF!)</f>
        <v>#REF!</v>
      </c>
      <c r="G463" s="68" t="e">
        <f>SUM(#REF!,#REF!,#REF!)</f>
        <v>#REF!</v>
      </c>
      <c r="H463" s="68" t="e">
        <f>SUM(#REF!,#REF!,#REF!)</f>
        <v>#REF!</v>
      </c>
      <c r="I463" s="68" t="e">
        <f>SUM(#REF!,#REF!,#REF!)</f>
        <v>#REF!</v>
      </c>
      <c r="J463" s="68" t="e">
        <f>SUM(#REF!,#REF!,#REF!)</f>
        <v>#REF!</v>
      </c>
      <c r="K463" s="68" t="e">
        <f>SUM(#REF!,#REF!,#REF!)</f>
        <v>#REF!</v>
      </c>
      <c r="L463" s="68" t="e">
        <f>SUM(#REF!,#REF!,#REF!)</f>
        <v>#REF!</v>
      </c>
      <c r="M463" s="68" t="e">
        <f>SUM(#REF!,#REF!,#REF!)</f>
        <v>#REF!</v>
      </c>
      <c r="N463" s="172"/>
      <c r="O463" s="69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s="9" customFormat="1" ht="15.75">
      <c r="A464" s="66" t="s">
        <v>541</v>
      </c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160"/>
      <c r="O464" s="19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s="9" customFormat="1" ht="15.75">
      <c r="A465" s="37" t="s">
        <v>542</v>
      </c>
      <c r="B465" s="21">
        <v>0</v>
      </c>
      <c r="C465" s="21">
        <v>0</v>
      </c>
      <c r="D465" s="21">
        <v>1</v>
      </c>
      <c r="E465" s="21">
        <v>0</v>
      </c>
      <c r="F465" s="21">
        <v>0</v>
      </c>
      <c r="G465" s="21">
        <v>0</v>
      </c>
      <c r="H465" s="21">
        <v>1</v>
      </c>
      <c r="I465" s="21">
        <v>0</v>
      </c>
      <c r="J465" s="21">
        <v>0</v>
      </c>
      <c r="K465" s="21">
        <v>0</v>
      </c>
      <c r="L465" s="21">
        <v>1</v>
      </c>
      <c r="M465" s="21">
        <v>0</v>
      </c>
      <c r="N465" s="161">
        <f>SUM(B465:M465)</f>
        <v>3</v>
      </c>
      <c r="O465" s="22">
        <f>IF(N465=0,0,AVERAGE(B465:M465))</f>
        <v>0.25</v>
      </c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s="9" customFormat="1" ht="15.75">
      <c r="A466" s="37" t="s">
        <v>413</v>
      </c>
      <c r="B466" s="21">
        <v>0</v>
      </c>
      <c r="C466" s="21">
        <v>0</v>
      </c>
      <c r="D466" s="21">
        <v>1</v>
      </c>
      <c r="E466" s="21">
        <v>0</v>
      </c>
      <c r="F466" s="21">
        <v>0</v>
      </c>
      <c r="G466" s="21">
        <v>1</v>
      </c>
      <c r="H466" s="21">
        <v>1</v>
      </c>
      <c r="I466" s="21">
        <v>0</v>
      </c>
      <c r="J466" s="21">
        <v>0</v>
      </c>
      <c r="K466" s="21">
        <v>1</v>
      </c>
      <c r="L466" s="21">
        <v>0</v>
      </c>
      <c r="M466" s="21">
        <v>0</v>
      </c>
      <c r="N466" s="161">
        <f>SUM(B466:M466)</f>
        <v>4</v>
      </c>
      <c r="O466" s="22">
        <f>IF(N466=0,0,AVERAGE(B466:M466))</f>
        <v>0.33333333333333331</v>
      </c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s="9" customFormat="1" ht="30">
      <c r="A467" s="37" t="s">
        <v>543</v>
      </c>
      <c r="B467" s="21">
        <v>4</v>
      </c>
      <c r="C467" s="21">
        <v>3</v>
      </c>
      <c r="D467" s="21">
        <v>5</v>
      </c>
      <c r="E467" s="21">
        <v>4</v>
      </c>
      <c r="F467" s="21">
        <v>7</v>
      </c>
      <c r="G467" s="21">
        <v>6</v>
      </c>
      <c r="H467" s="21">
        <v>6</v>
      </c>
      <c r="I467" s="21">
        <v>7</v>
      </c>
      <c r="J467" s="21">
        <v>4</v>
      </c>
      <c r="K467" s="21">
        <v>0</v>
      </c>
      <c r="L467" s="21">
        <v>7</v>
      </c>
      <c r="M467" s="21">
        <v>9</v>
      </c>
      <c r="N467" s="161">
        <f>SUM(B467:M467)</f>
        <v>62</v>
      </c>
      <c r="O467" s="22">
        <f>IF(N467=0,0,AVERAGE(B467:M467))</f>
        <v>5.166666666666667</v>
      </c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s="9" customFormat="1" ht="15.75">
      <c r="A468" s="73" t="s">
        <v>21</v>
      </c>
      <c r="B468" s="47">
        <f t="shared" ref="B468:O468" si="223">SUM(B465:B467)</f>
        <v>4</v>
      </c>
      <c r="C468" s="47">
        <f t="shared" si="223"/>
        <v>3</v>
      </c>
      <c r="D468" s="47">
        <f t="shared" si="223"/>
        <v>7</v>
      </c>
      <c r="E468" s="47">
        <f t="shared" si="223"/>
        <v>4</v>
      </c>
      <c r="F468" s="47">
        <f t="shared" si="223"/>
        <v>7</v>
      </c>
      <c r="G468" s="47">
        <f t="shared" si="223"/>
        <v>7</v>
      </c>
      <c r="H468" s="47">
        <f t="shared" si="223"/>
        <v>8</v>
      </c>
      <c r="I468" s="47">
        <f t="shared" si="223"/>
        <v>7</v>
      </c>
      <c r="J468" s="47">
        <f t="shared" si="223"/>
        <v>4</v>
      </c>
      <c r="K468" s="47">
        <f t="shared" si="223"/>
        <v>1</v>
      </c>
      <c r="L468" s="47">
        <f t="shared" si="223"/>
        <v>8</v>
      </c>
      <c r="M468" s="47">
        <f t="shared" si="223"/>
        <v>9</v>
      </c>
      <c r="N468" s="167">
        <f t="shared" si="223"/>
        <v>69</v>
      </c>
      <c r="O468" s="48">
        <f t="shared" si="223"/>
        <v>5.75</v>
      </c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s="9" customFormat="1">
      <c r="A469" s="74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174"/>
      <c r="O469" s="76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s="9" customFormat="1" ht="15.75">
      <c r="A470" s="202" t="s">
        <v>544</v>
      </c>
      <c r="B470" s="213"/>
      <c r="C470" s="213"/>
      <c r="D470" s="213"/>
      <c r="E470" s="213"/>
      <c r="F470" s="213"/>
      <c r="G470" s="213"/>
      <c r="H470" s="213"/>
      <c r="I470" s="213"/>
      <c r="J470" s="213"/>
      <c r="K470" s="213"/>
      <c r="L470" s="213"/>
      <c r="M470" s="213"/>
      <c r="N470" s="213"/>
      <c r="O470" s="349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s="9" customFormat="1" ht="15.75">
      <c r="A471" s="77" t="s">
        <v>545</v>
      </c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  <c r="N471" s="175"/>
      <c r="O471" s="350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s="9" customFormat="1" ht="15.75">
      <c r="A472" s="37" t="s">
        <v>124</v>
      </c>
      <c r="B472" s="21">
        <v>0</v>
      </c>
      <c r="C472" s="21">
        <v>0</v>
      </c>
      <c r="D472" s="21">
        <v>0</v>
      </c>
      <c r="E472" s="21">
        <v>0</v>
      </c>
      <c r="F472" s="21">
        <v>0</v>
      </c>
      <c r="G472" s="21">
        <v>0</v>
      </c>
      <c r="H472" s="21">
        <v>0</v>
      </c>
      <c r="I472" s="21">
        <v>0</v>
      </c>
      <c r="J472" s="21">
        <v>0</v>
      </c>
      <c r="K472" s="21">
        <v>0</v>
      </c>
      <c r="L472" s="21">
        <v>0</v>
      </c>
      <c r="M472" s="21">
        <v>0</v>
      </c>
      <c r="N472" s="161">
        <f t="shared" ref="N472:N480" si="224">SUM(B472:M472)</f>
        <v>0</v>
      </c>
      <c r="O472" s="22">
        <f t="shared" ref="O472:O480" si="225">IF(N472=0,0,AVERAGE(B472:M472))</f>
        <v>0</v>
      </c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s="9" customFormat="1" ht="15.75">
      <c r="A473" s="37" t="s">
        <v>125</v>
      </c>
      <c r="B473" s="21">
        <v>0</v>
      </c>
      <c r="C473" s="21">
        <v>0</v>
      </c>
      <c r="D473" s="21">
        <v>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1">
        <v>0</v>
      </c>
      <c r="N473" s="161">
        <f t="shared" si="224"/>
        <v>0</v>
      </c>
      <c r="O473" s="22">
        <f t="shared" si="225"/>
        <v>0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s="9" customFormat="1" ht="15.75">
      <c r="A474" s="37" t="s">
        <v>47</v>
      </c>
      <c r="B474" s="21">
        <v>5</v>
      </c>
      <c r="C474" s="21">
        <v>4</v>
      </c>
      <c r="D474" s="21">
        <v>7</v>
      </c>
      <c r="E474" s="21">
        <v>4</v>
      </c>
      <c r="F474" s="21">
        <v>6</v>
      </c>
      <c r="G474" s="21">
        <v>6</v>
      </c>
      <c r="H474" s="21">
        <v>6</v>
      </c>
      <c r="I474" s="21">
        <v>7</v>
      </c>
      <c r="J474" s="21">
        <v>4</v>
      </c>
      <c r="K474" s="21">
        <v>0</v>
      </c>
      <c r="L474" s="21">
        <v>7</v>
      </c>
      <c r="M474" s="21">
        <v>9</v>
      </c>
      <c r="N474" s="161">
        <f t="shared" si="224"/>
        <v>65</v>
      </c>
      <c r="O474" s="22">
        <f t="shared" si="225"/>
        <v>5.416666666666667</v>
      </c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s="9" customFormat="1" ht="15.75">
      <c r="A475" s="37" t="s">
        <v>126</v>
      </c>
      <c r="B475" s="21">
        <v>0</v>
      </c>
      <c r="C475" s="21">
        <v>0</v>
      </c>
      <c r="D475" s="21">
        <v>0</v>
      </c>
      <c r="E475" s="21">
        <v>0</v>
      </c>
      <c r="F475" s="21">
        <v>0</v>
      </c>
      <c r="G475" s="21">
        <v>0</v>
      </c>
      <c r="H475" s="21">
        <v>1</v>
      </c>
      <c r="I475" s="21">
        <v>0</v>
      </c>
      <c r="J475" s="21">
        <v>0</v>
      </c>
      <c r="K475" s="21">
        <v>0</v>
      </c>
      <c r="L475" s="21">
        <v>0</v>
      </c>
      <c r="M475" s="21">
        <v>0</v>
      </c>
      <c r="N475" s="161">
        <f t="shared" si="224"/>
        <v>1</v>
      </c>
      <c r="O475" s="22">
        <f t="shared" si="225"/>
        <v>8.3333333333333329E-2</v>
      </c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s="9" customFormat="1" ht="15.75">
      <c r="A476" s="37" t="s">
        <v>127</v>
      </c>
      <c r="B476" s="21">
        <v>0</v>
      </c>
      <c r="C476" s="21">
        <v>0</v>
      </c>
      <c r="D476" s="21">
        <v>0</v>
      </c>
      <c r="E476" s="21">
        <v>0</v>
      </c>
      <c r="F476" s="21">
        <v>0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1">
        <v>0</v>
      </c>
      <c r="N476" s="161">
        <f t="shared" si="224"/>
        <v>0</v>
      </c>
      <c r="O476" s="22">
        <f t="shared" si="225"/>
        <v>0</v>
      </c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s="9" customFormat="1" ht="15.75">
      <c r="A477" s="37" t="s">
        <v>128</v>
      </c>
      <c r="B477" s="21">
        <v>0</v>
      </c>
      <c r="C477" s="21">
        <v>0</v>
      </c>
      <c r="D477" s="21">
        <v>0</v>
      </c>
      <c r="E477" s="21">
        <v>0</v>
      </c>
      <c r="F477" s="21">
        <v>0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1">
        <v>0</v>
      </c>
      <c r="N477" s="161">
        <f t="shared" si="224"/>
        <v>0</v>
      </c>
      <c r="O477" s="22">
        <f t="shared" si="225"/>
        <v>0</v>
      </c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s="9" customFormat="1" ht="15.75">
      <c r="A478" s="37" t="s">
        <v>129</v>
      </c>
      <c r="B478" s="21">
        <v>0</v>
      </c>
      <c r="C478" s="21">
        <v>0</v>
      </c>
      <c r="D478" s="21">
        <v>0</v>
      </c>
      <c r="E478" s="21">
        <v>0</v>
      </c>
      <c r="F478" s="21">
        <v>1</v>
      </c>
      <c r="G478" s="21">
        <v>1</v>
      </c>
      <c r="H478" s="21">
        <v>2</v>
      </c>
      <c r="I478" s="21">
        <v>0</v>
      </c>
      <c r="J478" s="21">
        <v>0</v>
      </c>
      <c r="K478" s="21">
        <v>1</v>
      </c>
      <c r="L478" s="21">
        <v>1</v>
      </c>
      <c r="M478" s="21">
        <v>0</v>
      </c>
      <c r="N478" s="161">
        <f t="shared" si="224"/>
        <v>6</v>
      </c>
      <c r="O478" s="22">
        <f t="shared" si="225"/>
        <v>0.5</v>
      </c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s="9" customFormat="1" ht="15.75">
      <c r="A479" s="37" t="s">
        <v>130</v>
      </c>
      <c r="B479" s="21">
        <v>0</v>
      </c>
      <c r="C479" s="21">
        <v>0</v>
      </c>
      <c r="D479" s="21">
        <v>0</v>
      </c>
      <c r="E479" s="21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1">
        <v>0</v>
      </c>
      <c r="N479" s="161">
        <f t="shared" si="224"/>
        <v>0</v>
      </c>
      <c r="O479" s="22">
        <f t="shared" si="225"/>
        <v>0</v>
      </c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s="9" customFormat="1" ht="15.75">
      <c r="A480" s="62" t="s">
        <v>21</v>
      </c>
      <c r="B480" s="24">
        <f t="shared" ref="B480:G480" si="226">SUM(B472:B479)</f>
        <v>5</v>
      </c>
      <c r="C480" s="24">
        <f t="shared" si="226"/>
        <v>4</v>
      </c>
      <c r="D480" s="24">
        <f t="shared" si="226"/>
        <v>7</v>
      </c>
      <c r="E480" s="24">
        <f t="shared" si="226"/>
        <v>4</v>
      </c>
      <c r="F480" s="24">
        <f t="shared" si="226"/>
        <v>7</v>
      </c>
      <c r="G480" s="24">
        <f t="shared" si="226"/>
        <v>7</v>
      </c>
      <c r="H480" s="24">
        <f t="shared" ref="H480:I480" si="227">SUM(H472:H479)</f>
        <v>9</v>
      </c>
      <c r="I480" s="24">
        <f t="shared" si="227"/>
        <v>7</v>
      </c>
      <c r="J480" s="24">
        <f t="shared" ref="J480:K480" si="228">SUM(J472:J479)</f>
        <v>4</v>
      </c>
      <c r="K480" s="24">
        <f t="shared" si="228"/>
        <v>1</v>
      </c>
      <c r="L480" s="24">
        <f t="shared" ref="L480:M480" si="229">SUM(L472:L479)</f>
        <v>8</v>
      </c>
      <c r="M480" s="24">
        <f t="shared" si="229"/>
        <v>9</v>
      </c>
      <c r="N480" s="155">
        <f t="shared" si="224"/>
        <v>72</v>
      </c>
      <c r="O480" s="25">
        <f t="shared" si="225"/>
        <v>6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s="9" customFormat="1" ht="15.75">
      <c r="A481" s="62" t="s">
        <v>131</v>
      </c>
      <c r="B481" s="25">
        <f t="shared" ref="B481:K481" si="230">IF(B480=0,"",B480/B1696)</f>
        <v>0.16129032258064516</v>
      </c>
      <c r="C481" s="25">
        <f t="shared" si="230"/>
        <v>0.14285714285714285</v>
      </c>
      <c r="D481" s="25">
        <f t="shared" si="230"/>
        <v>0.22580645161290322</v>
      </c>
      <c r="E481" s="25">
        <f t="shared" si="230"/>
        <v>0.13333333333333333</v>
      </c>
      <c r="F481" s="25">
        <f t="shared" si="230"/>
        <v>0.22580645161290322</v>
      </c>
      <c r="G481" s="25">
        <f t="shared" si="230"/>
        <v>0.23333333333333334</v>
      </c>
      <c r="H481" s="25">
        <f t="shared" si="230"/>
        <v>0.29032258064516131</v>
      </c>
      <c r="I481" s="25">
        <f t="shared" si="230"/>
        <v>0.22580645161290322</v>
      </c>
      <c r="J481" s="25">
        <f t="shared" si="230"/>
        <v>0.13333333333333333</v>
      </c>
      <c r="K481" s="25">
        <f t="shared" si="230"/>
        <v>3.2258064516129031E-2</v>
      </c>
      <c r="L481" s="25">
        <f t="shared" ref="L481:M481" si="231">IF(L480=0,"",L480/L1696)</f>
        <v>0.26666666666666666</v>
      </c>
      <c r="M481" s="25">
        <f t="shared" si="231"/>
        <v>0.29032258064516131</v>
      </c>
      <c r="N481" s="155">
        <f>SUM(B481:M481)</f>
        <v>2.3611367127496163</v>
      </c>
      <c r="O481" s="25">
        <f>IF(N481=0,0,AVERAGE(B481:M481))</f>
        <v>0.1967613927291347</v>
      </c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s="9" customFormat="1" ht="15.75">
      <c r="A482" s="26"/>
      <c r="B482" s="27"/>
      <c r="C482" s="27"/>
      <c r="D482" s="27"/>
      <c r="E482" s="28"/>
      <c r="F482" s="28"/>
      <c r="G482" s="28"/>
      <c r="H482" s="28"/>
      <c r="I482" s="28"/>
      <c r="J482" s="28"/>
      <c r="K482" s="28"/>
      <c r="L482" s="28"/>
      <c r="M482" s="28"/>
      <c r="N482" s="162"/>
      <c r="O482" s="57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s="9" customFormat="1" ht="15.75">
      <c r="A483" s="79" t="s">
        <v>546</v>
      </c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160"/>
      <c r="O483" s="19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s="9" customFormat="1" ht="15.75">
      <c r="A484" s="40" t="s">
        <v>133</v>
      </c>
      <c r="B484" s="214">
        <v>0</v>
      </c>
      <c r="C484" s="214">
        <v>0</v>
      </c>
      <c r="D484" s="214">
        <v>0</v>
      </c>
      <c r="E484" s="214">
        <v>0</v>
      </c>
      <c r="F484" s="214">
        <v>0</v>
      </c>
      <c r="G484" s="21">
        <v>0</v>
      </c>
      <c r="H484" s="21">
        <v>1</v>
      </c>
      <c r="I484" s="21">
        <v>0</v>
      </c>
      <c r="J484" s="21">
        <v>0</v>
      </c>
      <c r="K484" s="21">
        <v>0</v>
      </c>
      <c r="L484" s="21">
        <v>1</v>
      </c>
      <c r="M484" s="21">
        <v>0</v>
      </c>
      <c r="N484" s="161">
        <f>SUM(B484:M484)</f>
        <v>2</v>
      </c>
      <c r="O484" s="22">
        <f>IF(N484=0,0,AVERAGE(B484:M484))</f>
        <v>0.16666666666666666</v>
      </c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s="9" customFormat="1" ht="15.75">
      <c r="A485" s="40" t="s">
        <v>18</v>
      </c>
      <c r="B485" s="214">
        <v>2</v>
      </c>
      <c r="C485" s="214">
        <v>2</v>
      </c>
      <c r="D485" s="214">
        <v>3</v>
      </c>
      <c r="E485" s="214">
        <v>2</v>
      </c>
      <c r="F485" s="214">
        <v>6</v>
      </c>
      <c r="G485" s="21">
        <v>4</v>
      </c>
      <c r="H485" s="21">
        <v>5</v>
      </c>
      <c r="I485" s="21">
        <v>7</v>
      </c>
      <c r="J485" s="21">
        <v>4</v>
      </c>
      <c r="K485" s="21">
        <v>0</v>
      </c>
      <c r="L485" s="21">
        <v>5</v>
      </c>
      <c r="M485" s="21">
        <v>6</v>
      </c>
      <c r="N485" s="161">
        <f>SUM(B485:M485)</f>
        <v>46</v>
      </c>
      <c r="O485" s="22">
        <f>IF(N485=0,0,AVERAGE(B485:M485))</f>
        <v>3.8333333333333335</v>
      </c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s="9" customFormat="1" ht="15.75">
      <c r="A486" s="40" t="s">
        <v>19</v>
      </c>
      <c r="B486" s="214">
        <v>3</v>
      </c>
      <c r="C486" s="214">
        <v>2</v>
      </c>
      <c r="D486" s="214">
        <v>3</v>
      </c>
      <c r="E486" s="214">
        <v>2</v>
      </c>
      <c r="F486" s="214">
        <v>0</v>
      </c>
      <c r="G486" s="21">
        <v>2</v>
      </c>
      <c r="H486" s="21">
        <v>2</v>
      </c>
      <c r="I486" s="21">
        <v>0</v>
      </c>
      <c r="J486" s="21">
        <v>0</v>
      </c>
      <c r="K486" s="21">
        <v>1</v>
      </c>
      <c r="L486" s="21">
        <v>2</v>
      </c>
      <c r="M486" s="21">
        <v>3</v>
      </c>
      <c r="N486" s="161">
        <f>SUM(B486:M486)</f>
        <v>20</v>
      </c>
      <c r="O486" s="22">
        <f>IF(N486=0,0,AVERAGE(B486:M486))</f>
        <v>1.6666666666666667</v>
      </c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s="9" customFormat="1" ht="15.75">
      <c r="A487" s="40" t="s">
        <v>20</v>
      </c>
      <c r="B487" s="214">
        <v>0</v>
      </c>
      <c r="C487" s="214">
        <v>0</v>
      </c>
      <c r="D487" s="214">
        <v>0</v>
      </c>
      <c r="E487" s="214">
        <v>0</v>
      </c>
      <c r="F487" s="214">
        <v>0</v>
      </c>
      <c r="G487" s="21">
        <v>0</v>
      </c>
      <c r="H487" s="21">
        <v>0</v>
      </c>
      <c r="I487" s="21">
        <v>0</v>
      </c>
      <c r="J487" s="21">
        <v>0</v>
      </c>
      <c r="K487" s="21">
        <v>0</v>
      </c>
      <c r="L487" s="21">
        <v>0</v>
      </c>
      <c r="M487" s="21">
        <v>0</v>
      </c>
      <c r="N487" s="161">
        <f>SUM(B487:M487)</f>
        <v>0</v>
      </c>
      <c r="O487" s="22">
        <f>IF(N487=0,0,AVERAGE(B487:M487))</f>
        <v>0</v>
      </c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s="9" customFormat="1" ht="15.75">
      <c r="A488" s="40" t="s">
        <v>22</v>
      </c>
      <c r="B488" s="214">
        <v>0</v>
      </c>
      <c r="C488" s="214">
        <v>0</v>
      </c>
      <c r="D488" s="214">
        <v>1</v>
      </c>
      <c r="E488" s="214">
        <v>0</v>
      </c>
      <c r="F488" s="214">
        <v>1</v>
      </c>
      <c r="G488" s="214">
        <v>1</v>
      </c>
      <c r="H488" s="214">
        <v>1</v>
      </c>
      <c r="I488" s="21">
        <v>0</v>
      </c>
      <c r="J488" s="21">
        <v>0</v>
      </c>
      <c r="K488" s="21">
        <v>0</v>
      </c>
      <c r="L488" s="21">
        <v>0</v>
      </c>
      <c r="M488" s="21">
        <v>0</v>
      </c>
      <c r="N488" s="161">
        <f>SUM(B488:M488)</f>
        <v>4</v>
      </c>
      <c r="O488" s="22">
        <f>IF(N488=0,0,AVERAGE(B488:M488))</f>
        <v>0.33333333333333331</v>
      </c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s="9" customFormat="1" ht="15.75">
      <c r="A489" s="62" t="s">
        <v>21</v>
      </c>
      <c r="B489" s="24">
        <f t="shared" ref="B489:M489" si="232">SUM(B484:B488)</f>
        <v>5</v>
      </c>
      <c r="C489" s="24">
        <f t="shared" si="232"/>
        <v>4</v>
      </c>
      <c r="D489" s="24">
        <f t="shared" si="232"/>
        <v>7</v>
      </c>
      <c r="E489" s="24">
        <f t="shared" si="232"/>
        <v>4</v>
      </c>
      <c r="F489" s="24">
        <f t="shared" si="232"/>
        <v>7</v>
      </c>
      <c r="G489" s="24">
        <f t="shared" si="232"/>
        <v>7</v>
      </c>
      <c r="H489" s="24">
        <f t="shared" si="232"/>
        <v>9</v>
      </c>
      <c r="I489" s="24">
        <f t="shared" si="232"/>
        <v>7</v>
      </c>
      <c r="J489" s="24">
        <f t="shared" si="232"/>
        <v>4</v>
      </c>
      <c r="K489" s="24">
        <f t="shared" si="232"/>
        <v>1</v>
      </c>
      <c r="L489" s="24">
        <f t="shared" si="232"/>
        <v>8</v>
      </c>
      <c r="M489" s="24">
        <f t="shared" si="232"/>
        <v>9</v>
      </c>
      <c r="N489" s="155">
        <f>SUM(N484:N488)</f>
        <v>72</v>
      </c>
      <c r="O489" s="25">
        <f>SUM(O484:O488)</f>
        <v>6</v>
      </c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s="9" customFormat="1">
      <c r="A490" s="26"/>
      <c r="B490" s="27"/>
      <c r="C490" s="27"/>
      <c r="D490" s="27"/>
      <c r="E490" s="28"/>
      <c r="F490" s="28"/>
      <c r="G490" s="28"/>
      <c r="H490" s="28"/>
      <c r="I490" s="28"/>
      <c r="J490" s="28"/>
      <c r="K490" s="28"/>
      <c r="L490" s="28"/>
      <c r="M490" s="28"/>
      <c r="N490" s="162"/>
      <c r="O490" s="16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s="9" customFormat="1" ht="15.75">
      <c r="A491" s="17" t="s">
        <v>572</v>
      </c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60"/>
      <c r="O491" s="19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s="9" customFormat="1" ht="15.75">
      <c r="A492" s="66" t="s">
        <v>573</v>
      </c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60"/>
      <c r="O492" s="19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s="9" customFormat="1" ht="15.75">
      <c r="A493" s="37" t="s">
        <v>134</v>
      </c>
      <c r="B493" s="214">
        <v>6165</v>
      </c>
      <c r="C493" s="214">
        <v>5010</v>
      </c>
      <c r="D493" s="214">
        <v>5232</v>
      </c>
      <c r="E493" s="214">
        <v>5304</v>
      </c>
      <c r="F493" s="214">
        <v>5440</v>
      </c>
      <c r="G493" s="21">
        <v>5102</v>
      </c>
      <c r="H493" s="21">
        <v>4973</v>
      </c>
      <c r="I493" s="21">
        <v>5553</v>
      </c>
      <c r="J493" s="21">
        <v>5341</v>
      </c>
      <c r="K493" s="21">
        <v>5342</v>
      </c>
      <c r="L493" s="21">
        <v>4795</v>
      </c>
      <c r="M493" s="21">
        <v>5556</v>
      </c>
      <c r="N493" s="161">
        <f t="shared" ref="N493:N498" si="233">SUM(B493:M493)</f>
        <v>63813</v>
      </c>
      <c r="O493" s="22">
        <f t="shared" ref="O493:O498" si="234">IF(N493=0,0,AVERAGE(B493:M493))</f>
        <v>5317.75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s="9" customFormat="1" ht="15.75">
      <c r="A494" s="37" t="s">
        <v>135</v>
      </c>
      <c r="B494" s="214">
        <v>199</v>
      </c>
      <c r="C494" s="214">
        <v>186</v>
      </c>
      <c r="D494" s="214">
        <v>190</v>
      </c>
      <c r="E494" s="214">
        <v>217</v>
      </c>
      <c r="F494" s="214">
        <v>206</v>
      </c>
      <c r="G494" s="214">
        <v>193</v>
      </c>
      <c r="H494" s="214">
        <v>204</v>
      </c>
      <c r="I494" s="214">
        <v>283</v>
      </c>
      <c r="J494" s="214">
        <v>202</v>
      </c>
      <c r="K494" s="214">
        <v>190</v>
      </c>
      <c r="L494" s="214">
        <v>170</v>
      </c>
      <c r="M494" s="214">
        <v>169</v>
      </c>
      <c r="N494" s="161">
        <f t="shared" si="233"/>
        <v>2409</v>
      </c>
      <c r="O494" s="22">
        <f t="shared" si="234"/>
        <v>200.75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s="9" customFormat="1" ht="15.75">
      <c r="A495" s="37" t="s">
        <v>136</v>
      </c>
      <c r="B495" s="214">
        <v>29</v>
      </c>
      <c r="C495" s="214">
        <v>25</v>
      </c>
      <c r="D495" s="214">
        <v>29</v>
      </c>
      <c r="E495" s="214">
        <v>12</v>
      </c>
      <c r="F495" s="214">
        <v>33</v>
      </c>
      <c r="G495" s="21">
        <v>0</v>
      </c>
      <c r="H495" s="21">
        <v>29</v>
      </c>
      <c r="I495" s="21">
        <v>31</v>
      </c>
      <c r="J495" s="21">
        <v>34</v>
      </c>
      <c r="K495" s="21">
        <v>13</v>
      </c>
      <c r="L495" s="21">
        <v>24</v>
      </c>
      <c r="M495" s="21">
        <v>44</v>
      </c>
      <c r="N495" s="161">
        <f t="shared" si="233"/>
        <v>303</v>
      </c>
      <c r="O495" s="22">
        <f t="shared" si="234"/>
        <v>25.25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s="9" customFormat="1" ht="30">
      <c r="A496" s="37" t="s">
        <v>393</v>
      </c>
      <c r="B496" s="214">
        <v>4</v>
      </c>
      <c r="C496" s="214">
        <v>7</v>
      </c>
      <c r="D496" s="214">
        <v>5</v>
      </c>
      <c r="E496" s="214">
        <v>29</v>
      </c>
      <c r="F496" s="214">
        <v>2</v>
      </c>
      <c r="G496" s="21">
        <v>47</v>
      </c>
      <c r="H496" s="21">
        <v>0</v>
      </c>
      <c r="I496" s="21">
        <v>35</v>
      </c>
      <c r="J496" s="21">
        <v>0</v>
      </c>
      <c r="K496" s="21">
        <v>23</v>
      </c>
      <c r="L496" s="21">
        <v>4</v>
      </c>
      <c r="M496" s="21">
        <v>0</v>
      </c>
      <c r="N496" s="161">
        <f t="shared" si="233"/>
        <v>156</v>
      </c>
      <c r="O496" s="22">
        <f t="shared" si="234"/>
        <v>13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s="9" customFormat="1" ht="14.25" customHeight="1">
      <c r="A497" s="37" t="s">
        <v>137</v>
      </c>
      <c r="B497" s="214">
        <v>0</v>
      </c>
      <c r="C497" s="214">
        <v>0</v>
      </c>
      <c r="D497" s="214">
        <v>0</v>
      </c>
      <c r="E497" s="214">
        <v>0</v>
      </c>
      <c r="F497" s="214">
        <v>0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1">
        <v>0</v>
      </c>
      <c r="N497" s="161">
        <f t="shared" si="233"/>
        <v>0</v>
      </c>
      <c r="O497" s="22">
        <f t="shared" si="234"/>
        <v>0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s="9" customFormat="1" ht="15.75">
      <c r="A498" s="37" t="s">
        <v>22</v>
      </c>
      <c r="B498" s="214">
        <v>0</v>
      </c>
      <c r="C498" s="214">
        <v>0</v>
      </c>
      <c r="D498" s="214">
        <v>0</v>
      </c>
      <c r="E498" s="214">
        <v>0</v>
      </c>
      <c r="F498" s="214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1">
        <v>0</v>
      </c>
      <c r="N498" s="161">
        <f t="shared" si="233"/>
        <v>0</v>
      </c>
      <c r="O498" s="22">
        <f t="shared" si="234"/>
        <v>0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s="9" customFormat="1" ht="15.75">
      <c r="A499" s="62" t="s">
        <v>21</v>
      </c>
      <c r="B499" s="24">
        <f t="shared" ref="B499:O499" si="235">SUM(B493:B498)</f>
        <v>6397</v>
      </c>
      <c r="C499" s="24">
        <f t="shared" si="235"/>
        <v>5228</v>
      </c>
      <c r="D499" s="24">
        <f t="shared" si="235"/>
        <v>5456</v>
      </c>
      <c r="E499" s="24">
        <f>SUM(E493:E498)</f>
        <v>5562</v>
      </c>
      <c r="F499" s="24">
        <f t="shared" si="235"/>
        <v>5681</v>
      </c>
      <c r="G499" s="24">
        <f t="shared" si="235"/>
        <v>5342</v>
      </c>
      <c r="H499" s="24">
        <f t="shared" si="235"/>
        <v>5206</v>
      </c>
      <c r="I499" s="24">
        <f t="shared" si="235"/>
        <v>5902</v>
      </c>
      <c r="J499" s="24">
        <f t="shared" si="235"/>
        <v>5577</v>
      </c>
      <c r="K499" s="24">
        <f t="shared" si="235"/>
        <v>5568</v>
      </c>
      <c r="L499" s="24">
        <f t="shared" si="235"/>
        <v>4993</v>
      </c>
      <c r="M499" s="24">
        <f t="shared" si="235"/>
        <v>5769</v>
      </c>
      <c r="N499" s="155">
        <f t="shared" si="235"/>
        <v>66681</v>
      </c>
      <c r="O499" s="25">
        <f t="shared" si="235"/>
        <v>5556.75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s="9" customFormat="1">
      <c r="A500" s="26"/>
      <c r="B500" s="27"/>
      <c r="C500" s="27"/>
      <c r="D500" s="27"/>
      <c r="E500" s="28"/>
      <c r="F500" s="28"/>
      <c r="G500" s="28"/>
      <c r="H500" s="28"/>
      <c r="I500" s="28"/>
      <c r="J500" s="28"/>
      <c r="K500" s="28"/>
      <c r="L500" s="28"/>
      <c r="M500" s="28"/>
      <c r="N500" s="162"/>
      <c r="O500" s="16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s="9" customFormat="1" ht="15.75">
      <c r="A501" s="66" t="s">
        <v>574</v>
      </c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60"/>
      <c r="O501" s="19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s="9" customFormat="1" ht="15.75">
      <c r="A502" s="40" t="s">
        <v>18</v>
      </c>
      <c r="B502" s="214">
        <v>420</v>
      </c>
      <c r="C502" s="214">
        <v>306</v>
      </c>
      <c r="D502" s="214">
        <v>371</v>
      </c>
      <c r="E502" s="214">
        <v>409</v>
      </c>
      <c r="F502" s="214">
        <v>428</v>
      </c>
      <c r="G502" s="21">
        <v>363</v>
      </c>
      <c r="H502" s="21">
        <v>384</v>
      </c>
      <c r="I502" s="21">
        <v>356</v>
      </c>
      <c r="J502" s="21">
        <v>290</v>
      </c>
      <c r="K502" s="21">
        <v>267</v>
      </c>
      <c r="L502" s="21">
        <v>284</v>
      </c>
      <c r="M502" s="21">
        <v>216</v>
      </c>
      <c r="N502" s="161">
        <f t="shared" ref="N502:N507" si="236">SUM(B502:M502)</f>
        <v>4094</v>
      </c>
      <c r="O502" s="22">
        <f t="shared" ref="O502:O507" si="237">IF(N502=0,0,AVERAGE(B502:M502))</f>
        <v>341.16666666666669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s="9" customFormat="1" ht="15.75">
      <c r="A503" s="37" t="s">
        <v>19</v>
      </c>
      <c r="B503" s="214">
        <v>611</v>
      </c>
      <c r="C503" s="214">
        <v>516</v>
      </c>
      <c r="D503" s="214">
        <v>472</v>
      </c>
      <c r="E503" s="214">
        <v>438</v>
      </c>
      <c r="F503" s="214">
        <v>498</v>
      </c>
      <c r="G503" s="214">
        <v>314</v>
      </c>
      <c r="H503" s="214">
        <v>422</v>
      </c>
      <c r="I503" s="214">
        <v>451</v>
      </c>
      <c r="J503" s="214">
        <v>299</v>
      </c>
      <c r="K503" s="214">
        <v>308</v>
      </c>
      <c r="L503" s="214">
        <v>443</v>
      </c>
      <c r="M503" s="214">
        <v>313</v>
      </c>
      <c r="N503" s="161">
        <f t="shared" si="236"/>
        <v>5085</v>
      </c>
      <c r="O503" s="22">
        <f t="shared" si="237"/>
        <v>423.75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s="9" customFormat="1" ht="15.75">
      <c r="A504" s="40" t="s">
        <v>43</v>
      </c>
      <c r="B504" s="214">
        <v>1086</v>
      </c>
      <c r="C504" s="214">
        <v>800</v>
      </c>
      <c r="D504" s="214">
        <v>1040</v>
      </c>
      <c r="E504" s="214">
        <v>805</v>
      </c>
      <c r="F504" s="214">
        <v>943</v>
      </c>
      <c r="G504" s="21">
        <v>674</v>
      </c>
      <c r="H504" s="21">
        <v>751</v>
      </c>
      <c r="I504" s="21">
        <v>829</v>
      </c>
      <c r="J504" s="21">
        <v>596</v>
      </c>
      <c r="K504" s="21">
        <v>642</v>
      </c>
      <c r="L504" s="21">
        <v>741</v>
      </c>
      <c r="M504" s="21">
        <v>764</v>
      </c>
      <c r="N504" s="161">
        <f t="shared" si="236"/>
        <v>9671</v>
      </c>
      <c r="O504" s="22">
        <f t="shared" si="237"/>
        <v>805.91666666666663</v>
      </c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s="9" customFormat="1" ht="15.75">
      <c r="A505" s="37" t="s">
        <v>138</v>
      </c>
      <c r="B505" s="214">
        <v>3034</v>
      </c>
      <c r="C505" s="214">
        <v>2410</v>
      </c>
      <c r="D505" s="214">
        <v>2471</v>
      </c>
      <c r="E505" s="214">
        <v>2192</v>
      </c>
      <c r="F505" s="214">
        <v>2696</v>
      </c>
      <c r="G505" s="21">
        <v>1996</v>
      </c>
      <c r="H505" s="21">
        <v>2374</v>
      </c>
      <c r="I505" s="21">
        <v>2813</v>
      </c>
      <c r="J505" s="21">
        <v>2353</v>
      </c>
      <c r="K505" s="21">
        <v>2017</v>
      </c>
      <c r="L505" s="21">
        <v>2177</v>
      </c>
      <c r="M505" s="21">
        <v>3135</v>
      </c>
      <c r="N505" s="161">
        <f t="shared" si="236"/>
        <v>29668</v>
      </c>
      <c r="O505" s="22">
        <f t="shared" si="237"/>
        <v>2472.3333333333335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s="9" customFormat="1" ht="15.75">
      <c r="A506" s="37" t="s">
        <v>133</v>
      </c>
      <c r="B506" s="214">
        <v>217</v>
      </c>
      <c r="C506" s="214">
        <v>197</v>
      </c>
      <c r="D506" s="214">
        <v>228</v>
      </c>
      <c r="E506" s="214">
        <v>221</v>
      </c>
      <c r="F506" s="214">
        <v>249</v>
      </c>
      <c r="G506" s="21">
        <v>170</v>
      </c>
      <c r="H506" s="21">
        <v>200</v>
      </c>
      <c r="I506" s="21">
        <v>211</v>
      </c>
      <c r="J506" s="21">
        <v>229</v>
      </c>
      <c r="K506" s="21">
        <v>194</v>
      </c>
      <c r="L506" s="21">
        <v>221</v>
      </c>
      <c r="M506" s="21">
        <v>235</v>
      </c>
      <c r="N506" s="161">
        <f t="shared" si="236"/>
        <v>2572</v>
      </c>
      <c r="O506" s="22">
        <f t="shared" si="237"/>
        <v>214.33333333333334</v>
      </c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s="9" customFormat="1" ht="15.75">
      <c r="A507" s="37" t="s">
        <v>30</v>
      </c>
      <c r="B507" s="214">
        <v>269</v>
      </c>
      <c r="C507" s="214">
        <v>142</v>
      </c>
      <c r="D507" s="214">
        <v>214</v>
      </c>
      <c r="E507" s="214">
        <v>328</v>
      </c>
      <c r="F507" s="214">
        <v>328</v>
      </c>
      <c r="G507" s="21">
        <v>260</v>
      </c>
      <c r="H507" s="21">
        <v>340</v>
      </c>
      <c r="I507" s="21">
        <v>463</v>
      </c>
      <c r="J507" s="21">
        <v>432</v>
      </c>
      <c r="K507" s="21">
        <v>468</v>
      </c>
      <c r="L507" s="21">
        <v>442</v>
      </c>
      <c r="M507" s="21">
        <v>432</v>
      </c>
      <c r="N507" s="161">
        <f t="shared" si="236"/>
        <v>4118</v>
      </c>
      <c r="O507" s="22">
        <f t="shared" si="237"/>
        <v>343.16666666666669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s="9" customFormat="1" ht="15.75">
      <c r="A508" s="62" t="s">
        <v>21</v>
      </c>
      <c r="B508" s="24">
        <f t="shared" ref="B508:O508" si="238">SUM(B502:B507)</f>
        <v>5637</v>
      </c>
      <c r="C508" s="24">
        <f t="shared" si="238"/>
        <v>4371</v>
      </c>
      <c r="D508" s="24">
        <f t="shared" si="238"/>
        <v>4796</v>
      </c>
      <c r="E508" s="24">
        <f t="shared" si="238"/>
        <v>4393</v>
      </c>
      <c r="F508" s="24">
        <f t="shared" si="238"/>
        <v>5142</v>
      </c>
      <c r="G508" s="24">
        <f t="shared" si="238"/>
        <v>3777</v>
      </c>
      <c r="H508" s="24">
        <f t="shared" si="238"/>
        <v>4471</v>
      </c>
      <c r="I508" s="24">
        <f t="shared" si="238"/>
        <v>5123</v>
      </c>
      <c r="J508" s="24">
        <f t="shared" si="238"/>
        <v>4199</v>
      </c>
      <c r="K508" s="24">
        <f t="shared" si="238"/>
        <v>3896</v>
      </c>
      <c r="L508" s="24">
        <f t="shared" si="238"/>
        <v>4308</v>
      </c>
      <c r="M508" s="24">
        <f t="shared" si="238"/>
        <v>5095</v>
      </c>
      <c r="N508" s="155">
        <f t="shared" si="238"/>
        <v>55208</v>
      </c>
      <c r="O508" s="25">
        <f t="shared" si="238"/>
        <v>4600.666666666667</v>
      </c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s="9" customFormat="1" ht="15.75">
      <c r="A509" s="26"/>
      <c r="B509" s="27"/>
      <c r="C509" s="27"/>
      <c r="D509" s="27"/>
      <c r="E509" s="28"/>
      <c r="F509" s="28"/>
      <c r="G509" s="28"/>
      <c r="H509" s="28"/>
      <c r="I509" s="28"/>
      <c r="J509" s="28"/>
      <c r="K509" s="28"/>
      <c r="L509" s="28"/>
      <c r="M509" s="28"/>
      <c r="N509" s="162"/>
      <c r="O509" s="57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s="9" customFormat="1" ht="15.75">
      <c r="A510" s="17" t="s">
        <v>575</v>
      </c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60"/>
      <c r="O510" s="19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s="9" customFormat="1" ht="15.75">
      <c r="A511" s="66" t="s">
        <v>576</v>
      </c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60"/>
      <c r="O511" s="19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s="9" customFormat="1" ht="15.75">
      <c r="A512" s="37" t="s">
        <v>139</v>
      </c>
      <c r="B512" s="21">
        <f t="shared" ref="B512:G512" si="239">B536+B543</f>
        <v>2296</v>
      </c>
      <c r="C512" s="21">
        <f t="shared" si="239"/>
        <v>1986</v>
      </c>
      <c r="D512" s="21">
        <f t="shared" si="239"/>
        <v>2316</v>
      </c>
      <c r="E512" s="21">
        <f t="shared" si="239"/>
        <v>2091</v>
      </c>
      <c r="F512" s="21">
        <f t="shared" si="239"/>
        <v>2271</v>
      </c>
      <c r="G512" s="21">
        <f t="shared" si="239"/>
        <v>2195</v>
      </c>
      <c r="H512" s="21">
        <f t="shared" ref="H512:I512" si="240">H536+H543</f>
        <v>2228</v>
      </c>
      <c r="I512" s="21">
        <f t="shared" si="240"/>
        <v>2629</v>
      </c>
      <c r="J512" s="21">
        <f t="shared" ref="J512:K512" si="241">J536+J543</f>
        <v>2375</v>
      </c>
      <c r="K512" s="21">
        <f t="shared" si="241"/>
        <v>2658</v>
      </c>
      <c r="L512" s="21">
        <f t="shared" ref="L512:M512" si="242">L536+L543</f>
        <v>2571</v>
      </c>
      <c r="M512" s="21">
        <f t="shared" si="242"/>
        <v>2207</v>
      </c>
      <c r="N512" s="161">
        <f>SUM(B512:M512)</f>
        <v>27823</v>
      </c>
      <c r="O512" s="22">
        <f>IF(N512=0,0,AVERAGE(B512:M512))</f>
        <v>2318.5833333333335</v>
      </c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s="9" customFormat="1" ht="15.75">
      <c r="A513" s="40" t="s">
        <v>112</v>
      </c>
      <c r="B513" s="21">
        <f t="shared" ref="B513:G513" si="243">B548</f>
        <v>184</v>
      </c>
      <c r="C513" s="21">
        <f t="shared" si="243"/>
        <v>198</v>
      </c>
      <c r="D513" s="21">
        <f t="shared" si="243"/>
        <v>201</v>
      </c>
      <c r="E513" s="21">
        <f t="shared" si="243"/>
        <v>180</v>
      </c>
      <c r="F513" s="21">
        <f t="shared" si="243"/>
        <v>207</v>
      </c>
      <c r="G513" s="21">
        <f t="shared" si="243"/>
        <v>165</v>
      </c>
      <c r="H513" s="21">
        <f t="shared" ref="H513:I513" si="244">H548</f>
        <v>151</v>
      </c>
      <c r="I513" s="21">
        <f t="shared" si="244"/>
        <v>168</v>
      </c>
      <c r="J513" s="21">
        <f t="shared" ref="J513:K513" si="245">J548</f>
        <v>168</v>
      </c>
      <c r="K513" s="21">
        <f t="shared" si="245"/>
        <v>210</v>
      </c>
      <c r="L513" s="21">
        <f t="shared" ref="L513:M513" si="246">L548</f>
        <v>197</v>
      </c>
      <c r="M513" s="21">
        <f t="shared" si="246"/>
        <v>210</v>
      </c>
      <c r="N513" s="161">
        <f>SUM(B513:M513)</f>
        <v>2239</v>
      </c>
      <c r="O513" s="22">
        <f>IF(N513=0,0,AVERAGE(B513:M513))</f>
        <v>186.58333333333334</v>
      </c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s="9" customFormat="1" ht="15.75">
      <c r="A514" s="62" t="s">
        <v>21</v>
      </c>
      <c r="B514" s="24">
        <f t="shared" ref="B514:O514" si="247">SUM(B512:B513)</f>
        <v>2480</v>
      </c>
      <c r="C514" s="24">
        <f t="shared" si="247"/>
        <v>2184</v>
      </c>
      <c r="D514" s="24">
        <f t="shared" si="247"/>
        <v>2517</v>
      </c>
      <c r="E514" s="24">
        <f t="shared" si="247"/>
        <v>2271</v>
      </c>
      <c r="F514" s="24">
        <f t="shared" si="247"/>
        <v>2478</v>
      </c>
      <c r="G514" s="24">
        <f t="shared" ref="G514:L514" si="248">SUM(G512:G513)</f>
        <v>2360</v>
      </c>
      <c r="H514" s="24">
        <f t="shared" si="248"/>
        <v>2379</v>
      </c>
      <c r="I514" s="24">
        <f t="shared" si="248"/>
        <v>2797</v>
      </c>
      <c r="J514" s="24">
        <f t="shared" si="248"/>
        <v>2543</v>
      </c>
      <c r="K514" s="24">
        <f t="shared" si="248"/>
        <v>2868</v>
      </c>
      <c r="L514" s="24">
        <f t="shared" si="248"/>
        <v>2768</v>
      </c>
      <c r="M514" s="24">
        <f t="shared" ref="M514" si="249">SUM(M512:M513)</f>
        <v>2417</v>
      </c>
      <c r="N514" s="155">
        <f t="shared" si="247"/>
        <v>30062</v>
      </c>
      <c r="O514" s="25">
        <f t="shared" si="247"/>
        <v>2505.166666666667</v>
      </c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s="9" customFormat="1" ht="15.75">
      <c r="A515" s="80" t="s">
        <v>140</v>
      </c>
      <c r="B515" s="25">
        <f t="shared" ref="B515:K515" si="250">IF(B514=0,"",B514/B$1696)</f>
        <v>80</v>
      </c>
      <c r="C515" s="25">
        <f t="shared" si="250"/>
        <v>78</v>
      </c>
      <c r="D515" s="25">
        <f t="shared" si="250"/>
        <v>81.193548387096769</v>
      </c>
      <c r="E515" s="25">
        <f t="shared" si="250"/>
        <v>75.7</v>
      </c>
      <c r="F515" s="25">
        <f t="shared" si="250"/>
        <v>79.935483870967744</v>
      </c>
      <c r="G515" s="25">
        <f t="shared" si="250"/>
        <v>78.666666666666671</v>
      </c>
      <c r="H515" s="25">
        <f t="shared" si="250"/>
        <v>76.741935483870961</v>
      </c>
      <c r="I515" s="25">
        <f t="shared" si="250"/>
        <v>90.225806451612897</v>
      </c>
      <c r="J515" s="25">
        <f t="shared" si="250"/>
        <v>84.766666666666666</v>
      </c>
      <c r="K515" s="25">
        <f t="shared" si="250"/>
        <v>92.516129032258064</v>
      </c>
      <c r="L515" s="25">
        <f t="shared" ref="L515:M515" si="251">IF(L514=0,"",L514/L$1696)</f>
        <v>92.266666666666666</v>
      </c>
      <c r="M515" s="25">
        <f t="shared" si="251"/>
        <v>77.967741935483872</v>
      </c>
      <c r="N515" s="155">
        <f>SUM(B515:M515)</f>
        <v>987.98064516129034</v>
      </c>
      <c r="O515" s="25">
        <f>IF(N515=0,0,AVERAGE(B515:M515))</f>
        <v>82.331720430107524</v>
      </c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s="9" customFormat="1">
      <c r="A516" s="26"/>
      <c r="B516" s="27"/>
      <c r="C516" s="27"/>
      <c r="D516" s="27"/>
      <c r="E516" s="28"/>
      <c r="F516" s="28"/>
      <c r="G516" s="28"/>
      <c r="H516" s="28"/>
      <c r="I516" s="28"/>
      <c r="J516" s="28"/>
      <c r="K516" s="28"/>
      <c r="L516" s="28"/>
      <c r="M516" s="28"/>
      <c r="N516" s="162"/>
      <c r="O516" s="16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s="9" customFormat="1" ht="15.75">
      <c r="A517" s="66" t="s">
        <v>577</v>
      </c>
      <c r="B517" s="223"/>
      <c r="C517" s="223"/>
      <c r="D517" s="223"/>
      <c r="E517" s="223"/>
      <c r="F517" s="223"/>
      <c r="G517" s="223"/>
      <c r="H517" s="223"/>
      <c r="I517" s="223"/>
      <c r="J517" s="223"/>
      <c r="K517" s="223"/>
      <c r="L517" s="223"/>
      <c r="M517" s="223"/>
      <c r="N517" s="176"/>
      <c r="O517" s="82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s="9" customFormat="1" ht="15.75">
      <c r="A518" s="268" t="s">
        <v>142</v>
      </c>
      <c r="B518" s="224">
        <v>100</v>
      </c>
      <c r="C518" s="224">
        <v>57</v>
      </c>
      <c r="D518" s="224">
        <v>58</v>
      </c>
      <c r="E518" s="224">
        <v>57</v>
      </c>
      <c r="F518" s="224">
        <v>62</v>
      </c>
      <c r="G518" s="38">
        <v>64</v>
      </c>
      <c r="H518" s="38">
        <v>92</v>
      </c>
      <c r="I518" s="38">
        <v>86</v>
      </c>
      <c r="J518" s="38">
        <v>84</v>
      </c>
      <c r="K518" s="38">
        <v>127</v>
      </c>
      <c r="L518" s="38">
        <v>93</v>
      </c>
      <c r="M518" s="38">
        <v>96</v>
      </c>
      <c r="N518" s="222">
        <f t="shared" ref="N518:N535" si="252">SUM(B518:M518)</f>
        <v>976</v>
      </c>
      <c r="O518" s="22">
        <f t="shared" ref="O518:O535" si="253">IF(N518=0,0,AVERAGE(B518:M518))</f>
        <v>81.333333333333329</v>
      </c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s="9" customFormat="1" ht="15.75">
      <c r="A519" s="268" t="s">
        <v>29</v>
      </c>
      <c r="B519" s="224">
        <v>102</v>
      </c>
      <c r="C519" s="224">
        <v>96</v>
      </c>
      <c r="D519" s="224">
        <v>97</v>
      </c>
      <c r="E519" s="224">
        <v>87</v>
      </c>
      <c r="F519" s="224">
        <v>67</v>
      </c>
      <c r="G519" s="38">
        <v>129</v>
      </c>
      <c r="H519" s="38">
        <v>134</v>
      </c>
      <c r="I519" s="38">
        <v>158</v>
      </c>
      <c r="J519" s="38">
        <v>136</v>
      </c>
      <c r="K519" s="38">
        <v>146</v>
      </c>
      <c r="L519" s="38">
        <v>155</v>
      </c>
      <c r="M519" s="38">
        <v>129</v>
      </c>
      <c r="N519" s="222">
        <f>SUM(B519:M519)</f>
        <v>1436</v>
      </c>
      <c r="O519" s="22">
        <f>IF(N519=0,0,AVERAGE(B519:M519))</f>
        <v>119.66666666666667</v>
      </c>
    </row>
    <row r="520" spans="1:26" s="9" customFormat="1" ht="15.75">
      <c r="A520" s="268" t="s">
        <v>26</v>
      </c>
      <c r="B520" s="224">
        <v>123</v>
      </c>
      <c r="C520" s="224">
        <v>117</v>
      </c>
      <c r="D520" s="224">
        <v>120</v>
      </c>
      <c r="E520" s="224">
        <v>122</v>
      </c>
      <c r="F520" s="224">
        <v>129</v>
      </c>
      <c r="G520" s="38">
        <v>112</v>
      </c>
      <c r="H520" s="38">
        <v>101</v>
      </c>
      <c r="I520" s="38">
        <v>133</v>
      </c>
      <c r="J520" s="38">
        <v>113</v>
      </c>
      <c r="K520" s="38">
        <v>167</v>
      </c>
      <c r="L520" s="38">
        <v>120</v>
      </c>
      <c r="M520" s="38">
        <v>147</v>
      </c>
      <c r="N520" s="222">
        <f t="shared" si="252"/>
        <v>1504</v>
      </c>
      <c r="O520" s="22">
        <f t="shared" si="253"/>
        <v>125.33333333333333</v>
      </c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s="9" customFormat="1" ht="15.75">
      <c r="A521" s="268" t="s">
        <v>449</v>
      </c>
      <c r="B521" s="224">
        <v>97</v>
      </c>
      <c r="C521" s="224">
        <v>84</v>
      </c>
      <c r="D521" s="224">
        <v>97</v>
      </c>
      <c r="E521" s="224">
        <v>85</v>
      </c>
      <c r="F521" s="224">
        <v>91</v>
      </c>
      <c r="G521" s="38">
        <v>87</v>
      </c>
      <c r="H521" s="38">
        <v>91</v>
      </c>
      <c r="I521" s="38">
        <v>99</v>
      </c>
      <c r="J521" s="38">
        <v>107</v>
      </c>
      <c r="K521" s="38">
        <v>102</v>
      </c>
      <c r="L521" s="38">
        <v>100</v>
      </c>
      <c r="M521" s="38">
        <v>72</v>
      </c>
      <c r="N521" s="222">
        <f t="shared" si="252"/>
        <v>1112</v>
      </c>
      <c r="O521" s="22">
        <f t="shared" si="253"/>
        <v>92.666666666666671</v>
      </c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s="9" customFormat="1" ht="15.75">
      <c r="A522" s="269" t="s">
        <v>25</v>
      </c>
      <c r="B522" s="224">
        <v>218</v>
      </c>
      <c r="C522" s="224">
        <v>189</v>
      </c>
      <c r="D522" s="224">
        <v>256</v>
      </c>
      <c r="E522" s="224">
        <v>234</v>
      </c>
      <c r="F522" s="224">
        <v>215</v>
      </c>
      <c r="G522" s="38">
        <v>193</v>
      </c>
      <c r="H522" s="38">
        <v>189</v>
      </c>
      <c r="I522" s="38">
        <v>223</v>
      </c>
      <c r="J522" s="38">
        <v>198</v>
      </c>
      <c r="K522" s="38">
        <v>210</v>
      </c>
      <c r="L522" s="38">
        <v>195</v>
      </c>
      <c r="M522" s="38">
        <v>193</v>
      </c>
      <c r="N522" s="222">
        <f t="shared" si="252"/>
        <v>2513</v>
      </c>
      <c r="O522" s="22">
        <f t="shared" si="253"/>
        <v>209.41666666666666</v>
      </c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s="9" customFormat="1" ht="15.75">
      <c r="A523" s="270" t="s">
        <v>27</v>
      </c>
      <c r="B523" s="224">
        <v>68</v>
      </c>
      <c r="C523" s="224">
        <v>48</v>
      </c>
      <c r="D523" s="224">
        <v>62</v>
      </c>
      <c r="E523" s="224">
        <v>44</v>
      </c>
      <c r="F523" s="224">
        <v>65</v>
      </c>
      <c r="G523" s="38">
        <v>78</v>
      </c>
      <c r="H523" s="38">
        <v>62</v>
      </c>
      <c r="I523" s="38">
        <v>76</v>
      </c>
      <c r="J523" s="38">
        <v>59</v>
      </c>
      <c r="K523" s="38">
        <v>51</v>
      </c>
      <c r="L523" s="38">
        <v>72</v>
      </c>
      <c r="M523" s="38">
        <v>49</v>
      </c>
      <c r="N523" s="222">
        <f t="shared" si="252"/>
        <v>734</v>
      </c>
      <c r="O523" s="22">
        <f t="shared" si="253"/>
        <v>61.166666666666664</v>
      </c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s="9" customFormat="1" ht="15.75">
      <c r="A524" s="270" t="s">
        <v>120</v>
      </c>
      <c r="B524" s="224">
        <v>9</v>
      </c>
      <c r="C524" s="224">
        <v>15</v>
      </c>
      <c r="D524" s="224">
        <v>27</v>
      </c>
      <c r="E524" s="224">
        <v>30</v>
      </c>
      <c r="F524" s="224">
        <v>23</v>
      </c>
      <c r="G524" s="38">
        <v>34</v>
      </c>
      <c r="H524" s="38">
        <v>34</v>
      </c>
      <c r="I524" s="38">
        <v>31</v>
      </c>
      <c r="J524" s="38">
        <v>35</v>
      </c>
      <c r="K524" s="38">
        <v>29</v>
      </c>
      <c r="L524" s="38">
        <v>38</v>
      </c>
      <c r="M524" s="38">
        <v>28</v>
      </c>
      <c r="N524" s="222">
        <f t="shared" si="252"/>
        <v>333</v>
      </c>
      <c r="O524" s="22">
        <f t="shared" si="253"/>
        <v>27.75</v>
      </c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s="9" customFormat="1" ht="15.75">
      <c r="A525" s="271" t="s">
        <v>19</v>
      </c>
      <c r="B525" s="224">
        <v>214</v>
      </c>
      <c r="C525" s="224">
        <v>187</v>
      </c>
      <c r="D525" s="224">
        <v>213</v>
      </c>
      <c r="E525" s="224">
        <v>211</v>
      </c>
      <c r="F525" s="224">
        <v>223</v>
      </c>
      <c r="G525" s="38">
        <v>182</v>
      </c>
      <c r="H525" s="38">
        <v>199</v>
      </c>
      <c r="I525" s="38">
        <v>247</v>
      </c>
      <c r="J525" s="38">
        <v>201</v>
      </c>
      <c r="K525" s="38">
        <v>195</v>
      </c>
      <c r="L525" s="38">
        <v>203</v>
      </c>
      <c r="M525" s="38">
        <v>189</v>
      </c>
      <c r="N525" s="222">
        <f t="shared" si="252"/>
        <v>2464</v>
      </c>
      <c r="O525" s="22">
        <f t="shared" si="253"/>
        <v>205.33333333333334</v>
      </c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s="9" customFormat="1" ht="15.75">
      <c r="A526" s="271" t="s">
        <v>28</v>
      </c>
      <c r="B526" s="224">
        <v>152</v>
      </c>
      <c r="C526" s="224">
        <v>126</v>
      </c>
      <c r="D526" s="224">
        <v>169</v>
      </c>
      <c r="E526" s="224">
        <v>151</v>
      </c>
      <c r="F526" s="224">
        <v>143</v>
      </c>
      <c r="G526" s="38">
        <v>123</v>
      </c>
      <c r="H526" s="38">
        <v>140</v>
      </c>
      <c r="I526" s="38">
        <v>177</v>
      </c>
      <c r="J526" s="38">
        <v>168</v>
      </c>
      <c r="K526" s="38">
        <v>182</v>
      </c>
      <c r="L526" s="38">
        <v>159</v>
      </c>
      <c r="M526" s="38">
        <v>142</v>
      </c>
      <c r="N526" s="222">
        <f t="shared" si="252"/>
        <v>1832</v>
      </c>
      <c r="O526" s="22">
        <f t="shared" si="253"/>
        <v>152.66666666666666</v>
      </c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s="9" customFormat="1" ht="15.75">
      <c r="A527" s="271" t="s">
        <v>143</v>
      </c>
      <c r="B527" s="224">
        <v>54</v>
      </c>
      <c r="C527" s="224">
        <v>45</v>
      </c>
      <c r="D527" s="224">
        <v>67</v>
      </c>
      <c r="E527" s="224">
        <v>67</v>
      </c>
      <c r="F527" s="224">
        <v>45</v>
      </c>
      <c r="G527" s="38">
        <v>49</v>
      </c>
      <c r="H527" s="38">
        <v>36</v>
      </c>
      <c r="I527" s="38">
        <v>66</v>
      </c>
      <c r="J527" s="38">
        <v>51</v>
      </c>
      <c r="K527" s="38">
        <v>68</v>
      </c>
      <c r="L527" s="38">
        <v>51</v>
      </c>
      <c r="M527" s="38">
        <v>34</v>
      </c>
      <c r="N527" s="222">
        <f t="shared" si="252"/>
        <v>633</v>
      </c>
      <c r="O527" s="22">
        <f t="shared" si="253"/>
        <v>52.75</v>
      </c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s="9" customFormat="1" ht="15.75">
      <c r="A528" s="272" t="s">
        <v>31</v>
      </c>
      <c r="B528" s="224">
        <v>536</v>
      </c>
      <c r="C528" s="224">
        <v>490</v>
      </c>
      <c r="D528" s="224">
        <v>559</v>
      </c>
      <c r="E528" s="224">
        <v>483</v>
      </c>
      <c r="F528" s="224">
        <v>579</v>
      </c>
      <c r="G528" s="38">
        <v>555</v>
      </c>
      <c r="H528" s="38">
        <v>513</v>
      </c>
      <c r="I528" s="38">
        <v>617</v>
      </c>
      <c r="J528" s="38">
        <v>582</v>
      </c>
      <c r="K528" s="38">
        <v>629</v>
      </c>
      <c r="L528" s="38">
        <v>649</v>
      </c>
      <c r="M528" s="38">
        <v>521</v>
      </c>
      <c r="N528" s="222">
        <f t="shared" si="252"/>
        <v>6713</v>
      </c>
      <c r="O528" s="22">
        <f t="shared" si="253"/>
        <v>559.41666666666663</v>
      </c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s="9" customFormat="1" ht="15.75">
      <c r="A529" s="268" t="s">
        <v>489</v>
      </c>
      <c r="B529" s="224">
        <v>92</v>
      </c>
      <c r="C529" s="224">
        <v>94</v>
      </c>
      <c r="D529" s="224">
        <v>134</v>
      </c>
      <c r="E529" s="224">
        <v>78</v>
      </c>
      <c r="F529" s="224">
        <v>122</v>
      </c>
      <c r="G529" s="38">
        <v>92</v>
      </c>
      <c r="H529" s="38">
        <v>104</v>
      </c>
      <c r="I529" s="38">
        <v>119</v>
      </c>
      <c r="J529" s="38">
        <v>98</v>
      </c>
      <c r="K529" s="38">
        <v>121</v>
      </c>
      <c r="L529" s="38">
        <v>119</v>
      </c>
      <c r="M529" s="38">
        <v>97</v>
      </c>
      <c r="N529" s="222">
        <f t="shared" si="252"/>
        <v>1270</v>
      </c>
      <c r="O529" s="22">
        <f t="shared" si="253"/>
        <v>105.83333333333333</v>
      </c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s="9" customFormat="1" ht="15.75">
      <c r="A530" s="268" t="s">
        <v>144</v>
      </c>
      <c r="B530" s="224">
        <v>129</v>
      </c>
      <c r="C530" s="224">
        <v>94</v>
      </c>
      <c r="D530" s="224">
        <v>111</v>
      </c>
      <c r="E530" s="224">
        <v>104</v>
      </c>
      <c r="F530" s="224">
        <v>116</v>
      </c>
      <c r="G530" s="38">
        <v>97</v>
      </c>
      <c r="H530" s="38">
        <v>119</v>
      </c>
      <c r="I530" s="38">
        <v>125</v>
      </c>
      <c r="J530" s="38">
        <v>106</v>
      </c>
      <c r="K530" s="38">
        <v>100</v>
      </c>
      <c r="L530" s="38">
        <v>124</v>
      </c>
      <c r="M530" s="38">
        <v>95</v>
      </c>
      <c r="N530" s="222">
        <f t="shared" si="252"/>
        <v>1320</v>
      </c>
      <c r="O530" s="22">
        <f t="shared" si="253"/>
        <v>110</v>
      </c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s="9" customFormat="1" ht="15.75">
      <c r="A531" s="273" t="s">
        <v>547</v>
      </c>
      <c r="B531" s="38">
        <v>0</v>
      </c>
      <c r="C531" s="38">
        <v>0</v>
      </c>
      <c r="D531" s="38">
        <v>0</v>
      </c>
      <c r="E531" s="38">
        <v>0</v>
      </c>
      <c r="F531" s="38">
        <v>0</v>
      </c>
      <c r="G531" s="38">
        <v>0</v>
      </c>
      <c r="H531" s="38">
        <v>0</v>
      </c>
      <c r="I531" s="38">
        <v>1</v>
      </c>
      <c r="J531" s="38">
        <v>15</v>
      </c>
      <c r="K531" s="38">
        <v>18</v>
      </c>
      <c r="L531" s="38">
        <v>15</v>
      </c>
      <c r="M531" s="38">
        <v>14</v>
      </c>
      <c r="N531" s="222">
        <f>SUM(B531:M531)</f>
        <v>63</v>
      </c>
      <c r="O531" s="22">
        <f>IF(N531=0,0,AVERAGE(B531:M531))</f>
        <v>5.25</v>
      </c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s="9" customFormat="1" ht="15.75">
      <c r="A532" s="273" t="s">
        <v>500</v>
      </c>
      <c r="B532" s="38">
        <v>0</v>
      </c>
      <c r="C532" s="38">
        <v>0</v>
      </c>
      <c r="D532" s="38">
        <v>0</v>
      </c>
      <c r="E532" s="38">
        <v>0</v>
      </c>
      <c r="F532" s="38">
        <v>0</v>
      </c>
      <c r="G532" s="38">
        <v>11</v>
      </c>
      <c r="H532" s="38">
        <v>15</v>
      </c>
      <c r="I532" s="38">
        <v>20</v>
      </c>
      <c r="J532" s="38">
        <v>20</v>
      </c>
      <c r="K532" s="38">
        <v>27</v>
      </c>
      <c r="L532" s="38">
        <v>12</v>
      </c>
      <c r="M532" s="38">
        <v>17</v>
      </c>
      <c r="N532" s="222">
        <f>SUM(B532:M532)</f>
        <v>122</v>
      </c>
      <c r="O532" s="22">
        <f>IF(N532=0,0,AVERAGE(B532:M532))</f>
        <v>10.166666666666666</v>
      </c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s="9" customFormat="1" ht="15.75">
      <c r="A533" s="268" t="s">
        <v>34</v>
      </c>
      <c r="B533" s="224">
        <v>102</v>
      </c>
      <c r="C533" s="224">
        <v>95</v>
      </c>
      <c r="D533" s="224">
        <v>103</v>
      </c>
      <c r="E533" s="224">
        <v>88</v>
      </c>
      <c r="F533" s="224">
        <v>106</v>
      </c>
      <c r="G533" s="38">
        <v>107</v>
      </c>
      <c r="H533" s="38">
        <v>117</v>
      </c>
      <c r="I533" s="38">
        <v>139</v>
      </c>
      <c r="J533" s="38">
        <v>116</v>
      </c>
      <c r="K533" s="38">
        <v>126</v>
      </c>
      <c r="L533" s="38">
        <v>112</v>
      </c>
      <c r="M533" s="38">
        <v>88</v>
      </c>
      <c r="N533" s="222">
        <f t="shared" si="252"/>
        <v>1299</v>
      </c>
      <c r="O533" s="22">
        <f t="shared" si="253"/>
        <v>108.25</v>
      </c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s="9" customFormat="1" ht="15.75">
      <c r="A534" s="273" t="s">
        <v>548</v>
      </c>
      <c r="B534" s="38">
        <v>0</v>
      </c>
      <c r="C534" s="38">
        <v>0</v>
      </c>
      <c r="D534" s="38">
        <v>0</v>
      </c>
      <c r="E534" s="38">
        <v>0</v>
      </c>
      <c r="F534" s="38">
        <v>0</v>
      </c>
      <c r="G534" s="38">
        <v>0</v>
      </c>
      <c r="H534" s="38">
        <v>0</v>
      </c>
      <c r="I534" s="38">
        <v>0</v>
      </c>
      <c r="J534" s="38">
        <v>0</v>
      </c>
      <c r="K534" s="38">
        <v>0</v>
      </c>
      <c r="L534" s="38">
        <v>0</v>
      </c>
      <c r="M534" s="38">
        <v>0</v>
      </c>
      <c r="N534" s="222">
        <f>SUM(B534:M534)</f>
        <v>0</v>
      </c>
      <c r="O534" s="22">
        <f>IF(N534=0,0,AVERAGE(B534:M534))</f>
        <v>0</v>
      </c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s="9" customFormat="1" ht="15.75">
      <c r="A535" s="268" t="s">
        <v>35</v>
      </c>
      <c r="B535" s="224">
        <v>147</v>
      </c>
      <c r="C535" s="224">
        <v>127</v>
      </c>
      <c r="D535" s="224">
        <v>137</v>
      </c>
      <c r="E535" s="224">
        <v>126</v>
      </c>
      <c r="F535" s="224">
        <v>160</v>
      </c>
      <c r="G535" s="38">
        <v>156</v>
      </c>
      <c r="H535" s="38">
        <v>140</v>
      </c>
      <c r="I535" s="38">
        <v>177</v>
      </c>
      <c r="J535" s="38">
        <v>127</v>
      </c>
      <c r="K535" s="38">
        <v>160</v>
      </c>
      <c r="L535" s="38">
        <v>170</v>
      </c>
      <c r="M535" s="38">
        <v>149</v>
      </c>
      <c r="N535" s="222">
        <f t="shared" si="252"/>
        <v>1776</v>
      </c>
      <c r="O535" s="22">
        <f t="shared" si="253"/>
        <v>148</v>
      </c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s="9" customFormat="1" ht="15.75">
      <c r="A536" s="23" t="s">
        <v>21</v>
      </c>
      <c r="B536" s="127">
        <f t="shared" ref="B536:G536" si="254">SUM(B518:B535)</f>
        <v>2143</v>
      </c>
      <c r="C536" s="127">
        <f t="shared" si="254"/>
        <v>1864</v>
      </c>
      <c r="D536" s="127">
        <f t="shared" si="254"/>
        <v>2210</v>
      </c>
      <c r="E536" s="127">
        <f t="shared" si="254"/>
        <v>1967</v>
      </c>
      <c r="F536" s="127">
        <f t="shared" si="254"/>
        <v>2146</v>
      </c>
      <c r="G536" s="127">
        <f t="shared" si="254"/>
        <v>2069</v>
      </c>
      <c r="H536" s="127">
        <f t="shared" ref="H536:I536" si="255">SUM(H518:H535)</f>
        <v>2086</v>
      </c>
      <c r="I536" s="127">
        <f t="shared" si="255"/>
        <v>2494</v>
      </c>
      <c r="J536" s="127">
        <f t="shared" ref="J536:K536" si="256">SUM(J518:J535)</f>
        <v>2216</v>
      </c>
      <c r="K536" s="127">
        <f t="shared" si="256"/>
        <v>2458</v>
      </c>
      <c r="L536" s="127">
        <f t="shared" ref="L536:M536" si="257">SUM(L518:L535)</f>
        <v>2387</v>
      </c>
      <c r="M536" s="127">
        <f t="shared" si="257"/>
        <v>2060</v>
      </c>
      <c r="N536" s="155">
        <f>SUM(N518:N535)</f>
        <v>26100</v>
      </c>
      <c r="O536" s="25">
        <f>SUM(O518:O535)</f>
        <v>2175</v>
      </c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s="9" customFormat="1" ht="15.75">
      <c r="A537" s="23" t="s">
        <v>131</v>
      </c>
      <c r="B537" s="25">
        <f t="shared" ref="B537:K537" si="258">IF(B536=0,"",B536/B$1696)</f>
        <v>69.129032258064512</v>
      </c>
      <c r="C537" s="25">
        <f t="shared" si="258"/>
        <v>66.571428571428569</v>
      </c>
      <c r="D537" s="25">
        <f t="shared" si="258"/>
        <v>71.290322580645167</v>
      </c>
      <c r="E537" s="25">
        <f t="shared" si="258"/>
        <v>65.566666666666663</v>
      </c>
      <c r="F537" s="25">
        <f t="shared" si="258"/>
        <v>69.225806451612897</v>
      </c>
      <c r="G537" s="25">
        <f t="shared" si="258"/>
        <v>68.966666666666669</v>
      </c>
      <c r="H537" s="25">
        <f t="shared" si="258"/>
        <v>67.290322580645167</v>
      </c>
      <c r="I537" s="25">
        <f t="shared" si="258"/>
        <v>80.451612903225808</v>
      </c>
      <c r="J537" s="25">
        <f t="shared" si="258"/>
        <v>73.86666666666666</v>
      </c>
      <c r="K537" s="25">
        <f t="shared" si="258"/>
        <v>79.290322580645167</v>
      </c>
      <c r="L537" s="25">
        <f t="shared" ref="L537:M537" si="259">IF(L536=0,"",L536/L$1696)</f>
        <v>79.566666666666663</v>
      </c>
      <c r="M537" s="25">
        <f t="shared" si="259"/>
        <v>66.451612903225808</v>
      </c>
      <c r="N537" s="155">
        <f>SUM(B537:M537)</f>
        <v>857.66712749615976</v>
      </c>
      <c r="O537" s="25">
        <f>IF(N537=0,0,AVERAGE(B537:M537))</f>
        <v>71.472260624679976</v>
      </c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s="9" customFormat="1" ht="15.75">
      <c r="A538" s="26"/>
      <c r="B538" s="27"/>
      <c r="C538" s="27"/>
      <c r="D538" s="27"/>
      <c r="E538" s="28"/>
      <c r="F538" s="28"/>
      <c r="G538" s="28"/>
      <c r="H538" s="28"/>
      <c r="I538" s="28"/>
      <c r="J538" s="28"/>
      <c r="K538" s="28"/>
      <c r="L538" s="28"/>
      <c r="M538" s="28"/>
      <c r="N538" s="162"/>
      <c r="O538" s="29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s="9" customFormat="1" ht="15.75">
      <c r="A539" s="66" t="s">
        <v>612</v>
      </c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60"/>
      <c r="O539" s="19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 spans="1:26" s="9" customFormat="1" ht="15.75">
      <c r="A540" s="274" t="s">
        <v>141</v>
      </c>
      <c r="B540" s="233">
        <v>23</v>
      </c>
      <c r="C540" s="233">
        <v>9</v>
      </c>
      <c r="D540" s="214">
        <v>22</v>
      </c>
      <c r="E540" s="214">
        <v>19</v>
      </c>
      <c r="F540" s="214">
        <v>13</v>
      </c>
      <c r="G540" s="21">
        <v>23</v>
      </c>
      <c r="H540" s="21">
        <v>37</v>
      </c>
      <c r="I540" s="21">
        <v>20</v>
      </c>
      <c r="J540" s="21">
        <v>27</v>
      </c>
      <c r="K540" s="21">
        <v>25</v>
      </c>
      <c r="L540" s="21">
        <v>32</v>
      </c>
      <c r="M540" s="21">
        <v>23</v>
      </c>
      <c r="N540" s="161">
        <f>SUM(B540:M540)</f>
        <v>273</v>
      </c>
      <c r="O540" s="22">
        <f>IF(N540=0,0,AVERAGE(B540:M540))</f>
        <v>22.75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s="9" customFormat="1" ht="15.75">
      <c r="A541" s="274" t="s">
        <v>145</v>
      </c>
      <c r="B541" s="233">
        <v>75</v>
      </c>
      <c r="C541" s="233">
        <v>66</v>
      </c>
      <c r="D541" s="214">
        <v>84</v>
      </c>
      <c r="E541" s="214">
        <v>56</v>
      </c>
      <c r="F541" s="214">
        <v>71</v>
      </c>
      <c r="G541" s="21">
        <v>64</v>
      </c>
      <c r="H541" s="21">
        <v>66</v>
      </c>
      <c r="I541" s="21">
        <v>65</v>
      </c>
      <c r="J541" s="21">
        <v>101</v>
      </c>
      <c r="K541" s="21">
        <v>119</v>
      </c>
      <c r="L541" s="21">
        <v>107</v>
      </c>
      <c r="M541" s="21">
        <v>85</v>
      </c>
      <c r="N541" s="161">
        <f>SUM(B541:M541)</f>
        <v>959</v>
      </c>
      <c r="O541" s="22">
        <f>IF(N541=0,0,AVERAGE(B541:M541))</f>
        <v>79.916666666666671</v>
      </c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s="9" customFormat="1" ht="15.75">
      <c r="A542" s="274" t="s">
        <v>146</v>
      </c>
      <c r="B542" s="233">
        <v>55</v>
      </c>
      <c r="C542" s="233">
        <v>47</v>
      </c>
      <c r="D542" s="214">
        <v>0</v>
      </c>
      <c r="E542" s="214">
        <v>49</v>
      </c>
      <c r="F542" s="214">
        <v>41</v>
      </c>
      <c r="G542" s="21">
        <v>39</v>
      </c>
      <c r="H542" s="21">
        <v>39</v>
      </c>
      <c r="I542" s="21">
        <v>50</v>
      </c>
      <c r="J542" s="21">
        <v>31</v>
      </c>
      <c r="K542" s="21">
        <v>56</v>
      </c>
      <c r="L542" s="21">
        <v>45</v>
      </c>
      <c r="M542" s="21">
        <v>39</v>
      </c>
      <c r="N542" s="161">
        <f>SUM(B542:M542)</f>
        <v>491</v>
      </c>
      <c r="O542" s="22">
        <f>IF(N542=0,0,AVERAGE(B542:M542))</f>
        <v>40.916666666666664</v>
      </c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s="9" customFormat="1" ht="15.75">
      <c r="A543" s="23" t="s">
        <v>21</v>
      </c>
      <c r="B543" s="24">
        <f t="shared" ref="B543:G543" si="260">SUM(B540:B542)</f>
        <v>153</v>
      </c>
      <c r="C543" s="24">
        <f t="shared" si="260"/>
        <v>122</v>
      </c>
      <c r="D543" s="24">
        <f t="shared" si="260"/>
        <v>106</v>
      </c>
      <c r="E543" s="24">
        <f t="shared" si="260"/>
        <v>124</v>
      </c>
      <c r="F543" s="24">
        <f t="shared" si="260"/>
        <v>125</v>
      </c>
      <c r="G543" s="24">
        <f t="shared" si="260"/>
        <v>126</v>
      </c>
      <c r="H543" s="24">
        <f t="shared" ref="H543:I543" si="261">SUM(H540:H542)</f>
        <v>142</v>
      </c>
      <c r="I543" s="24">
        <f t="shared" si="261"/>
        <v>135</v>
      </c>
      <c r="J543" s="24">
        <f t="shared" ref="J543:K543" si="262">SUM(J540:J542)</f>
        <v>159</v>
      </c>
      <c r="K543" s="24">
        <f t="shared" si="262"/>
        <v>200</v>
      </c>
      <c r="L543" s="24">
        <f t="shared" ref="L543:M543" si="263">SUM(L540:L542)</f>
        <v>184</v>
      </c>
      <c r="M543" s="24">
        <f t="shared" si="263"/>
        <v>147</v>
      </c>
      <c r="N543" s="155">
        <v>0</v>
      </c>
      <c r="O543" s="25">
        <v>0</v>
      </c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s="9" customFormat="1" ht="15.75">
      <c r="A544" s="23" t="s">
        <v>131</v>
      </c>
      <c r="B544" s="25">
        <f t="shared" ref="B544:K544" si="264">IF(B543=0,"",B543/B$1696)</f>
        <v>4.935483870967742</v>
      </c>
      <c r="C544" s="25">
        <f t="shared" si="264"/>
        <v>4.3571428571428568</v>
      </c>
      <c r="D544" s="25">
        <f t="shared" si="264"/>
        <v>3.4193548387096775</v>
      </c>
      <c r="E544" s="25">
        <f t="shared" si="264"/>
        <v>4.1333333333333337</v>
      </c>
      <c r="F544" s="25">
        <f t="shared" si="264"/>
        <v>4.032258064516129</v>
      </c>
      <c r="G544" s="25">
        <f t="shared" si="264"/>
        <v>4.2</v>
      </c>
      <c r="H544" s="25">
        <f t="shared" si="264"/>
        <v>4.580645161290323</v>
      </c>
      <c r="I544" s="25">
        <f t="shared" si="264"/>
        <v>4.354838709677419</v>
      </c>
      <c r="J544" s="25">
        <f t="shared" si="264"/>
        <v>5.3</v>
      </c>
      <c r="K544" s="25">
        <f t="shared" si="264"/>
        <v>6.4516129032258061</v>
      </c>
      <c r="L544" s="25">
        <f t="shared" ref="L544:M544" si="265">IF(L543=0,"",L543/L$1696)</f>
        <v>6.1333333333333337</v>
      </c>
      <c r="M544" s="25">
        <f t="shared" si="265"/>
        <v>4.741935483870968</v>
      </c>
      <c r="N544" s="155">
        <v>0</v>
      </c>
      <c r="O544" s="25">
        <v>0</v>
      </c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s="9" customFormat="1" ht="15.75">
      <c r="A545" s="84"/>
      <c r="B545" s="42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177"/>
      <c r="O545" s="85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s="9" customFormat="1" ht="15.75">
      <c r="A546" s="66" t="s">
        <v>613</v>
      </c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60"/>
      <c r="O546" s="19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s="9" customFormat="1" ht="15.75">
      <c r="A547" s="32" t="s">
        <v>147</v>
      </c>
      <c r="B547" s="214">
        <v>184</v>
      </c>
      <c r="C547" s="214">
        <v>198</v>
      </c>
      <c r="D547" s="214">
        <v>201</v>
      </c>
      <c r="E547" s="214">
        <v>180</v>
      </c>
      <c r="F547" s="214">
        <v>207</v>
      </c>
      <c r="G547" s="21">
        <v>165</v>
      </c>
      <c r="H547" s="21">
        <v>151</v>
      </c>
      <c r="I547" s="21">
        <v>168</v>
      </c>
      <c r="J547" s="21">
        <v>168</v>
      </c>
      <c r="K547" s="21">
        <v>210</v>
      </c>
      <c r="L547" s="21">
        <v>197</v>
      </c>
      <c r="M547" s="21">
        <v>210</v>
      </c>
      <c r="N547" s="161">
        <f>SUM(B547:M547)</f>
        <v>2239</v>
      </c>
      <c r="O547" s="22">
        <f>IF(N547=0,0,AVERAGE(B547:M547))</f>
        <v>186.58333333333334</v>
      </c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s="9" customFormat="1" ht="15.75">
      <c r="A548" s="23" t="s">
        <v>21</v>
      </c>
      <c r="B548" s="24">
        <f t="shared" ref="B548:G548" si="266">SUM(B547:B547)</f>
        <v>184</v>
      </c>
      <c r="C548" s="24">
        <f t="shared" si="266"/>
        <v>198</v>
      </c>
      <c r="D548" s="24">
        <f t="shared" si="266"/>
        <v>201</v>
      </c>
      <c r="E548" s="24">
        <f t="shared" si="266"/>
        <v>180</v>
      </c>
      <c r="F548" s="24">
        <f t="shared" si="266"/>
        <v>207</v>
      </c>
      <c r="G548" s="24">
        <f t="shared" si="266"/>
        <v>165</v>
      </c>
      <c r="H548" s="24">
        <f t="shared" ref="H548:I548" si="267">SUM(H547:H547)</f>
        <v>151</v>
      </c>
      <c r="I548" s="24">
        <f t="shared" si="267"/>
        <v>168</v>
      </c>
      <c r="J548" s="24">
        <f t="shared" ref="J548:K548" si="268">SUM(J547:J547)</f>
        <v>168</v>
      </c>
      <c r="K548" s="24">
        <f t="shared" si="268"/>
        <v>210</v>
      </c>
      <c r="L548" s="24">
        <f t="shared" ref="L548:M548" si="269">SUM(L547:L547)</f>
        <v>197</v>
      </c>
      <c r="M548" s="24">
        <f t="shared" si="269"/>
        <v>210</v>
      </c>
      <c r="N548" s="155">
        <f>SUM(N540:N547)</f>
        <v>3962</v>
      </c>
      <c r="O548" s="25">
        <f>SUM(O540:O547)</f>
        <v>330.16666666666669</v>
      </c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s="9" customFormat="1" ht="15.75">
      <c r="A549" s="23" t="s">
        <v>131</v>
      </c>
      <c r="B549" s="25">
        <f t="shared" ref="B549:K549" si="270">IF(B548=0,"",B548/B$1696)</f>
        <v>5.935483870967742</v>
      </c>
      <c r="C549" s="25">
        <f t="shared" si="270"/>
        <v>7.0714285714285712</v>
      </c>
      <c r="D549" s="25">
        <f t="shared" si="270"/>
        <v>6.4838709677419351</v>
      </c>
      <c r="E549" s="25">
        <f t="shared" si="270"/>
        <v>6</v>
      </c>
      <c r="F549" s="25">
        <f t="shared" si="270"/>
        <v>6.67741935483871</v>
      </c>
      <c r="G549" s="25">
        <f t="shared" si="270"/>
        <v>5.5</v>
      </c>
      <c r="H549" s="25">
        <f t="shared" si="270"/>
        <v>4.870967741935484</v>
      </c>
      <c r="I549" s="25">
        <f t="shared" si="270"/>
        <v>5.419354838709677</v>
      </c>
      <c r="J549" s="25">
        <f t="shared" si="270"/>
        <v>5.6</v>
      </c>
      <c r="K549" s="25">
        <f t="shared" si="270"/>
        <v>6.774193548387097</v>
      </c>
      <c r="L549" s="25">
        <f t="shared" ref="L549:M549" si="271">IF(L548=0,"",L548/L$1696)</f>
        <v>6.5666666666666664</v>
      </c>
      <c r="M549" s="25">
        <f t="shared" si="271"/>
        <v>6.774193548387097</v>
      </c>
      <c r="N549" s="155">
        <f>SUM(B549:M549)</f>
        <v>73.673579109062985</v>
      </c>
      <c r="O549" s="25">
        <f>IF(N549=0,0,AVERAGE(B549:M549))</f>
        <v>6.1394649257552487</v>
      </c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s="9" customFormat="1" ht="15.75">
      <c r="A550" s="26"/>
      <c r="B550" s="27"/>
      <c r="C550" s="27"/>
      <c r="D550" s="27"/>
      <c r="E550" s="28"/>
      <c r="F550" s="28"/>
      <c r="G550" s="28"/>
      <c r="H550" s="28"/>
      <c r="I550" s="28"/>
      <c r="J550" s="28"/>
      <c r="K550" s="28"/>
      <c r="L550" s="28"/>
      <c r="M550" s="28"/>
      <c r="N550" s="162"/>
      <c r="O550" s="29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s="9" customFormat="1" ht="15.75">
      <c r="A551" s="17" t="s">
        <v>614</v>
      </c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60"/>
      <c r="O551" s="19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s="9" customFormat="1" ht="15.75">
      <c r="A552" s="17" t="s">
        <v>615</v>
      </c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60"/>
      <c r="O552" s="19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s="9" customFormat="1" ht="15.75">
      <c r="A553" s="37" t="s">
        <v>148</v>
      </c>
      <c r="B553" s="214">
        <v>882</v>
      </c>
      <c r="C553" s="214">
        <v>676</v>
      </c>
      <c r="D553" s="214">
        <v>680</v>
      </c>
      <c r="E553" s="214">
        <v>620</v>
      </c>
      <c r="F553" s="214">
        <v>645</v>
      </c>
      <c r="G553" s="21">
        <v>598</v>
      </c>
      <c r="H553" s="21">
        <v>464</v>
      </c>
      <c r="I553" s="21">
        <v>542</v>
      </c>
      <c r="J553" s="21">
        <v>555</v>
      </c>
      <c r="K553" s="21">
        <v>621</v>
      </c>
      <c r="L553" s="21">
        <v>626</v>
      </c>
      <c r="M553" s="21">
        <v>638</v>
      </c>
      <c r="N553" s="161">
        <f>SUM(B553:M553)</f>
        <v>7547</v>
      </c>
      <c r="O553" s="22">
        <f>IF(N553=0,0,AVERAGE(B553:M553))</f>
        <v>628.91666666666663</v>
      </c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s="9" customFormat="1" ht="15.75">
      <c r="A554" s="37" t="s">
        <v>149</v>
      </c>
      <c r="B554" s="214">
        <v>120</v>
      </c>
      <c r="C554" s="214">
        <v>70</v>
      </c>
      <c r="D554" s="214">
        <v>178</v>
      </c>
      <c r="E554" s="214">
        <v>123</v>
      </c>
      <c r="F554" s="214">
        <v>161</v>
      </c>
      <c r="G554" s="21">
        <v>142</v>
      </c>
      <c r="H554" s="21">
        <v>84</v>
      </c>
      <c r="I554" s="21">
        <v>190</v>
      </c>
      <c r="J554" s="21">
        <v>185</v>
      </c>
      <c r="K554" s="21">
        <v>192</v>
      </c>
      <c r="L554" s="21">
        <v>210</v>
      </c>
      <c r="M554" s="21">
        <v>209</v>
      </c>
      <c r="N554" s="161">
        <f>SUM(B554:M554)</f>
        <v>1864</v>
      </c>
      <c r="O554" s="22">
        <f>IF(N554=0,0,AVERAGE(B554:M554))</f>
        <v>155.33333333333334</v>
      </c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s="9" customFormat="1" ht="15.75">
      <c r="A555" s="40" t="s">
        <v>150</v>
      </c>
      <c r="B555" s="214">
        <v>511</v>
      </c>
      <c r="C555" s="214">
        <v>391</v>
      </c>
      <c r="D555" s="214">
        <v>487</v>
      </c>
      <c r="E555" s="214">
        <v>559</v>
      </c>
      <c r="F555" s="214">
        <v>502</v>
      </c>
      <c r="G555" s="21">
        <v>556</v>
      </c>
      <c r="H555" s="21">
        <v>489</v>
      </c>
      <c r="I555" s="21">
        <v>574</v>
      </c>
      <c r="J555" s="21">
        <v>616</v>
      </c>
      <c r="K555" s="21">
        <v>719</v>
      </c>
      <c r="L555" s="21">
        <v>733</v>
      </c>
      <c r="M555" s="21">
        <v>770</v>
      </c>
      <c r="N555" s="161">
        <f>SUM(B555:M555)</f>
        <v>6907</v>
      </c>
      <c r="O555" s="22">
        <f>IF(N555=0,0,AVERAGE(B555:M555))</f>
        <v>575.58333333333337</v>
      </c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s="9" customFormat="1" ht="15.75">
      <c r="A556" s="40" t="s">
        <v>151</v>
      </c>
      <c r="B556" s="214">
        <v>0</v>
      </c>
      <c r="C556" s="214">
        <v>0</v>
      </c>
      <c r="D556" s="214">
        <v>0</v>
      </c>
      <c r="E556" s="214">
        <v>0</v>
      </c>
      <c r="F556" s="214">
        <v>0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1">
        <v>0</v>
      </c>
      <c r="N556" s="161">
        <f>SUM(B556:M556)</f>
        <v>0</v>
      </c>
      <c r="O556" s="22">
        <f>IF(N556=0,0,AVERAGE(B556:M556))</f>
        <v>0</v>
      </c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s="9" customFormat="1" ht="15.75">
      <c r="A557" s="62" t="s">
        <v>21</v>
      </c>
      <c r="B557" s="24">
        <f>SUM(B553:B556)</f>
        <v>1513</v>
      </c>
      <c r="C557" s="24">
        <f t="shared" ref="C557:O557" si="272">SUM(C553:C556)</f>
        <v>1137</v>
      </c>
      <c r="D557" s="24">
        <f t="shared" si="272"/>
        <v>1345</v>
      </c>
      <c r="E557" s="24">
        <f t="shared" si="272"/>
        <v>1302</v>
      </c>
      <c r="F557" s="24">
        <f t="shared" si="272"/>
        <v>1308</v>
      </c>
      <c r="G557" s="24">
        <f t="shared" ref="G557:L557" si="273">SUM(G553:G556)</f>
        <v>1296</v>
      </c>
      <c r="H557" s="24">
        <f t="shared" si="273"/>
        <v>1037</v>
      </c>
      <c r="I557" s="24">
        <f t="shared" si="273"/>
        <v>1306</v>
      </c>
      <c r="J557" s="24">
        <f t="shared" si="273"/>
        <v>1356</v>
      </c>
      <c r="K557" s="24">
        <f t="shared" si="273"/>
        <v>1532</v>
      </c>
      <c r="L557" s="24">
        <f t="shared" si="273"/>
        <v>1569</v>
      </c>
      <c r="M557" s="24">
        <f t="shared" ref="M557" si="274">SUM(M553:M556)</f>
        <v>1617</v>
      </c>
      <c r="N557" s="155">
        <f t="shared" si="272"/>
        <v>16318</v>
      </c>
      <c r="O557" s="25">
        <f t="shared" si="272"/>
        <v>1359.8333333333335</v>
      </c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s="9" customFormat="1" ht="15.75">
      <c r="A558" s="80" t="s">
        <v>131</v>
      </c>
      <c r="B558" s="25">
        <f t="shared" ref="B558:K558" si="275">IF(B557=0,"",B557/B$1696)</f>
        <v>48.806451612903224</v>
      </c>
      <c r="C558" s="25">
        <f t="shared" si="275"/>
        <v>40.607142857142854</v>
      </c>
      <c r="D558" s="25">
        <f t="shared" si="275"/>
        <v>43.387096774193552</v>
      </c>
      <c r="E558" s="25">
        <f t="shared" si="275"/>
        <v>43.4</v>
      </c>
      <c r="F558" s="25">
        <f t="shared" si="275"/>
        <v>42.193548387096776</v>
      </c>
      <c r="G558" s="25">
        <f t="shared" si="275"/>
        <v>43.2</v>
      </c>
      <c r="H558" s="25">
        <f t="shared" si="275"/>
        <v>33.451612903225808</v>
      </c>
      <c r="I558" s="25">
        <f t="shared" si="275"/>
        <v>42.12903225806452</v>
      </c>
      <c r="J558" s="25">
        <f t="shared" si="275"/>
        <v>45.2</v>
      </c>
      <c r="K558" s="25">
        <f t="shared" si="275"/>
        <v>49.41935483870968</v>
      </c>
      <c r="L558" s="25">
        <f t="shared" ref="L558:M558" si="276">IF(L557=0,"",L557/L$1696)</f>
        <v>52.3</v>
      </c>
      <c r="M558" s="25">
        <f t="shared" si="276"/>
        <v>52.161290322580648</v>
      </c>
      <c r="N558" s="155">
        <f>SUM(B558:M558)</f>
        <v>536.25552995391706</v>
      </c>
      <c r="O558" s="25">
        <f>IF(N558=0,0,AVERAGE(B558:M558))</f>
        <v>44.687960829493086</v>
      </c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s="9" customFormat="1">
      <c r="A559" s="26"/>
      <c r="B559" s="27"/>
      <c r="C559" s="27"/>
      <c r="D559" s="27"/>
      <c r="E559" s="28"/>
      <c r="F559" s="28"/>
      <c r="G559" s="28"/>
      <c r="H559" s="28"/>
      <c r="I559" s="28"/>
      <c r="J559" s="28"/>
      <c r="K559" s="28"/>
      <c r="L559" s="28"/>
      <c r="M559" s="28"/>
      <c r="N559" s="162"/>
      <c r="O559" s="29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s="9" customFormat="1" ht="15.75">
      <c r="A560" s="66" t="s">
        <v>616</v>
      </c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60"/>
      <c r="O560" s="19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s="9" customFormat="1" ht="15.75">
      <c r="A561" s="86" t="s">
        <v>481</v>
      </c>
      <c r="B561" s="21">
        <f t="shared" ref="B561:L561" si="277">B540</f>
        <v>23</v>
      </c>
      <c r="C561" s="21">
        <f t="shared" si="277"/>
        <v>9</v>
      </c>
      <c r="D561" s="21">
        <f t="shared" si="277"/>
        <v>22</v>
      </c>
      <c r="E561" s="21">
        <f t="shared" si="277"/>
        <v>19</v>
      </c>
      <c r="F561" s="21">
        <f t="shared" si="277"/>
        <v>13</v>
      </c>
      <c r="G561" s="21">
        <f t="shared" si="277"/>
        <v>23</v>
      </c>
      <c r="H561" s="21">
        <f t="shared" si="277"/>
        <v>37</v>
      </c>
      <c r="I561" s="21">
        <f t="shared" si="277"/>
        <v>20</v>
      </c>
      <c r="J561" s="21">
        <f t="shared" si="277"/>
        <v>27</v>
      </c>
      <c r="K561" s="21">
        <f t="shared" si="277"/>
        <v>25</v>
      </c>
      <c r="L561" s="21">
        <f t="shared" si="277"/>
        <v>32</v>
      </c>
      <c r="M561" s="21">
        <f t="shared" ref="M561" si="278">M540</f>
        <v>23</v>
      </c>
      <c r="N561" s="161">
        <f t="shared" ref="N561:N566" si="279">SUM(B561:M561)</f>
        <v>273</v>
      </c>
      <c r="O561" s="22">
        <f t="shared" ref="O561:O566" si="280">IF(N561=0,0,AVERAGE(B561:M561))</f>
        <v>22.75</v>
      </c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s="9" customFormat="1" ht="15.75">
      <c r="A562" s="37" t="s">
        <v>152</v>
      </c>
      <c r="B562" s="214">
        <v>2600</v>
      </c>
      <c r="C562" s="214">
        <v>2444</v>
      </c>
      <c r="D562" s="214">
        <v>2488</v>
      </c>
      <c r="E562" s="214">
        <v>2770</v>
      </c>
      <c r="F562" s="214">
        <v>2195</v>
      </c>
      <c r="G562" s="21">
        <v>1845</v>
      </c>
      <c r="H562" s="21">
        <v>1798</v>
      </c>
      <c r="I562" s="87">
        <v>1149</v>
      </c>
      <c r="J562" s="87">
        <v>1887</v>
      </c>
      <c r="K562" s="21">
        <v>2191</v>
      </c>
      <c r="L562" s="21">
        <v>2307</v>
      </c>
      <c r="M562" s="21">
        <v>1752</v>
      </c>
      <c r="N562" s="161">
        <f t="shared" si="279"/>
        <v>25426</v>
      </c>
      <c r="O562" s="22">
        <f t="shared" si="280"/>
        <v>2118.8333333333335</v>
      </c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s="9" customFormat="1" ht="15.75">
      <c r="A563" s="37" t="s">
        <v>153</v>
      </c>
      <c r="B563" s="214">
        <v>9</v>
      </c>
      <c r="C563" s="214">
        <v>6</v>
      </c>
      <c r="D563" s="214">
        <v>8</v>
      </c>
      <c r="E563" s="214">
        <v>10</v>
      </c>
      <c r="F563" s="214">
        <v>5</v>
      </c>
      <c r="G563" s="21">
        <v>3</v>
      </c>
      <c r="H563" s="21">
        <v>9</v>
      </c>
      <c r="I563" s="87">
        <v>7</v>
      </c>
      <c r="J563" s="87">
        <v>8</v>
      </c>
      <c r="K563" s="21">
        <v>7</v>
      </c>
      <c r="L563" s="21">
        <v>4</v>
      </c>
      <c r="M563" s="21">
        <v>8</v>
      </c>
      <c r="N563" s="161">
        <f t="shared" si="279"/>
        <v>84</v>
      </c>
      <c r="O563" s="22">
        <f t="shared" si="280"/>
        <v>7</v>
      </c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s="9" customFormat="1" ht="15.75">
      <c r="A564" s="37" t="s">
        <v>154</v>
      </c>
      <c r="B564" s="214">
        <v>0</v>
      </c>
      <c r="C564" s="214">
        <v>0</v>
      </c>
      <c r="D564" s="214">
        <v>0</v>
      </c>
      <c r="E564" s="214">
        <v>0</v>
      </c>
      <c r="F564" s="214">
        <v>0</v>
      </c>
      <c r="G564" s="21">
        <v>0</v>
      </c>
      <c r="H564" s="21">
        <v>0</v>
      </c>
      <c r="I564" s="87">
        <v>0</v>
      </c>
      <c r="J564" s="87">
        <v>0</v>
      </c>
      <c r="K564" s="21">
        <v>0</v>
      </c>
      <c r="L564" s="21">
        <v>0</v>
      </c>
      <c r="M564" s="21">
        <v>0</v>
      </c>
      <c r="N564" s="161">
        <f t="shared" si="279"/>
        <v>0</v>
      </c>
      <c r="O564" s="22">
        <f t="shared" si="280"/>
        <v>0</v>
      </c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s="9" customFormat="1" ht="15.75">
      <c r="A565" s="40" t="s">
        <v>155</v>
      </c>
      <c r="B565" s="214">
        <v>0</v>
      </c>
      <c r="C565" s="214">
        <v>0</v>
      </c>
      <c r="D565" s="214">
        <v>0</v>
      </c>
      <c r="E565" s="214">
        <v>0</v>
      </c>
      <c r="F565" s="214">
        <v>0</v>
      </c>
      <c r="G565" s="21">
        <v>0</v>
      </c>
      <c r="H565" s="21">
        <v>0</v>
      </c>
      <c r="I565" s="87">
        <v>0</v>
      </c>
      <c r="J565" s="87">
        <v>0</v>
      </c>
      <c r="K565" s="21">
        <v>0</v>
      </c>
      <c r="L565" s="21">
        <v>0</v>
      </c>
      <c r="M565" s="21">
        <v>0</v>
      </c>
      <c r="N565" s="161">
        <f t="shared" si="279"/>
        <v>0</v>
      </c>
      <c r="O565" s="22">
        <f t="shared" si="280"/>
        <v>0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s="9" customFormat="1" ht="30">
      <c r="A566" s="37" t="s">
        <v>156</v>
      </c>
      <c r="B566" s="214">
        <v>9</v>
      </c>
      <c r="C566" s="214">
        <v>9</v>
      </c>
      <c r="D566" s="214">
        <v>3</v>
      </c>
      <c r="E566" s="214">
        <v>7</v>
      </c>
      <c r="F566" s="214">
        <v>3</v>
      </c>
      <c r="G566" s="21">
        <v>2</v>
      </c>
      <c r="H566" s="21">
        <v>1</v>
      </c>
      <c r="I566" s="87">
        <v>5</v>
      </c>
      <c r="J566" s="87">
        <v>0</v>
      </c>
      <c r="K566" s="21">
        <v>0</v>
      </c>
      <c r="L566" s="21">
        <v>4</v>
      </c>
      <c r="M566" s="21">
        <v>5</v>
      </c>
      <c r="N566" s="161">
        <f t="shared" si="279"/>
        <v>48</v>
      </c>
      <c r="O566" s="22">
        <f t="shared" si="280"/>
        <v>4</v>
      </c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s="9" customFormat="1" ht="15.75">
      <c r="A567" s="62" t="s">
        <v>21</v>
      </c>
      <c r="B567" s="24">
        <f>SUM(B561:B566)</f>
        <v>2641</v>
      </c>
      <c r="C567" s="24">
        <f t="shared" ref="C567:O567" si="281">SUM(C561:C566)</f>
        <v>2468</v>
      </c>
      <c r="D567" s="24">
        <f t="shared" si="281"/>
        <v>2521</v>
      </c>
      <c r="E567" s="24">
        <f t="shared" si="281"/>
        <v>2806</v>
      </c>
      <c r="F567" s="24">
        <f t="shared" si="281"/>
        <v>2216</v>
      </c>
      <c r="G567" s="24">
        <f t="shared" ref="G567:L567" si="282">SUM(G561:G566)</f>
        <v>1873</v>
      </c>
      <c r="H567" s="24">
        <f t="shared" si="282"/>
        <v>1845</v>
      </c>
      <c r="I567" s="24">
        <f t="shared" si="282"/>
        <v>1181</v>
      </c>
      <c r="J567" s="24">
        <f t="shared" si="282"/>
        <v>1922</v>
      </c>
      <c r="K567" s="24">
        <f t="shared" si="282"/>
        <v>2223</v>
      </c>
      <c r="L567" s="24">
        <f t="shared" si="282"/>
        <v>2347</v>
      </c>
      <c r="M567" s="24">
        <f t="shared" ref="M567" si="283">SUM(M561:M566)</f>
        <v>1788</v>
      </c>
      <c r="N567" s="155">
        <f t="shared" si="281"/>
        <v>25831</v>
      </c>
      <c r="O567" s="25">
        <f t="shared" si="281"/>
        <v>2152.5833333333335</v>
      </c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s="9" customFormat="1" ht="15.75">
      <c r="A568" s="80" t="s">
        <v>131</v>
      </c>
      <c r="B568" s="25">
        <f t="shared" ref="B568:K568" si="284">IF(B567=0,"",B567/B$1696)</f>
        <v>85.193548387096769</v>
      </c>
      <c r="C568" s="25">
        <f t="shared" si="284"/>
        <v>88.142857142857139</v>
      </c>
      <c r="D568" s="25">
        <f t="shared" si="284"/>
        <v>81.322580645161295</v>
      </c>
      <c r="E568" s="25">
        <f t="shared" si="284"/>
        <v>93.533333333333331</v>
      </c>
      <c r="F568" s="25">
        <f t="shared" si="284"/>
        <v>71.483870967741936</v>
      </c>
      <c r="G568" s="25">
        <f t="shared" si="284"/>
        <v>62.43333333333333</v>
      </c>
      <c r="H568" s="25">
        <f t="shared" si="284"/>
        <v>59.516129032258064</v>
      </c>
      <c r="I568" s="25">
        <f t="shared" si="284"/>
        <v>38.096774193548384</v>
      </c>
      <c r="J568" s="25">
        <f t="shared" si="284"/>
        <v>64.066666666666663</v>
      </c>
      <c r="K568" s="25">
        <f t="shared" si="284"/>
        <v>71.709677419354833</v>
      </c>
      <c r="L568" s="25">
        <f t="shared" ref="L568:M568" si="285">IF(L567=0,"",L567/L$1696)</f>
        <v>78.233333333333334</v>
      </c>
      <c r="M568" s="25">
        <f t="shared" si="285"/>
        <v>57.677419354838712</v>
      </c>
      <c r="N568" s="155">
        <f>SUM(B568:M568)</f>
        <v>851.40952380952388</v>
      </c>
      <c r="O568" s="25">
        <f>IF(N568=0,0,AVERAGE(B568:M568))</f>
        <v>70.950793650793656</v>
      </c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s="9" customFormat="1">
      <c r="A569" s="26"/>
      <c r="B569" s="27"/>
      <c r="C569" s="27"/>
      <c r="D569" s="27"/>
      <c r="E569" s="28"/>
      <c r="F569" s="28"/>
      <c r="G569" s="28"/>
      <c r="H569" s="28"/>
      <c r="I569" s="28"/>
      <c r="J569" s="28"/>
      <c r="K569" s="28"/>
      <c r="L569" s="28"/>
      <c r="M569" s="28"/>
      <c r="N569" s="162"/>
      <c r="O569" s="16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s="9" customFormat="1" ht="15.75">
      <c r="A570" s="17" t="s">
        <v>617</v>
      </c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60"/>
      <c r="O570" s="19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s="250" customFormat="1" ht="15.75">
      <c r="A571" s="275" t="s">
        <v>481</v>
      </c>
      <c r="B571" s="87">
        <f t="shared" ref="B571:M571" si="286">B541</f>
        <v>75</v>
      </c>
      <c r="C571" s="87">
        <f t="shared" si="286"/>
        <v>66</v>
      </c>
      <c r="D571" s="87">
        <f t="shared" si="286"/>
        <v>84</v>
      </c>
      <c r="E571" s="87">
        <f t="shared" si="286"/>
        <v>56</v>
      </c>
      <c r="F571" s="87">
        <f t="shared" si="286"/>
        <v>71</v>
      </c>
      <c r="G571" s="87">
        <f t="shared" si="286"/>
        <v>64</v>
      </c>
      <c r="H571" s="87">
        <f t="shared" si="286"/>
        <v>66</v>
      </c>
      <c r="I571" s="87">
        <f t="shared" si="286"/>
        <v>65</v>
      </c>
      <c r="J571" s="87">
        <f t="shared" si="286"/>
        <v>101</v>
      </c>
      <c r="K571" s="87">
        <f t="shared" si="286"/>
        <v>119</v>
      </c>
      <c r="L571" s="87">
        <f t="shared" si="286"/>
        <v>107</v>
      </c>
      <c r="M571" s="87">
        <f t="shared" si="286"/>
        <v>85</v>
      </c>
      <c r="N571" s="277">
        <f>SUM(B571:M571)</f>
        <v>959</v>
      </c>
      <c r="O571" s="278">
        <f>IF(N571=0,0,AVERAGE(B571:M571))</f>
        <v>79.916666666666671</v>
      </c>
      <c r="P571" s="279"/>
      <c r="Q571" s="279"/>
      <c r="R571" s="279"/>
      <c r="S571" s="279"/>
      <c r="T571" s="279"/>
      <c r="U571" s="279"/>
      <c r="V571" s="279"/>
      <c r="W571" s="279"/>
      <c r="X571" s="279"/>
      <c r="Y571" s="279"/>
      <c r="Z571" s="279"/>
    </row>
    <row r="572" spans="1:26" s="250" customFormat="1" ht="15.75">
      <c r="A572" s="275" t="s">
        <v>157</v>
      </c>
      <c r="B572" s="87" t="s">
        <v>44</v>
      </c>
      <c r="C572" s="87">
        <v>791</v>
      </c>
      <c r="D572" s="87">
        <v>809</v>
      </c>
      <c r="E572" s="87">
        <v>824</v>
      </c>
      <c r="F572" s="87">
        <v>973</v>
      </c>
      <c r="G572" s="87">
        <v>790</v>
      </c>
      <c r="H572" s="87">
        <v>598</v>
      </c>
      <c r="I572" s="87">
        <v>553</v>
      </c>
      <c r="J572" s="87">
        <v>701</v>
      </c>
      <c r="K572" s="87">
        <v>835</v>
      </c>
      <c r="L572" s="87">
        <v>794</v>
      </c>
      <c r="M572" s="87">
        <v>634</v>
      </c>
      <c r="N572" s="277">
        <f>SUM(B572:M572)</f>
        <v>8302</v>
      </c>
      <c r="O572" s="278">
        <f>IF(N572=0,0,AVERAGE(B572:M572))</f>
        <v>754.72727272727275</v>
      </c>
      <c r="P572" s="279"/>
      <c r="Q572" s="279"/>
      <c r="R572" s="279"/>
      <c r="S572" s="279"/>
      <c r="T572" s="279"/>
      <c r="U572" s="279"/>
      <c r="V572" s="279"/>
      <c r="W572" s="279"/>
      <c r="X572" s="279"/>
      <c r="Y572" s="279"/>
      <c r="Z572" s="279"/>
    </row>
    <row r="573" spans="1:26" s="9" customFormat="1" ht="15.75">
      <c r="A573" s="62" t="s">
        <v>21</v>
      </c>
      <c r="B573" s="24">
        <f t="shared" ref="B573:G573" si="287">SUM(B571:B572)</f>
        <v>75</v>
      </c>
      <c r="C573" s="24">
        <f t="shared" si="287"/>
        <v>857</v>
      </c>
      <c r="D573" s="24">
        <f t="shared" si="287"/>
        <v>893</v>
      </c>
      <c r="E573" s="24">
        <f t="shared" si="287"/>
        <v>880</v>
      </c>
      <c r="F573" s="24">
        <f t="shared" si="287"/>
        <v>1044</v>
      </c>
      <c r="G573" s="24">
        <f t="shared" si="287"/>
        <v>854</v>
      </c>
      <c r="H573" s="24">
        <f t="shared" ref="H573:I573" si="288">SUM(H571:H572)</f>
        <v>664</v>
      </c>
      <c r="I573" s="24">
        <f t="shared" si="288"/>
        <v>618</v>
      </c>
      <c r="J573" s="24">
        <f t="shared" ref="J573:K573" si="289">SUM(J571:J572)</f>
        <v>802</v>
      </c>
      <c r="K573" s="24">
        <f t="shared" si="289"/>
        <v>954</v>
      </c>
      <c r="L573" s="24">
        <f t="shared" ref="L573:M573" si="290">SUM(L571:L572)</f>
        <v>901</v>
      </c>
      <c r="M573" s="24">
        <f t="shared" si="290"/>
        <v>719</v>
      </c>
      <c r="N573" s="155">
        <f>SUM(N571:N572)</f>
        <v>9261</v>
      </c>
      <c r="O573" s="25">
        <f>SUM(O571:O572)</f>
        <v>834.64393939393938</v>
      </c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s="9" customFormat="1" ht="15.75">
      <c r="A574" s="80" t="s">
        <v>131</v>
      </c>
      <c r="B574" s="25">
        <f t="shared" ref="B574:K574" si="291">IF(B573=0,"",B573/B$1696)</f>
        <v>2.4193548387096775</v>
      </c>
      <c r="C574" s="25">
        <f t="shared" si="291"/>
        <v>30.607142857142858</v>
      </c>
      <c r="D574" s="25">
        <f t="shared" si="291"/>
        <v>28.806451612903224</v>
      </c>
      <c r="E574" s="25">
        <f t="shared" si="291"/>
        <v>29.333333333333332</v>
      </c>
      <c r="F574" s="25">
        <f t="shared" si="291"/>
        <v>33.677419354838712</v>
      </c>
      <c r="G574" s="25">
        <f t="shared" si="291"/>
        <v>28.466666666666665</v>
      </c>
      <c r="H574" s="25">
        <f t="shared" si="291"/>
        <v>21.419354838709676</v>
      </c>
      <c r="I574" s="25">
        <f t="shared" si="291"/>
        <v>19.93548387096774</v>
      </c>
      <c r="J574" s="25">
        <f t="shared" si="291"/>
        <v>26.733333333333334</v>
      </c>
      <c r="K574" s="25">
        <f t="shared" si="291"/>
        <v>30.774193548387096</v>
      </c>
      <c r="L574" s="25">
        <f t="shared" ref="L574:M574" si="292">IF(L573=0,"",L573/L$1696)</f>
        <v>30.033333333333335</v>
      </c>
      <c r="M574" s="25">
        <f t="shared" si="292"/>
        <v>23.193548387096776</v>
      </c>
      <c r="N574" s="155">
        <f>SUM(B574:M574)</f>
        <v>305.39961597542242</v>
      </c>
      <c r="O574" s="25">
        <f>IF(N574=0,0,AVERAGE(B574:M574))</f>
        <v>25.44996799795187</v>
      </c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s="9" customFormat="1">
      <c r="A575" s="26"/>
      <c r="B575" s="27"/>
      <c r="C575" s="27"/>
      <c r="D575" s="27"/>
      <c r="E575" s="28"/>
      <c r="F575" s="28"/>
      <c r="G575" s="28"/>
      <c r="H575" s="28"/>
      <c r="I575" s="28"/>
      <c r="J575" s="28"/>
      <c r="K575" s="28"/>
      <c r="L575" s="28"/>
      <c r="M575" s="28"/>
      <c r="N575" s="162"/>
      <c r="O575" s="16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s="9" customFormat="1" ht="15.75">
      <c r="A576" s="17" t="s">
        <v>618</v>
      </c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60"/>
      <c r="O576" s="19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s="9" customFormat="1" ht="15.75">
      <c r="A577" s="37" t="s">
        <v>481</v>
      </c>
      <c r="B577" s="21">
        <f t="shared" ref="B577:M577" si="293">B542</f>
        <v>55</v>
      </c>
      <c r="C577" s="21">
        <f t="shared" si="293"/>
        <v>47</v>
      </c>
      <c r="D577" s="21">
        <f t="shared" si="293"/>
        <v>0</v>
      </c>
      <c r="E577" s="21">
        <f t="shared" si="293"/>
        <v>49</v>
      </c>
      <c r="F577" s="21">
        <f t="shared" si="293"/>
        <v>41</v>
      </c>
      <c r="G577" s="21">
        <f t="shared" si="293"/>
        <v>39</v>
      </c>
      <c r="H577" s="21">
        <f t="shared" si="293"/>
        <v>39</v>
      </c>
      <c r="I577" s="21">
        <f t="shared" si="293"/>
        <v>50</v>
      </c>
      <c r="J577" s="21">
        <f t="shared" si="293"/>
        <v>31</v>
      </c>
      <c r="K577" s="21">
        <f t="shared" si="293"/>
        <v>56</v>
      </c>
      <c r="L577" s="21">
        <f t="shared" si="293"/>
        <v>45</v>
      </c>
      <c r="M577" s="21">
        <f t="shared" si="293"/>
        <v>39</v>
      </c>
      <c r="N577" s="161">
        <f>SUM(B577:M577)</f>
        <v>491</v>
      </c>
      <c r="O577" s="22">
        <f>IF(N577=0,0,AVERAGE(B577:M577))</f>
        <v>40.916666666666664</v>
      </c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s="250" customFormat="1" ht="15.75">
      <c r="A578" s="275" t="s">
        <v>157</v>
      </c>
      <c r="B578" s="233">
        <v>428</v>
      </c>
      <c r="C578" s="233">
        <v>382</v>
      </c>
      <c r="D578" s="233">
        <v>275</v>
      </c>
      <c r="E578" s="233">
        <v>525</v>
      </c>
      <c r="F578" s="233">
        <v>433</v>
      </c>
      <c r="G578" s="87">
        <v>98</v>
      </c>
      <c r="H578" s="87">
        <v>418</v>
      </c>
      <c r="I578" s="87">
        <v>551</v>
      </c>
      <c r="J578" s="87">
        <v>306</v>
      </c>
      <c r="K578" s="87">
        <v>336</v>
      </c>
      <c r="L578" s="87">
        <v>345</v>
      </c>
      <c r="M578" s="87">
        <v>477</v>
      </c>
      <c r="N578" s="277">
        <f>SUM(B578:M578)</f>
        <v>4574</v>
      </c>
      <c r="O578" s="278">
        <f>IF(N578=0,0,AVERAGE(B578:M578))</f>
        <v>381.16666666666669</v>
      </c>
      <c r="P578" s="279"/>
      <c r="Q578" s="279"/>
      <c r="R578" s="279"/>
      <c r="S578" s="279"/>
      <c r="T578" s="279"/>
      <c r="U578" s="279"/>
      <c r="V578" s="279"/>
      <c r="W578" s="279"/>
      <c r="X578" s="279"/>
      <c r="Y578" s="279"/>
      <c r="Z578" s="279"/>
    </row>
    <row r="579" spans="1:26" s="9" customFormat="1" ht="15.75">
      <c r="A579" s="37" t="s">
        <v>158</v>
      </c>
      <c r="B579" s="214">
        <v>0</v>
      </c>
      <c r="C579" s="214">
        <v>0</v>
      </c>
      <c r="D579" s="214">
        <v>0</v>
      </c>
      <c r="E579" s="214">
        <v>0</v>
      </c>
      <c r="F579" s="214">
        <v>0</v>
      </c>
      <c r="G579" s="21">
        <v>0</v>
      </c>
      <c r="H579" s="21">
        <v>0</v>
      </c>
      <c r="I579" s="87">
        <v>0</v>
      </c>
      <c r="J579" s="21">
        <v>0</v>
      </c>
      <c r="K579" s="21">
        <v>0</v>
      </c>
      <c r="L579" s="21">
        <v>0</v>
      </c>
      <c r="M579" s="21">
        <v>0</v>
      </c>
      <c r="N579" s="161">
        <f>SUM(B579:M579)</f>
        <v>0</v>
      </c>
      <c r="O579" s="22">
        <f>IF(N579=0,0,AVERAGE(B579:M579))</f>
        <v>0</v>
      </c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s="9" customFormat="1" ht="15.75">
      <c r="A580" s="225" t="s">
        <v>159</v>
      </c>
      <c r="B580" s="215">
        <v>7</v>
      </c>
      <c r="C580" s="215">
        <v>7</v>
      </c>
      <c r="D580" s="215">
        <v>2</v>
      </c>
      <c r="E580" s="215">
        <v>9</v>
      </c>
      <c r="F580" s="215">
        <v>9</v>
      </c>
      <c r="G580" s="71">
        <v>4</v>
      </c>
      <c r="H580" s="71">
        <v>8</v>
      </c>
      <c r="I580" s="386">
        <v>8</v>
      </c>
      <c r="J580" s="71">
        <v>9</v>
      </c>
      <c r="K580" s="71">
        <v>7</v>
      </c>
      <c r="L580" s="71">
        <v>2</v>
      </c>
      <c r="M580" s="71">
        <v>8</v>
      </c>
      <c r="N580" s="173">
        <f>SUM(B580:M580)</f>
        <v>80</v>
      </c>
      <c r="O580" s="72">
        <f>IF(N580=0,0,AVERAGE(B580:M580))</f>
        <v>6.666666666666667</v>
      </c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s="9" customFormat="1" ht="30">
      <c r="A581" s="53" t="s">
        <v>160</v>
      </c>
      <c r="B581" s="224">
        <v>0</v>
      </c>
      <c r="C581" s="224">
        <v>0</v>
      </c>
      <c r="D581" s="224">
        <v>0</v>
      </c>
      <c r="E581" s="224">
        <v>0</v>
      </c>
      <c r="F581" s="224">
        <v>0</v>
      </c>
      <c r="G581" s="38">
        <v>0</v>
      </c>
      <c r="H581" s="38">
        <v>0</v>
      </c>
      <c r="I581" s="387">
        <v>0</v>
      </c>
      <c r="J581" s="38">
        <v>0</v>
      </c>
      <c r="K581" s="38">
        <v>0</v>
      </c>
      <c r="L581" s="38">
        <v>0</v>
      </c>
      <c r="M581" s="38">
        <v>0</v>
      </c>
      <c r="N581" s="166">
        <f>SUM(B581:M581)</f>
        <v>0</v>
      </c>
      <c r="O581" s="45">
        <f>IF(N581=0,0,AVERAGE(B581:M581))</f>
        <v>0</v>
      </c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s="9" customFormat="1" ht="15.75">
      <c r="A582" s="73" t="s">
        <v>21</v>
      </c>
      <c r="B582" s="47">
        <f t="shared" ref="B582:G582" si="294">SUM(B577:B581)</f>
        <v>490</v>
      </c>
      <c r="C582" s="47">
        <f t="shared" si="294"/>
        <v>436</v>
      </c>
      <c r="D582" s="47">
        <f t="shared" si="294"/>
        <v>277</v>
      </c>
      <c r="E582" s="47">
        <f t="shared" si="294"/>
        <v>583</v>
      </c>
      <c r="F582" s="47">
        <f t="shared" si="294"/>
        <v>483</v>
      </c>
      <c r="G582" s="47">
        <f t="shared" si="294"/>
        <v>141</v>
      </c>
      <c r="H582" s="47">
        <f t="shared" ref="H582:I582" si="295">SUM(H577:H581)</f>
        <v>465</v>
      </c>
      <c r="I582" s="47">
        <f t="shared" si="295"/>
        <v>609</v>
      </c>
      <c r="J582" s="47">
        <f t="shared" ref="J582:K582" si="296">SUM(J577:J581)</f>
        <v>346</v>
      </c>
      <c r="K582" s="47">
        <f t="shared" si="296"/>
        <v>399</v>
      </c>
      <c r="L582" s="47">
        <f t="shared" ref="L582:M582" si="297">SUM(L577:L581)</f>
        <v>392</v>
      </c>
      <c r="M582" s="47">
        <f t="shared" si="297"/>
        <v>524</v>
      </c>
      <c r="N582" s="167">
        <f>SUM(N577:N581)</f>
        <v>5145</v>
      </c>
      <c r="O582" s="48">
        <f>SUM(O577:O581)</f>
        <v>428.75000000000006</v>
      </c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s="9" customFormat="1" ht="15.75">
      <c r="A583" s="230" t="s">
        <v>131</v>
      </c>
      <c r="B583" s="48">
        <f t="shared" ref="B583:K583" si="298">IF(B582=0,"",B582/B$1696)</f>
        <v>15.806451612903226</v>
      </c>
      <c r="C583" s="48">
        <f t="shared" si="298"/>
        <v>15.571428571428571</v>
      </c>
      <c r="D583" s="48">
        <f t="shared" si="298"/>
        <v>8.935483870967742</v>
      </c>
      <c r="E583" s="48">
        <f t="shared" si="298"/>
        <v>19.433333333333334</v>
      </c>
      <c r="F583" s="48">
        <f t="shared" si="298"/>
        <v>15.580645161290322</v>
      </c>
      <c r="G583" s="48">
        <f t="shared" si="298"/>
        <v>4.7</v>
      </c>
      <c r="H583" s="48">
        <f t="shared" si="298"/>
        <v>15</v>
      </c>
      <c r="I583" s="48">
        <f t="shared" si="298"/>
        <v>19.64516129032258</v>
      </c>
      <c r="J583" s="48">
        <f t="shared" si="298"/>
        <v>11.533333333333333</v>
      </c>
      <c r="K583" s="48">
        <f t="shared" si="298"/>
        <v>12.870967741935484</v>
      </c>
      <c r="L583" s="48">
        <f t="shared" ref="L583:M583" si="299">IF(L582=0,"",L582/L$1696)</f>
        <v>13.066666666666666</v>
      </c>
      <c r="M583" s="48">
        <f t="shared" si="299"/>
        <v>16.903225806451612</v>
      </c>
      <c r="N583" s="167">
        <f>SUM(B583:M583)</f>
        <v>169.04669738863285</v>
      </c>
      <c r="O583" s="48">
        <f>IF(N583=0,0,AVERAGE(B583:M583))</f>
        <v>14.087224782386071</v>
      </c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s="9" customFormat="1" ht="15.75">
      <c r="A584" s="226"/>
      <c r="B584" s="227"/>
      <c r="C584" s="227"/>
      <c r="D584" s="227"/>
      <c r="E584" s="228"/>
      <c r="F584" s="228"/>
      <c r="G584" s="228"/>
      <c r="H584" s="228"/>
      <c r="I584" s="228"/>
      <c r="J584" s="228"/>
      <c r="K584" s="228"/>
      <c r="L584" s="228"/>
      <c r="M584" s="228"/>
      <c r="N584" s="229"/>
      <c r="O584" s="16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s="9" customFormat="1" ht="15.75">
      <c r="A585" s="17" t="s">
        <v>619</v>
      </c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60"/>
      <c r="O585" s="19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s="9" customFormat="1" ht="15.75">
      <c r="A586" s="91" t="s">
        <v>161</v>
      </c>
      <c r="B586" s="231">
        <v>0</v>
      </c>
      <c r="C586" s="232">
        <v>0</v>
      </c>
      <c r="D586" s="231">
        <v>0</v>
      </c>
      <c r="E586" s="231">
        <v>0</v>
      </c>
      <c r="F586" s="231">
        <v>0</v>
      </c>
      <c r="G586" s="231">
        <v>0</v>
      </c>
      <c r="H586" s="231">
        <v>0</v>
      </c>
      <c r="I586" s="93">
        <v>0</v>
      </c>
      <c r="J586" s="92">
        <v>0</v>
      </c>
      <c r="K586" s="92">
        <v>0</v>
      </c>
      <c r="L586" s="92">
        <v>0</v>
      </c>
      <c r="M586" s="92">
        <v>0</v>
      </c>
      <c r="N586" s="161">
        <f t="shared" ref="N586:N594" si="300">SUM(B586:M586)</f>
        <v>0</v>
      </c>
      <c r="O586" s="22">
        <f t="shared" ref="O586:O594" si="301">IF(N586=0,0,AVERAGE(B586:M586))</f>
        <v>0</v>
      </c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s="9" customFormat="1" ht="15.75">
      <c r="A587" s="37" t="s">
        <v>162</v>
      </c>
      <c r="B587" s="214">
        <v>0</v>
      </c>
      <c r="C587" s="233">
        <v>0</v>
      </c>
      <c r="D587" s="214">
        <v>0</v>
      </c>
      <c r="E587" s="214">
        <v>0</v>
      </c>
      <c r="F587" s="214">
        <v>0</v>
      </c>
      <c r="G587" s="214">
        <v>0</v>
      </c>
      <c r="H587" s="214">
        <v>0</v>
      </c>
      <c r="I587" s="87">
        <v>0</v>
      </c>
      <c r="J587" s="21">
        <v>0</v>
      </c>
      <c r="K587" s="21">
        <v>0</v>
      </c>
      <c r="L587" s="21">
        <v>0</v>
      </c>
      <c r="M587" s="21">
        <v>0</v>
      </c>
      <c r="N587" s="161">
        <f t="shared" si="300"/>
        <v>0</v>
      </c>
      <c r="O587" s="22">
        <f t="shared" si="301"/>
        <v>0</v>
      </c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s="9" customFormat="1" ht="15.75">
      <c r="A588" s="37" t="s">
        <v>163</v>
      </c>
      <c r="B588" s="214">
        <v>0</v>
      </c>
      <c r="C588" s="233">
        <v>0</v>
      </c>
      <c r="D588" s="214">
        <v>0</v>
      </c>
      <c r="E588" s="214">
        <v>0</v>
      </c>
      <c r="F588" s="214">
        <v>0</v>
      </c>
      <c r="G588" s="214">
        <v>0</v>
      </c>
      <c r="H588" s="214">
        <v>0</v>
      </c>
      <c r="I588" s="87">
        <v>0</v>
      </c>
      <c r="J588" s="21">
        <v>0</v>
      </c>
      <c r="K588" s="21">
        <v>0</v>
      </c>
      <c r="L588" s="21">
        <v>0</v>
      </c>
      <c r="M588" s="21">
        <v>0</v>
      </c>
      <c r="N588" s="161">
        <f t="shared" si="300"/>
        <v>0</v>
      </c>
      <c r="O588" s="22">
        <f t="shared" si="301"/>
        <v>0</v>
      </c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s="9" customFormat="1" ht="15.75">
      <c r="A589" s="91" t="s">
        <v>164</v>
      </c>
      <c r="B589" s="231">
        <v>18</v>
      </c>
      <c r="C589" s="232">
        <v>30</v>
      </c>
      <c r="D589" s="231">
        <v>21</v>
      </c>
      <c r="E589" s="231">
        <v>39</v>
      </c>
      <c r="F589" s="231">
        <v>27</v>
      </c>
      <c r="G589" s="231">
        <v>18</v>
      </c>
      <c r="H589" s="231">
        <v>33</v>
      </c>
      <c r="I589" s="93">
        <v>23</v>
      </c>
      <c r="J589" s="92">
        <v>20</v>
      </c>
      <c r="K589" s="92">
        <v>27</v>
      </c>
      <c r="L589" s="92">
        <v>33</v>
      </c>
      <c r="M589" s="92">
        <v>28</v>
      </c>
      <c r="N589" s="161">
        <f t="shared" si="300"/>
        <v>317</v>
      </c>
      <c r="O589" s="22">
        <f t="shared" si="301"/>
        <v>26.416666666666668</v>
      </c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s="9" customFormat="1" ht="15.75">
      <c r="A590" s="37" t="s">
        <v>162</v>
      </c>
      <c r="B590" s="214">
        <v>406</v>
      </c>
      <c r="C590" s="233">
        <v>327</v>
      </c>
      <c r="D590" s="214">
        <v>342</v>
      </c>
      <c r="E590" s="214">
        <v>462</v>
      </c>
      <c r="F590" s="214">
        <v>540</v>
      </c>
      <c r="G590" s="214">
        <v>594</v>
      </c>
      <c r="H590" s="214">
        <v>529</v>
      </c>
      <c r="I590" s="87">
        <v>585</v>
      </c>
      <c r="J590" s="21">
        <v>587</v>
      </c>
      <c r="K590" s="21">
        <v>444</v>
      </c>
      <c r="L590" s="21">
        <v>387</v>
      </c>
      <c r="M590" s="21">
        <v>261</v>
      </c>
      <c r="N590" s="161">
        <f t="shared" si="300"/>
        <v>5464</v>
      </c>
      <c r="O590" s="22">
        <f t="shared" si="301"/>
        <v>455.33333333333331</v>
      </c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s="9" customFormat="1" ht="15.75">
      <c r="A591" s="37" t="s">
        <v>163</v>
      </c>
      <c r="B591" s="234">
        <v>20.583333333333332</v>
      </c>
      <c r="C591" s="235">
        <v>33.925000000000004</v>
      </c>
      <c r="D591" s="234">
        <v>31.541666666666668</v>
      </c>
      <c r="E591" s="234">
        <v>39.145833333333336</v>
      </c>
      <c r="F591" s="234">
        <v>41.520833333333336</v>
      </c>
      <c r="G591" s="234">
        <v>28.979166666666668</v>
      </c>
      <c r="H591" s="234">
        <v>42.086805555555557</v>
      </c>
      <c r="I591" s="234">
        <v>34.208333333333336</v>
      </c>
      <c r="J591" s="234">
        <v>39.472222222222221</v>
      </c>
      <c r="K591" s="234">
        <v>53.291666666666664</v>
      </c>
      <c r="L591" s="234">
        <v>51.458333333333336</v>
      </c>
      <c r="M591" s="234">
        <v>53.201388888888886</v>
      </c>
      <c r="N591" s="280">
        <f>SUM(B591:M591)</f>
        <v>469.41458333333333</v>
      </c>
      <c r="O591" s="280">
        <f t="shared" si="301"/>
        <v>39.117881944444441</v>
      </c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s="9" customFormat="1" ht="15.75">
      <c r="A592" s="91" t="s">
        <v>165</v>
      </c>
      <c r="B592" s="231">
        <v>1</v>
      </c>
      <c r="C592" s="232">
        <v>2</v>
      </c>
      <c r="D592" s="231">
        <v>2</v>
      </c>
      <c r="E592" s="231">
        <v>2</v>
      </c>
      <c r="F592" s="231">
        <v>1</v>
      </c>
      <c r="G592" s="231">
        <v>3</v>
      </c>
      <c r="H592" s="231">
        <v>2</v>
      </c>
      <c r="I592" s="93">
        <v>1</v>
      </c>
      <c r="J592" s="92">
        <v>1</v>
      </c>
      <c r="K592" s="92">
        <v>3</v>
      </c>
      <c r="L592" s="92">
        <v>3</v>
      </c>
      <c r="M592" s="92">
        <v>4</v>
      </c>
      <c r="N592" s="161">
        <f t="shared" si="300"/>
        <v>25</v>
      </c>
      <c r="O592" s="22">
        <f t="shared" si="301"/>
        <v>2.0833333333333335</v>
      </c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s="9" customFormat="1" ht="15.75">
      <c r="A593" s="37" t="s">
        <v>162</v>
      </c>
      <c r="B593" s="214">
        <v>10</v>
      </c>
      <c r="C593" s="233">
        <v>6</v>
      </c>
      <c r="D593" s="214">
        <v>4</v>
      </c>
      <c r="E593" s="214">
        <v>2</v>
      </c>
      <c r="F593" s="214">
        <v>9</v>
      </c>
      <c r="G593" s="214">
        <v>5</v>
      </c>
      <c r="H593" s="214">
        <v>5</v>
      </c>
      <c r="I593" s="87">
        <v>2</v>
      </c>
      <c r="J593" s="21">
        <v>1</v>
      </c>
      <c r="K593" s="21">
        <v>3</v>
      </c>
      <c r="L593" s="21">
        <v>4</v>
      </c>
      <c r="M593" s="21">
        <v>6</v>
      </c>
      <c r="N593" s="161">
        <f t="shared" si="300"/>
        <v>57</v>
      </c>
      <c r="O593" s="22">
        <f t="shared" si="301"/>
        <v>4.75</v>
      </c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s="9" customFormat="1" ht="15.75">
      <c r="A594" s="37" t="s">
        <v>163</v>
      </c>
      <c r="B594" s="234">
        <v>1.1111111111111112</v>
      </c>
      <c r="C594" s="235">
        <v>1.0833333333333333</v>
      </c>
      <c r="D594" s="234">
        <v>0.89583333333333337</v>
      </c>
      <c r="E594" s="234">
        <v>0.83333333333333337</v>
      </c>
      <c r="F594" s="234">
        <v>1.125</v>
      </c>
      <c r="G594" s="234">
        <v>2.5416666666666665</v>
      </c>
      <c r="H594" s="234">
        <v>1.1666666666666667</v>
      </c>
      <c r="I594" s="234">
        <v>0.25</v>
      </c>
      <c r="J594" s="234">
        <v>0.33333333333333331</v>
      </c>
      <c r="K594" s="234">
        <v>1.0833333333333333</v>
      </c>
      <c r="L594" s="234">
        <v>0.83333333333333337</v>
      </c>
      <c r="M594" s="234">
        <v>2.0625</v>
      </c>
      <c r="N594" s="280">
        <f t="shared" si="300"/>
        <v>13.319444444444446</v>
      </c>
      <c r="O594" s="280">
        <f t="shared" si="301"/>
        <v>1.1099537037037039</v>
      </c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s="250" customFormat="1" ht="15.75">
      <c r="A595" s="276" t="s">
        <v>477</v>
      </c>
      <c r="B595" s="280">
        <v>6.8009259259259255E-2</v>
      </c>
      <c r="C595" s="280">
        <v>0.10974537037037037</v>
      </c>
      <c r="D595" s="280">
        <v>0.10027777777777779</v>
      </c>
      <c r="E595" s="280">
        <v>0.12225694444444445</v>
      </c>
      <c r="F595" s="280">
        <v>0.1308101851851852</v>
      </c>
      <c r="G595" s="280">
        <v>0.10167824074074074</v>
      </c>
      <c r="H595" s="280">
        <v>0.14305555555555557</v>
      </c>
      <c r="I595" s="280">
        <v>0.11009259259259259</v>
      </c>
      <c r="J595" s="280">
        <v>0.13008101851851853</v>
      </c>
      <c r="K595" s="280">
        <v>0.17711805555555557</v>
      </c>
      <c r="L595" s="280">
        <v>0.16707175925925924</v>
      </c>
      <c r="M595" s="280">
        <v>0.17712962962962964</v>
      </c>
      <c r="N595" s="280">
        <f>SUM(B595:M595)</f>
        <v>1.5373263888888891</v>
      </c>
      <c r="O595" s="280">
        <f>IF(N595=0,0,AVERAGE(B595:M595))</f>
        <v>0.12811053240740741</v>
      </c>
      <c r="P595" s="281"/>
      <c r="Q595" s="281"/>
      <c r="R595" s="281"/>
      <c r="S595" s="281"/>
      <c r="T595" s="281"/>
      <c r="U595" s="281"/>
      <c r="V595" s="281"/>
      <c r="W595" s="281"/>
      <c r="X595" s="281"/>
      <c r="Y595" s="281"/>
      <c r="Z595" s="281"/>
    </row>
    <row r="596" spans="1:26" s="9" customFormat="1">
      <c r="A596" s="33"/>
      <c r="B596" s="34"/>
      <c r="C596" s="34"/>
      <c r="D596" s="34"/>
      <c r="E596" s="35"/>
      <c r="F596" s="35"/>
      <c r="G596" s="35"/>
      <c r="H596" s="35"/>
      <c r="I596" s="35"/>
      <c r="J596" s="35"/>
      <c r="K596" s="35"/>
      <c r="L596" s="35"/>
      <c r="M596" s="397"/>
      <c r="N596" s="164"/>
      <c r="O596" s="16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s="9" customFormat="1" ht="15.75">
      <c r="A597" s="58" t="s">
        <v>590</v>
      </c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170"/>
      <c r="O597" s="60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s="250" customFormat="1" ht="15.75">
      <c r="A598" s="282"/>
      <c r="B598" s="283"/>
      <c r="C598" s="283"/>
      <c r="D598" s="283"/>
      <c r="E598" s="284"/>
      <c r="F598" s="284"/>
      <c r="G598" s="284"/>
      <c r="H598" s="284"/>
      <c r="I598" s="284"/>
      <c r="J598" s="284"/>
      <c r="K598" s="284"/>
      <c r="L598" s="284"/>
      <c r="M598" s="284"/>
      <c r="N598" s="285"/>
      <c r="O598" s="286"/>
      <c r="P598" s="279"/>
      <c r="Q598" s="279"/>
      <c r="R598" s="279"/>
      <c r="S598" s="279"/>
      <c r="T598" s="279"/>
      <c r="U598" s="279"/>
      <c r="V598" s="279"/>
      <c r="W598" s="279"/>
      <c r="X598" s="279"/>
      <c r="Y598" s="279"/>
      <c r="Z598" s="279"/>
    </row>
    <row r="599" spans="1:26" s="9" customFormat="1" ht="15.75">
      <c r="A599" s="17" t="s">
        <v>494</v>
      </c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60"/>
      <c r="O599" s="19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s="9" customFormat="1" ht="15.75">
      <c r="A600" s="66" t="s">
        <v>501</v>
      </c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60"/>
      <c r="O600" s="19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s="9" customFormat="1" ht="15.75">
      <c r="A601" s="40" t="s">
        <v>138</v>
      </c>
      <c r="B601" s="21">
        <v>1</v>
      </c>
      <c r="C601" s="21">
        <v>4</v>
      </c>
      <c r="D601" s="21">
        <v>3</v>
      </c>
      <c r="E601" s="21">
        <v>0</v>
      </c>
      <c r="F601" s="21">
        <v>2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1">
        <v>0</v>
      </c>
      <c r="N601" s="161">
        <f>SUM(B601:M601)</f>
        <v>10</v>
      </c>
      <c r="O601" s="22">
        <f>IF(N601=0,0,AVERAGE(B601:M601))</f>
        <v>0.83333333333333337</v>
      </c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s="9" customFormat="1" ht="15.75">
      <c r="A602" s="40" t="s">
        <v>18</v>
      </c>
      <c r="B602" s="21">
        <v>142</v>
      </c>
      <c r="C602" s="21">
        <v>122</v>
      </c>
      <c r="D602" s="21">
        <v>77</v>
      </c>
      <c r="E602" s="21">
        <v>92</v>
      </c>
      <c r="F602" s="21">
        <v>109</v>
      </c>
      <c r="G602" s="21">
        <v>78</v>
      </c>
      <c r="H602" s="21">
        <v>77</v>
      </c>
      <c r="I602" s="21">
        <v>112</v>
      </c>
      <c r="J602" s="21">
        <v>106</v>
      </c>
      <c r="K602" s="21">
        <v>88</v>
      </c>
      <c r="L602" s="21">
        <v>55</v>
      </c>
      <c r="M602" s="21">
        <v>80</v>
      </c>
      <c r="N602" s="161">
        <f>SUM(B602:M602)</f>
        <v>1138</v>
      </c>
      <c r="O602" s="22">
        <f>IF(N602=0,0,AVERAGE(B602:M602))</f>
        <v>94.833333333333329</v>
      </c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s="9" customFormat="1" ht="15.75">
      <c r="A603" s="40" t="s">
        <v>19</v>
      </c>
      <c r="B603" s="21">
        <v>8</v>
      </c>
      <c r="C603" s="21">
        <v>13</v>
      </c>
      <c r="D603" s="21">
        <v>22</v>
      </c>
      <c r="E603" s="21">
        <v>9</v>
      </c>
      <c r="F603" s="21">
        <v>22</v>
      </c>
      <c r="G603" s="21">
        <v>16</v>
      </c>
      <c r="H603" s="21">
        <v>4</v>
      </c>
      <c r="I603" s="21">
        <v>5</v>
      </c>
      <c r="J603" s="21">
        <v>16</v>
      </c>
      <c r="K603" s="21">
        <v>7</v>
      </c>
      <c r="L603" s="21">
        <v>13</v>
      </c>
      <c r="M603" s="21">
        <v>4</v>
      </c>
      <c r="N603" s="161">
        <f>SUM(B603:M603)</f>
        <v>139</v>
      </c>
      <c r="O603" s="22">
        <f>IF(N603=0,0,AVERAGE(B603:M603))</f>
        <v>11.583333333333334</v>
      </c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s="9" customFormat="1" ht="15.75">
      <c r="A604" s="40" t="s">
        <v>20</v>
      </c>
      <c r="B604" s="21">
        <v>0</v>
      </c>
      <c r="C604" s="21">
        <v>5</v>
      </c>
      <c r="D604" s="21">
        <v>0</v>
      </c>
      <c r="E604" s="21">
        <v>6</v>
      </c>
      <c r="F604" s="21">
        <v>3</v>
      </c>
      <c r="G604" s="21">
        <v>2</v>
      </c>
      <c r="H604" s="21">
        <v>5</v>
      </c>
      <c r="I604" s="21">
        <v>0</v>
      </c>
      <c r="J604" s="21">
        <v>0</v>
      </c>
      <c r="K604" s="21">
        <v>2</v>
      </c>
      <c r="L604" s="21">
        <v>0</v>
      </c>
      <c r="M604" s="21">
        <v>0</v>
      </c>
      <c r="N604" s="161">
        <f>SUM(B604:M604)</f>
        <v>23</v>
      </c>
      <c r="O604" s="22">
        <f>IF(N604=0,0,AVERAGE(B604:M604))</f>
        <v>1.9166666666666667</v>
      </c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s="9" customFormat="1" ht="15.75">
      <c r="A605" s="62" t="s">
        <v>21</v>
      </c>
      <c r="B605" s="24">
        <f t="shared" ref="B605:G605" si="302">SUM(B601:B604)</f>
        <v>151</v>
      </c>
      <c r="C605" s="24">
        <f t="shared" si="302"/>
        <v>144</v>
      </c>
      <c r="D605" s="24">
        <f t="shared" si="302"/>
        <v>102</v>
      </c>
      <c r="E605" s="24">
        <f t="shared" si="302"/>
        <v>107</v>
      </c>
      <c r="F605" s="24">
        <f t="shared" si="302"/>
        <v>136</v>
      </c>
      <c r="G605" s="24">
        <f t="shared" si="302"/>
        <v>96</v>
      </c>
      <c r="H605" s="24">
        <f t="shared" ref="H605:I605" si="303">SUM(H601:H604)</f>
        <v>86</v>
      </c>
      <c r="I605" s="24">
        <f t="shared" si="303"/>
        <v>117</v>
      </c>
      <c r="J605" s="24">
        <f t="shared" ref="J605:K605" si="304">SUM(J601:J604)</f>
        <v>122</v>
      </c>
      <c r="K605" s="24">
        <f t="shared" si="304"/>
        <v>97</v>
      </c>
      <c r="L605" s="24">
        <f t="shared" ref="L605:M605" si="305">SUM(L601:L604)</f>
        <v>68</v>
      </c>
      <c r="M605" s="24">
        <f t="shared" si="305"/>
        <v>84</v>
      </c>
      <c r="N605" s="155">
        <f>SUM(N601:N603)</f>
        <v>1287</v>
      </c>
      <c r="O605" s="25">
        <f>SUM(O601:O603)</f>
        <v>107.24999999999999</v>
      </c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s="9" customFormat="1" ht="15.75">
      <c r="A606" s="62" t="s">
        <v>131</v>
      </c>
      <c r="B606" s="25">
        <f t="shared" ref="B606:K606" si="306">IF(B605=0,"",B605/B$1696)</f>
        <v>4.870967741935484</v>
      </c>
      <c r="C606" s="25">
        <f t="shared" si="306"/>
        <v>5.1428571428571432</v>
      </c>
      <c r="D606" s="25">
        <f t="shared" si="306"/>
        <v>3.2903225806451615</v>
      </c>
      <c r="E606" s="25">
        <f t="shared" si="306"/>
        <v>3.5666666666666669</v>
      </c>
      <c r="F606" s="25">
        <f t="shared" si="306"/>
        <v>4.387096774193548</v>
      </c>
      <c r="G606" s="25">
        <f t="shared" si="306"/>
        <v>3.2</v>
      </c>
      <c r="H606" s="25">
        <f t="shared" si="306"/>
        <v>2.774193548387097</v>
      </c>
      <c r="I606" s="25">
        <f t="shared" si="306"/>
        <v>3.774193548387097</v>
      </c>
      <c r="J606" s="25">
        <f t="shared" si="306"/>
        <v>4.0666666666666664</v>
      </c>
      <c r="K606" s="25">
        <f t="shared" si="306"/>
        <v>3.129032258064516</v>
      </c>
      <c r="L606" s="25">
        <f t="shared" ref="L606:M606" si="307">IF(L605=0,"",L605/L$1696)</f>
        <v>2.2666666666666666</v>
      </c>
      <c r="M606" s="25">
        <f t="shared" si="307"/>
        <v>2.7096774193548385</v>
      </c>
      <c r="N606" s="155">
        <f>SUM(B606:M606)</f>
        <v>43.178341013824884</v>
      </c>
      <c r="O606" s="25">
        <f>IF(N606=0,0,AVERAGE(B606:M606))</f>
        <v>3.5981950844854071</v>
      </c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s="9" customFormat="1" ht="15.75">
      <c r="A607" s="94"/>
      <c r="B607" s="95"/>
      <c r="C607" s="95"/>
      <c r="D607" s="95"/>
      <c r="E607" s="96"/>
      <c r="F607" s="96"/>
      <c r="G607" s="96"/>
      <c r="H607" s="96"/>
      <c r="I607" s="96"/>
      <c r="J607" s="96"/>
      <c r="K607" s="96"/>
      <c r="L607" s="96"/>
      <c r="M607" s="96"/>
      <c r="N607" s="179"/>
      <c r="O607" s="16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s="9" customFormat="1" ht="15.75">
      <c r="A608" s="66" t="s">
        <v>496</v>
      </c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60"/>
      <c r="O608" s="19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s="9" customFormat="1" ht="15.75">
      <c r="A609" s="37" t="s">
        <v>133</v>
      </c>
      <c r="B609" s="21">
        <v>152</v>
      </c>
      <c r="C609" s="21">
        <v>141</v>
      </c>
      <c r="D609" s="21">
        <v>87</v>
      </c>
      <c r="E609" s="21">
        <v>166</v>
      </c>
      <c r="F609" s="21">
        <v>116</v>
      </c>
      <c r="G609" s="21">
        <v>115</v>
      </c>
      <c r="H609" s="21">
        <v>137</v>
      </c>
      <c r="I609" s="21">
        <v>115</v>
      </c>
      <c r="J609" s="21">
        <v>155</v>
      </c>
      <c r="K609" s="21">
        <v>140</v>
      </c>
      <c r="L609" s="21">
        <v>159</v>
      </c>
      <c r="M609" s="21">
        <v>145</v>
      </c>
      <c r="N609" s="161">
        <f>SUM(B609:M609)</f>
        <v>1628</v>
      </c>
      <c r="O609" s="22">
        <f>IF(N609=0,0,AVERAGE(B609:M609))</f>
        <v>135.66666666666666</v>
      </c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s="9" customFormat="1" ht="15.75">
      <c r="A610" s="62" t="s">
        <v>21</v>
      </c>
      <c r="B610" s="24">
        <f t="shared" ref="B610:G610" si="308">SUM(B609)</f>
        <v>152</v>
      </c>
      <c r="C610" s="24">
        <f t="shared" si="308"/>
        <v>141</v>
      </c>
      <c r="D610" s="24">
        <f t="shared" si="308"/>
        <v>87</v>
      </c>
      <c r="E610" s="24">
        <f t="shared" si="308"/>
        <v>166</v>
      </c>
      <c r="F610" s="24">
        <f t="shared" si="308"/>
        <v>116</v>
      </c>
      <c r="G610" s="24">
        <f t="shared" si="308"/>
        <v>115</v>
      </c>
      <c r="H610" s="24">
        <f t="shared" ref="H610:I610" si="309">SUM(H609)</f>
        <v>137</v>
      </c>
      <c r="I610" s="24">
        <f t="shared" si="309"/>
        <v>115</v>
      </c>
      <c r="J610" s="24">
        <f t="shared" ref="J610:K610" si="310">SUM(J609)</f>
        <v>155</v>
      </c>
      <c r="K610" s="24">
        <f t="shared" si="310"/>
        <v>140</v>
      </c>
      <c r="L610" s="24">
        <f t="shared" ref="L610:M610" si="311">SUM(L609)</f>
        <v>159</v>
      </c>
      <c r="M610" s="24">
        <f t="shared" si="311"/>
        <v>145</v>
      </c>
      <c r="N610" s="155">
        <f>SUM(N609)</f>
        <v>1628</v>
      </c>
      <c r="O610" s="25">
        <f>SUM(O609)</f>
        <v>135.66666666666666</v>
      </c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s="9" customFormat="1" ht="15.75">
      <c r="A611" s="62" t="s">
        <v>131</v>
      </c>
      <c r="B611" s="25">
        <f t="shared" ref="B611:K611" si="312">IF(B610=0,"",B610/B$1696)</f>
        <v>4.903225806451613</v>
      </c>
      <c r="C611" s="25">
        <f t="shared" si="312"/>
        <v>5.0357142857142856</v>
      </c>
      <c r="D611" s="25">
        <f t="shared" si="312"/>
        <v>2.806451612903226</v>
      </c>
      <c r="E611" s="25">
        <f t="shared" si="312"/>
        <v>5.5333333333333332</v>
      </c>
      <c r="F611" s="25">
        <f t="shared" si="312"/>
        <v>3.7419354838709675</v>
      </c>
      <c r="G611" s="25">
        <f t="shared" si="312"/>
        <v>3.8333333333333335</v>
      </c>
      <c r="H611" s="25">
        <f t="shared" si="312"/>
        <v>4.419354838709677</v>
      </c>
      <c r="I611" s="25">
        <f t="shared" si="312"/>
        <v>3.7096774193548385</v>
      </c>
      <c r="J611" s="25">
        <f t="shared" si="312"/>
        <v>5.166666666666667</v>
      </c>
      <c r="K611" s="25">
        <f t="shared" si="312"/>
        <v>4.5161290322580649</v>
      </c>
      <c r="L611" s="25">
        <f t="shared" ref="L611:M611" si="313">IF(L610=0,"",L610/L$1696)</f>
        <v>5.3</v>
      </c>
      <c r="M611" s="25">
        <f t="shared" si="313"/>
        <v>4.67741935483871</v>
      </c>
      <c r="N611" s="155">
        <f>SUM(B611:M611)</f>
        <v>53.643241167434709</v>
      </c>
      <c r="O611" s="25">
        <f>IF(N611=0,0,AVERAGE(B611:M611))</f>
        <v>4.4702700972862255</v>
      </c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s="9" customFormat="1" ht="15.75">
      <c r="A612" s="94"/>
      <c r="B612" s="95"/>
      <c r="C612" s="95"/>
      <c r="D612" s="95"/>
      <c r="E612" s="96"/>
      <c r="F612" s="96"/>
      <c r="G612" s="96"/>
      <c r="H612" s="96"/>
      <c r="I612" s="96"/>
      <c r="J612" s="96"/>
      <c r="K612" s="96"/>
      <c r="L612" s="96"/>
      <c r="M612" s="96"/>
      <c r="N612" s="179"/>
      <c r="O612" s="16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s="9" customFormat="1" ht="15.75">
      <c r="A613" s="97" t="s">
        <v>175</v>
      </c>
      <c r="B613" s="92">
        <f t="shared" ref="B613:G613" si="314">B605</f>
        <v>151</v>
      </c>
      <c r="C613" s="92">
        <f t="shared" si="314"/>
        <v>144</v>
      </c>
      <c r="D613" s="92">
        <f t="shared" si="314"/>
        <v>102</v>
      </c>
      <c r="E613" s="92">
        <f t="shared" si="314"/>
        <v>107</v>
      </c>
      <c r="F613" s="92">
        <f t="shared" si="314"/>
        <v>136</v>
      </c>
      <c r="G613" s="92">
        <f t="shared" si="314"/>
        <v>96</v>
      </c>
      <c r="H613" s="92">
        <f t="shared" ref="H613:I613" si="315">H605</f>
        <v>86</v>
      </c>
      <c r="I613" s="92">
        <f t="shared" si="315"/>
        <v>117</v>
      </c>
      <c r="J613" s="92">
        <f t="shared" ref="J613:K613" si="316">J605</f>
        <v>122</v>
      </c>
      <c r="K613" s="92">
        <f t="shared" si="316"/>
        <v>97</v>
      </c>
      <c r="L613" s="92">
        <f t="shared" ref="L613:M613" si="317">L605</f>
        <v>68</v>
      </c>
      <c r="M613" s="92">
        <f t="shared" si="317"/>
        <v>84</v>
      </c>
      <c r="N613" s="161">
        <f>SUM(B613:M613)</f>
        <v>1310</v>
      </c>
      <c r="O613" s="22">
        <f>IF(N613=0,0,AVERAGE(B613:M613))</f>
        <v>109.16666666666667</v>
      </c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s="9" customFormat="1" ht="15.75">
      <c r="A614" s="97" t="s">
        <v>176</v>
      </c>
      <c r="B614" s="92">
        <f t="shared" ref="B614:G614" si="318">B610</f>
        <v>152</v>
      </c>
      <c r="C614" s="92">
        <f t="shared" si="318"/>
        <v>141</v>
      </c>
      <c r="D614" s="92">
        <f t="shared" si="318"/>
        <v>87</v>
      </c>
      <c r="E614" s="92">
        <f t="shared" si="318"/>
        <v>166</v>
      </c>
      <c r="F614" s="92">
        <f t="shared" si="318"/>
        <v>116</v>
      </c>
      <c r="G614" s="92">
        <f t="shared" si="318"/>
        <v>115</v>
      </c>
      <c r="H614" s="92">
        <f t="shared" ref="H614:I614" si="319">H610</f>
        <v>137</v>
      </c>
      <c r="I614" s="92">
        <f t="shared" si="319"/>
        <v>115</v>
      </c>
      <c r="J614" s="92">
        <f t="shared" ref="J614:K614" si="320">J610</f>
        <v>155</v>
      </c>
      <c r="K614" s="92">
        <f t="shared" si="320"/>
        <v>140</v>
      </c>
      <c r="L614" s="92">
        <f t="shared" ref="L614:M614" si="321">L610</f>
        <v>159</v>
      </c>
      <c r="M614" s="92">
        <f t="shared" si="321"/>
        <v>145</v>
      </c>
      <c r="N614" s="161">
        <f>SUM(B614:M614)</f>
        <v>1628</v>
      </c>
      <c r="O614" s="22">
        <f>IF(N614=0,0,AVERAGE(B614:M614))</f>
        <v>135.66666666666666</v>
      </c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s="9" customFormat="1" ht="15.75">
      <c r="A615" s="97" t="s">
        <v>177</v>
      </c>
      <c r="B615" s="92">
        <f t="shared" ref="B615:G615" si="322">SUM(B613:B614)</f>
        <v>303</v>
      </c>
      <c r="C615" s="92">
        <f t="shared" si="322"/>
        <v>285</v>
      </c>
      <c r="D615" s="92">
        <f t="shared" si="322"/>
        <v>189</v>
      </c>
      <c r="E615" s="92">
        <f t="shared" si="322"/>
        <v>273</v>
      </c>
      <c r="F615" s="92">
        <f t="shared" si="322"/>
        <v>252</v>
      </c>
      <c r="G615" s="92">
        <f t="shared" si="322"/>
        <v>211</v>
      </c>
      <c r="H615" s="92">
        <f t="shared" ref="H615:I615" si="323">SUM(H613:H614)</f>
        <v>223</v>
      </c>
      <c r="I615" s="92">
        <f t="shared" si="323"/>
        <v>232</v>
      </c>
      <c r="J615" s="92">
        <f t="shared" ref="J615:K615" si="324">SUM(J613:J614)</f>
        <v>277</v>
      </c>
      <c r="K615" s="92">
        <f t="shared" si="324"/>
        <v>237</v>
      </c>
      <c r="L615" s="92">
        <f t="shared" ref="L615:M615" si="325">SUM(L613:L614)</f>
        <v>227</v>
      </c>
      <c r="M615" s="92">
        <f t="shared" si="325"/>
        <v>229</v>
      </c>
      <c r="N615" s="161">
        <f>SUM(N613:N614)</f>
        <v>2938</v>
      </c>
      <c r="O615" s="22">
        <f>SUM(O613:O614)</f>
        <v>244.83333333333331</v>
      </c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s="9" customFormat="1" ht="15.75">
      <c r="A616" s="226"/>
      <c r="B616" s="394"/>
      <c r="C616" s="394"/>
      <c r="D616" s="394"/>
      <c r="E616" s="394"/>
      <c r="F616" s="394"/>
      <c r="G616" s="394"/>
      <c r="H616" s="394"/>
      <c r="I616" s="394"/>
      <c r="J616" s="394"/>
      <c r="K616" s="394"/>
      <c r="L616" s="394"/>
      <c r="M616" s="394"/>
      <c r="N616" s="395"/>
      <c r="O616" s="146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s="9" customFormat="1" ht="15.75">
      <c r="A617" s="98" t="s">
        <v>787</v>
      </c>
      <c r="B617" s="99"/>
      <c r="C617" s="99"/>
      <c r="D617" s="99"/>
      <c r="E617" s="99"/>
      <c r="F617" s="99"/>
      <c r="G617" s="99"/>
      <c r="H617" s="99"/>
      <c r="I617" s="99"/>
      <c r="J617" s="99"/>
      <c r="K617" s="99"/>
      <c r="L617" s="99"/>
      <c r="M617" s="99"/>
      <c r="N617" s="180"/>
      <c r="O617" s="100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s="9" customFormat="1" ht="15.75">
      <c r="A618" s="66" t="s">
        <v>495</v>
      </c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60"/>
      <c r="O618" s="19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s="9" customFormat="1" ht="15.75">
      <c r="A619" s="40" t="s">
        <v>18</v>
      </c>
      <c r="B619" s="21">
        <v>0</v>
      </c>
      <c r="C619" s="21">
        <v>0</v>
      </c>
      <c r="D619" s="21">
        <v>0</v>
      </c>
      <c r="E619" s="21">
        <v>0</v>
      </c>
      <c r="F619" s="21">
        <v>0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1">
        <v>0</v>
      </c>
      <c r="N619" s="161">
        <f>SUM(B619:M619)</f>
        <v>0</v>
      </c>
      <c r="O619" s="22">
        <f>IF(N619=0,0,AVERAGE(B619:M619))</f>
        <v>0</v>
      </c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s="9" customFormat="1" ht="15.75">
      <c r="A620" s="40" t="s">
        <v>19</v>
      </c>
      <c r="B620" s="21">
        <v>0</v>
      </c>
      <c r="C620" s="21">
        <v>0</v>
      </c>
      <c r="D620" s="21">
        <v>0</v>
      </c>
      <c r="E620" s="21">
        <v>0</v>
      </c>
      <c r="F620" s="21">
        <v>0</v>
      </c>
      <c r="G620" s="21">
        <v>0</v>
      </c>
      <c r="H620" s="21">
        <v>0</v>
      </c>
      <c r="I620" s="21">
        <v>0</v>
      </c>
      <c r="J620" s="21">
        <v>0</v>
      </c>
      <c r="K620" s="21">
        <v>0</v>
      </c>
      <c r="L620" s="21">
        <v>0</v>
      </c>
      <c r="M620" s="21">
        <v>0</v>
      </c>
      <c r="N620" s="161">
        <f>SUM(B620:M620)</f>
        <v>0</v>
      </c>
      <c r="O620" s="22">
        <f>IF(N620=0,0,AVERAGE(B620:M620))</f>
        <v>0</v>
      </c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s="9" customFormat="1" ht="15.75">
      <c r="A621" s="40" t="s">
        <v>20</v>
      </c>
      <c r="B621" s="21">
        <v>0</v>
      </c>
      <c r="C621" s="21">
        <v>0</v>
      </c>
      <c r="D621" s="21">
        <v>0</v>
      </c>
      <c r="E621" s="21">
        <v>0</v>
      </c>
      <c r="F621" s="21">
        <v>0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1">
        <v>0</v>
      </c>
      <c r="N621" s="161">
        <f>SUM(B621:M621)</f>
        <v>0</v>
      </c>
      <c r="O621" s="22">
        <f>IF(N621=0,0,AVERAGE(B621:M621))</f>
        <v>0</v>
      </c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s="9" customFormat="1" ht="15.75">
      <c r="A622" s="62" t="s">
        <v>21</v>
      </c>
      <c r="B622" s="24">
        <f t="shared" ref="B622:K622" si="326">SUM(B619:B621)</f>
        <v>0</v>
      </c>
      <c r="C622" s="24">
        <f t="shared" si="326"/>
        <v>0</v>
      </c>
      <c r="D622" s="24">
        <f t="shared" si="326"/>
        <v>0</v>
      </c>
      <c r="E622" s="24">
        <f t="shared" si="326"/>
        <v>0</v>
      </c>
      <c r="F622" s="24">
        <f t="shared" si="326"/>
        <v>0</v>
      </c>
      <c r="G622" s="24">
        <f t="shared" si="326"/>
        <v>0</v>
      </c>
      <c r="H622" s="24">
        <f t="shared" si="326"/>
        <v>0</v>
      </c>
      <c r="I622" s="24">
        <f t="shared" si="326"/>
        <v>0</v>
      </c>
      <c r="J622" s="24">
        <f t="shared" si="326"/>
        <v>0</v>
      </c>
      <c r="K622" s="24">
        <f t="shared" si="326"/>
        <v>0</v>
      </c>
      <c r="L622" s="24">
        <f t="shared" ref="L622:M622" si="327">SUM(L619:L621)</f>
        <v>0</v>
      </c>
      <c r="M622" s="24">
        <f t="shared" si="327"/>
        <v>0</v>
      </c>
      <c r="N622" s="155">
        <f>SUM(N619:N621)</f>
        <v>0</v>
      </c>
      <c r="O622" s="25">
        <f>SUM(O619:O621)</f>
        <v>0</v>
      </c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s="9" customFormat="1" ht="15.75">
      <c r="A623" s="62" t="s">
        <v>131</v>
      </c>
      <c r="B623" s="24" t="s">
        <v>44</v>
      </c>
      <c r="C623" s="24" t="s">
        <v>44</v>
      </c>
      <c r="D623" s="24" t="s">
        <v>44</v>
      </c>
      <c r="E623" s="24" t="s">
        <v>44</v>
      </c>
      <c r="F623" s="24" t="s">
        <v>44</v>
      </c>
      <c r="G623" s="24" t="s">
        <v>44</v>
      </c>
      <c r="H623" s="24" t="s">
        <v>44</v>
      </c>
      <c r="I623" s="24" t="s">
        <v>44</v>
      </c>
      <c r="J623" s="24" t="s">
        <v>44</v>
      </c>
      <c r="K623" s="24" t="s">
        <v>44</v>
      </c>
      <c r="L623" s="24" t="s">
        <v>44</v>
      </c>
      <c r="M623" s="24" t="s">
        <v>44</v>
      </c>
      <c r="N623" s="155">
        <f>SUM(B623:M623)</f>
        <v>0</v>
      </c>
      <c r="O623" s="25">
        <f>IF(N623=0,0,AVERAGE(B623:M623))</f>
        <v>0</v>
      </c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s="9" customFormat="1" ht="15.75">
      <c r="A624" s="88"/>
      <c r="B624" s="89"/>
      <c r="C624" s="89"/>
      <c r="D624" s="89"/>
      <c r="E624" s="89"/>
      <c r="F624" s="89"/>
      <c r="G624" s="89"/>
      <c r="H624" s="89"/>
      <c r="I624" s="89"/>
      <c r="J624" s="89"/>
      <c r="K624" s="89"/>
      <c r="L624" s="89"/>
      <c r="M624" s="89"/>
      <c r="N624" s="178"/>
      <c r="O624" s="90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s="9" customFormat="1" ht="15.75">
      <c r="A625" s="66" t="s">
        <v>502</v>
      </c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60"/>
      <c r="O625" s="19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s="9" customFormat="1" ht="15.75">
      <c r="A626" s="37" t="s">
        <v>133</v>
      </c>
      <c r="B626" s="21">
        <v>0</v>
      </c>
      <c r="C626" s="21">
        <v>0</v>
      </c>
      <c r="D626" s="21">
        <v>0</v>
      </c>
      <c r="E626" s="21">
        <v>0</v>
      </c>
      <c r="F626" s="21">
        <v>0</v>
      </c>
      <c r="G626" s="21">
        <v>0</v>
      </c>
      <c r="H626" s="21">
        <v>0</v>
      </c>
      <c r="I626" s="21">
        <v>0</v>
      </c>
      <c r="J626" s="21">
        <v>31</v>
      </c>
      <c r="K626" s="21">
        <v>38</v>
      </c>
      <c r="L626" s="21">
        <v>35</v>
      </c>
      <c r="M626" s="21">
        <v>38</v>
      </c>
      <c r="N626" s="161">
        <f>SUM(B626:M626)</f>
        <v>142</v>
      </c>
      <c r="O626" s="22">
        <f>IF(N626=0,0,AVERAGE(B626:M626))</f>
        <v>11.833333333333334</v>
      </c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s="9" customFormat="1" ht="15.75">
      <c r="A627" s="62" t="s">
        <v>21</v>
      </c>
      <c r="B627" s="24">
        <f t="shared" ref="B627:K627" si="328">SUM(B624:B626)</f>
        <v>0</v>
      </c>
      <c r="C627" s="24">
        <f t="shared" si="328"/>
        <v>0</v>
      </c>
      <c r="D627" s="24">
        <f t="shared" si="328"/>
        <v>0</v>
      </c>
      <c r="E627" s="24">
        <f t="shared" si="328"/>
        <v>0</v>
      </c>
      <c r="F627" s="24">
        <f t="shared" si="328"/>
        <v>0</v>
      </c>
      <c r="G627" s="24">
        <f t="shared" si="328"/>
        <v>0</v>
      </c>
      <c r="H627" s="24">
        <f t="shared" si="328"/>
        <v>0</v>
      </c>
      <c r="I627" s="24">
        <f t="shared" si="328"/>
        <v>0</v>
      </c>
      <c r="J627" s="24">
        <f t="shared" si="328"/>
        <v>31</v>
      </c>
      <c r="K627" s="24">
        <f t="shared" si="328"/>
        <v>38</v>
      </c>
      <c r="L627" s="24">
        <f t="shared" ref="L627:M627" si="329">SUM(L624:L626)</f>
        <v>35</v>
      </c>
      <c r="M627" s="24">
        <f t="shared" si="329"/>
        <v>38</v>
      </c>
      <c r="N627" s="155">
        <f>SUM(N626)</f>
        <v>142</v>
      </c>
      <c r="O627" s="25">
        <f>SUM(O626)</f>
        <v>11.833333333333334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s="9" customFormat="1" ht="15.75">
      <c r="A628" s="62" t="s">
        <v>131</v>
      </c>
      <c r="B628" s="24" t="s">
        <v>44</v>
      </c>
      <c r="C628" s="24" t="s">
        <v>44</v>
      </c>
      <c r="D628" s="24" t="s">
        <v>44</v>
      </c>
      <c r="E628" s="24" t="s">
        <v>44</v>
      </c>
      <c r="F628" s="24" t="s">
        <v>44</v>
      </c>
      <c r="G628" s="24" t="s">
        <v>44</v>
      </c>
      <c r="H628" s="24" t="s">
        <v>44</v>
      </c>
      <c r="I628" s="24" t="s">
        <v>44</v>
      </c>
      <c r="J628" s="25">
        <f>IF(J627=0,"",J627/J$1696)</f>
        <v>1.0333333333333334</v>
      </c>
      <c r="K628" s="25">
        <f t="shared" ref="K628:L628" si="330">IF(K627=0,"",K627/K$1696)</f>
        <v>1.2258064516129032</v>
      </c>
      <c r="L628" s="25">
        <f t="shared" si="330"/>
        <v>1.1666666666666667</v>
      </c>
      <c r="M628" s="25">
        <f t="shared" ref="M628" si="331">IF(M627=0,"",M627/M$1696)</f>
        <v>1.2258064516129032</v>
      </c>
      <c r="N628" s="155">
        <f>SUM(B628:M628)</f>
        <v>4.6516129032258062</v>
      </c>
      <c r="O628" s="25">
        <f>IF(N628=0,0,AVERAGE(B628:M628))</f>
        <v>1.1629032258064516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s="9" customFormat="1" ht="15.75">
      <c r="A629" s="88"/>
      <c r="B629" s="89"/>
      <c r="C629" s="89"/>
      <c r="D629" s="89"/>
      <c r="E629" s="89"/>
      <c r="F629" s="89"/>
      <c r="G629" s="89"/>
      <c r="H629" s="89"/>
      <c r="I629" s="89"/>
      <c r="J629" s="89"/>
      <c r="K629" s="89"/>
      <c r="L629" s="89"/>
      <c r="M629" s="89"/>
      <c r="N629" s="178"/>
      <c r="O629" s="90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s="9" customFormat="1" ht="15.75">
      <c r="A630" s="97" t="s">
        <v>175</v>
      </c>
      <c r="B630" s="92">
        <f t="shared" ref="B630:K630" si="332">B622</f>
        <v>0</v>
      </c>
      <c r="C630" s="92">
        <f t="shared" si="332"/>
        <v>0</v>
      </c>
      <c r="D630" s="92">
        <f t="shared" si="332"/>
        <v>0</v>
      </c>
      <c r="E630" s="92">
        <f t="shared" si="332"/>
        <v>0</v>
      </c>
      <c r="F630" s="92">
        <f t="shared" si="332"/>
        <v>0</v>
      </c>
      <c r="G630" s="92">
        <f t="shared" si="332"/>
        <v>0</v>
      </c>
      <c r="H630" s="92">
        <f t="shared" si="332"/>
        <v>0</v>
      </c>
      <c r="I630" s="92">
        <f t="shared" si="332"/>
        <v>0</v>
      </c>
      <c r="J630" s="92">
        <f t="shared" si="332"/>
        <v>0</v>
      </c>
      <c r="K630" s="92">
        <f t="shared" si="332"/>
        <v>0</v>
      </c>
      <c r="L630" s="92">
        <f t="shared" ref="L630:M630" si="333">L622</f>
        <v>0</v>
      </c>
      <c r="M630" s="92">
        <f t="shared" si="333"/>
        <v>0</v>
      </c>
      <c r="N630" s="161">
        <f>SUM(B630:M630)</f>
        <v>0</v>
      </c>
      <c r="O630" s="22">
        <f>IF(N630=0,0,AVERAGE(B630:M630))</f>
        <v>0</v>
      </c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s="9" customFormat="1" ht="15.75">
      <c r="A631" s="97" t="s">
        <v>176</v>
      </c>
      <c r="B631" s="92">
        <f t="shared" ref="B631:K631" si="334">B627</f>
        <v>0</v>
      </c>
      <c r="C631" s="92">
        <f t="shared" si="334"/>
        <v>0</v>
      </c>
      <c r="D631" s="92">
        <f t="shared" si="334"/>
        <v>0</v>
      </c>
      <c r="E631" s="92">
        <f t="shared" si="334"/>
        <v>0</v>
      </c>
      <c r="F631" s="92">
        <f t="shared" si="334"/>
        <v>0</v>
      </c>
      <c r="G631" s="92">
        <f t="shared" si="334"/>
        <v>0</v>
      </c>
      <c r="H631" s="92">
        <f t="shared" si="334"/>
        <v>0</v>
      </c>
      <c r="I631" s="92">
        <f t="shared" si="334"/>
        <v>0</v>
      </c>
      <c r="J631" s="92">
        <f t="shared" si="334"/>
        <v>31</v>
      </c>
      <c r="K631" s="92">
        <f t="shared" si="334"/>
        <v>38</v>
      </c>
      <c r="L631" s="92">
        <f t="shared" ref="L631:M631" si="335">L627</f>
        <v>35</v>
      </c>
      <c r="M631" s="92">
        <f t="shared" si="335"/>
        <v>38</v>
      </c>
      <c r="N631" s="161">
        <f>SUM(B631:M631)</f>
        <v>142</v>
      </c>
      <c r="O631" s="22">
        <f>IF(N631=0,0,AVERAGE(B631:M631))</f>
        <v>11.833333333333334</v>
      </c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s="9" customFormat="1" ht="15.75">
      <c r="A632" s="97" t="s">
        <v>177</v>
      </c>
      <c r="B632" s="92">
        <f t="shared" ref="B632:K632" si="336">SUM(B630:B631)</f>
        <v>0</v>
      </c>
      <c r="C632" s="92">
        <f t="shared" si="336"/>
        <v>0</v>
      </c>
      <c r="D632" s="92">
        <f t="shared" si="336"/>
        <v>0</v>
      </c>
      <c r="E632" s="92">
        <f t="shared" si="336"/>
        <v>0</v>
      </c>
      <c r="F632" s="92">
        <f t="shared" si="336"/>
        <v>0</v>
      </c>
      <c r="G632" s="92">
        <f t="shared" si="336"/>
        <v>0</v>
      </c>
      <c r="H632" s="92">
        <f t="shared" si="336"/>
        <v>0</v>
      </c>
      <c r="I632" s="92">
        <f t="shared" si="336"/>
        <v>0</v>
      </c>
      <c r="J632" s="92">
        <f t="shared" si="336"/>
        <v>31</v>
      </c>
      <c r="K632" s="92">
        <f t="shared" si="336"/>
        <v>38</v>
      </c>
      <c r="L632" s="92">
        <f t="shared" ref="L632:M632" si="337">SUM(L630:L631)</f>
        <v>35</v>
      </c>
      <c r="M632" s="92">
        <f t="shared" si="337"/>
        <v>38</v>
      </c>
      <c r="N632" s="161">
        <f>SUM(N630:N631)</f>
        <v>142</v>
      </c>
      <c r="O632" s="22">
        <f>SUM(O630:O631)</f>
        <v>11.833333333333334</v>
      </c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s="9" customFormat="1" ht="15.75">
      <c r="A633" s="226"/>
      <c r="B633" s="394"/>
      <c r="C633" s="394"/>
      <c r="D633" s="394"/>
      <c r="E633" s="394"/>
      <c r="F633" s="394"/>
      <c r="G633" s="394"/>
      <c r="H633" s="394"/>
      <c r="I633" s="394"/>
      <c r="J633" s="394"/>
      <c r="K633" s="394"/>
      <c r="L633" s="394"/>
      <c r="M633" s="394"/>
      <c r="N633" s="395"/>
      <c r="O633" s="146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s="9" customFormat="1" ht="15.75">
      <c r="A634" s="98" t="s">
        <v>788</v>
      </c>
      <c r="B634" s="99"/>
      <c r="C634" s="99"/>
      <c r="D634" s="99"/>
      <c r="E634" s="99"/>
      <c r="F634" s="99"/>
      <c r="G634" s="99"/>
      <c r="H634" s="99"/>
      <c r="I634" s="99"/>
      <c r="J634" s="99"/>
      <c r="K634" s="99"/>
      <c r="L634" s="99"/>
      <c r="M634" s="99"/>
      <c r="N634" s="180"/>
      <c r="O634" s="100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s="9" customFormat="1" ht="15.75">
      <c r="A635" s="66" t="s">
        <v>503</v>
      </c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60"/>
      <c r="O635" s="19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s="9" customFormat="1" ht="15.75">
      <c r="A636" s="40" t="s">
        <v>18</v>
      </c>
      <c r="B636" s="21">
        <v>0</v>
      </c>
      <c r="C636" s="21">
        <v>0</v>
      </c>
      <c r="D636" s="21">
        <v>1</v>
      </c>
      <c r="E636" s="21">
        <v>0</v>
      </c>
      <c r="F636" s="21">
        <v>0</v>
      </c>
      <c r="G636" s="21">
        <v>0</v>
      </c>
      <c r="H636" s="21">
        <v>1</v>
      </c>
      <c r="I636" s="21">
        <v>0</v>
      </c>
      <c r="J636" s="21">
        <v>0</v>
      </c>
      <c r="K636" s="21">
        <v>0</v>
      </c>
      <c r="L636" s="21">
        <v>0</v>
      </c>
      <c r="M636" s="21">
        <v>0</v>
      </c>
      <c r="N636" s="161">
        <f>SUM(B636:M636)</f>
        <v>2</v>
      </c>
      <c r="O636" s="22">
        <f>IF(N636=0,0,AVERAGE(B636:M636))</f>
        <v>0.16666666666666666</v>
      </c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s="9" customFormat="1" ht="15.75">
      <c r="A637" s="40" t="s">
        <v>19</v>
      </c>
      <c r="B637" s="21">
        <v>0</v>
      </c>
      <c r="C637" s="21">
        <v>1</v>
      </c>
      <c r="D637" s="21">
        <v>1</v>
      </c>
      <c r="E637" s="21">
        <v>2</v>
      </c>
      <c r="F637" s="21">
        <v>0</v>
      </c>
      <c r="G637" s="21">
        <v>4</v>
      </c>
      <c r="H637" s="21">
        <v>4</v>
      </c>
      <c r="I637" s="21">
        <v>7</v>
      </c>
      <c r="J637" s="21">
        <v>0</v>
      </c>
      <c r="K637" s="21">
        <v>3</v>
      </c>
      <c r="L637" s="21">
        <v>2</v>
      </c>
      <c r="M637" s="21">
        <v>1</v>
      </c>
      <c r="N637" s="161">
        <f>SUM(B637:M637)</f>
        <v>25</v>
      </c>
      <c r="O637" s="22">
        <f>IF(N637=0,0,AVERAGE(B637:M637))</f>
        <v>2.0833333333333335</v>
      </c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s="9" customFormat="1" ht="15.75">
      <c r="A638" s="40" t="s">
        <v>20</v>
      </c>
      <c r="B638" s="21">
        <v>1</v>
      </c>
      <c r="C638" s="21">
        <v>0</v>
      </c>
      <c r="D638" s="21">
        <v>1</v>
      </c>
      <c r="E638" s="21">
        <v>1</v>
      </c>
      <c r="F638" s="21">
        <v>3</v>
      </c>
      <c r="G638" s="21">
        <v>1</v>
      </c>
      <c r="H638" s="21">
        <v>2</v>
      </c>
      <c r="I638" s="21">
        <v>1</v>
      </c>
      <c r="J638" s="21">
        <v>0</v>
      </c>
      <c r="K638" s="21">
        <v>0</v>
      </c>
      <c r="L638" s="21">
        <v>0</v>
      </c>
      <c r="M638" s="21">
        <v>0</v>
      </c>
      <c r="N638" s="161">
        <f>SUM(B638:M638)</f>
        <v>10</v>
      </c>
      <c r="O638" s="22">
        <f>IF(N638=0,0,AVERAGE(B638:M638))</f>
        <v>0.83333333333333337</v>
      </c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s="9" customFormat="1" ht="15.75">
      <c r="A639" s="62" t="s">
        <v>21</v>
      </c>
      <c r="B639" s="24">
        <f t="shared" ref="B639:K639" si="338">SUM(B636:B638)</f>
        <v>1</v>
      </c>
      <c r="C639" s="24">
        <f t="shared" si="338"/>
        <v>1</v>
      </c>
      <c r="D639" s="24">
        <f t="shared" si="338"/>
        <v>3</v>
      </c>
      <c r="E639" s="24">
        <f t="shared" si="338"/>
        <v>3</v>
      </c>
      <c r="F639" s="24">
        <f t="shared" si="338"/>
        <v>3</v>
      </c>
      <c r="G639" s="24">
        <f t="shared" si="338"/>
        <v>5</v>
      </c>
      <c r="H639" s="24">
        <f t="shared" si="338"/>
        <v>7</v>
      </c>
      <c r="I639" s="24">
        <f t="shared" si="338"/>
        <v>8</v>
      </c>
      <c r="J639" s="24">
        <f t="shared" si="338"/>
        <v>0</v>
      </c>
      <c r="K639" s="24">
        <f t="shared" si="338"/>
        <v>3</v>
      </c>
      <c r="L639" s="24">
        <f t="shared" ref="L639:M639" si="339">SUM(L636:L638)</f>
        <v>2</v>
      </c>
      <c r="M639" s="24">
        <f t="shared" si="339"/>
        <v>1</v>
      </c>
      <c r="N639" s="155">
        <f>SUM(N636:N638)</f>
        <v>37</v>
      </c>
      <c r="O639" s="25">
        <f>SUM(O636:O638)</f>
        <v>3.0833333333333335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s="9" customFormat="1" ht="15.75">
      <c r="A640" s="62" t="s">
        <v>131</v>
      </c>
      <c r="B640" s="25">
        <f t="shared" ref="B640:H640" si="340">IF(B639=0,"",B639/B$1696)</f>
        <v>3.2258064516129031E-2</v>
      </c>
      <c r="C640" s="25">
        <f t="shared" si="340"/>
        <v>3.5714285714285712E-2</v>
      </c>
      <c r="D640" s="25">
        <f t="shared" si="340"/>
        <v>9.6774193548387094E-2</v>
      </c>
      <c r="E640" s="25">
        <f t="shared" si="340"/>
        <v>0.1</v>
      </c>
      <c r="F640" s="25">
        <f t="shared" si="340"/>
        <v>9.6774193548387094E-2</v>
      </c>
      <c r="G640" s="25">
        <f t="shared" si="340"/>
        <v>0.16666666666666666</v>
      </c>
      <c r="H640" s="25">
        <f t="shared" si="340"/>
        <v>0.22580645161290322</v>
      </c>
      <c r="I640" s="25">
        <f t="shared" ref="I640" si="341">IF(I639=0,"",I639/I$1696)</f>
        <v>0.25806451612903225</v>
      </c>
      <c r="J640" s="25" t="s">
        <v>44</v>
      </c>
      <c r="K640" s="25">
        <f t="shared" ref="K640:M640" si="342">IF(K639=0,"",K639/K$1696)</f>
        <v>9.6774193548387094E-2</v>
      </c>
      <c r="L640" s="25">
        <f t="shared" si="342"/>
        <v>6.6666666666666666E-2</v>
      </c>
      <c r="M640" s="25">
        <f t="shared" si="342"/>
        <v>3.2258064516129031E-2</v>
      </c>
      <c r="N640" s="155">
        <f>SUM(B640:M640)</f>
        <v>1.2077572964669738</v>
      </c>
      <c r="O640" s="25">
        <f>IF(N640=0,0,AVERAGE(B640:M640))</f>
        <v>0.10979611786063398</v>
      </c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s="9" customFormat="1" ht="15.75">
      <c r="A641" s="88"/>
      <c r="B641" s="89"/>
      <c r="C641" s="89"/>
      <c r="D641" s="89"/>
      <c r="E641" s="89"/>
      <c r="F641" s="89"/>
      <c r="G641" s="89"/>
      <c r="H641" s="89"/>
      <c r="I641" s="89"/>
      <c r="J641" s="89"/>
      <c r="K641" s="89"/>
      <c r="L641" s="89"/>
      <c r="M641" s="89"/>
      <c r="N641" s="178"/>
      <c r="O641" s="90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s="9" customFormat="1" ht="15.75">
      <c r="A642" s="66" t="s">
        <v>504</v>
      </c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60"/>
      <c r="O642" s="19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s="9" customFormat="1" ht="15.75">
      <c r="A643" s="37" t="s">
        <v>133</v>
      </c>
      <c r="B643" s="21">
        <v>0</v>
      </c>
      <c r="C643" s="21">
        <v>0</v>
      </c>
      <c r="D643" s="21">
        <v>0</v>
      </c>
      <c r="E643" s="21">
        <v>0</v>
      </c>
      <c r="F643" s="21">
        <v>2</v>
      </c>
      <c r="G643" s="21">
        <v>0</v>
      </c>
      <c r="H643" s="21">
        <v>2</v>
      </c>
      <c r="I643" s="21">
        <v>1</v>
      </c>
      <c r="J643" s="21">
        <v>0</v>
      </c>
      <c r="K643" s="21">
        <v>1</v>
      </c>
      <c r="L643" s="21">
        <v>2</v>
      </c>
      <c r="M643" s="21">
        <v>0</v>
      </c>
      <c r="N643" s="161">
        <f>SUM(B643:M643)</f>
        <v>8</v>
      </c>
      <c r="O643" s="22">
        <f>IF(N643=0,0,AVERAGE(B643:M643))</f>
        <v>0.66666666666666663</v>
      </c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s="9" customFormat="1" ht="15.75">
      <c r="A644" s="62" t="s">
        <v>21</v>
      </c>
      <c r="B644" s="24">
        <f t="shared" ref="B644:G644" si="343">SUM(B643)</f>
        <v>0</v>
      </c>
      <c r="C644" s="24">
        <f t="shared" si="343"/>
        <v>0</v>
      </c>
      <c r="D644" s="24">
        <f t="shared" si="343"/>
        <v>0</v>
      </c>
      <c r="E644" s="24">
        <f t="shared" si="343"/>
        <v>0</v>
      </c>
      <c r="F644" s="24">
        <f t="shared" si="343"/>
        <v>2</v>
      </c>
      <c r="G644" s="24">
        <f t="shared" si="343"/>
        <v>0</v>
      </c>
      <c r="H644" s="24">
        <f t="shared" ref="H644:I644" si="344">SUM(H643)</f>
        <v>2</v>
      </c>
      <c r="I644" s="24">
        <f t="shared" si="344"/>
        <v>1</v>
      </c>
      <c r="J644" s="24">
        <f t="shared" ref="J644:K644" si="345">SUM(J643)</f>
        <v>0</v>
      </c>
      <c r="K644" s="24">
        <f t="shared" si="345"/>
        <v>1</v>
      </c>
      <c r="L644" s="24">
        <f t="shared" ref="L644:M644" si="346">SUM(L643)</f>
        <v>2</v>
      </c>
      <c r="M644" s="24">
        <f t="shared" si="346"/>
        <v>0</v>
      </c>
      <c r="N644" s="155">
        <f>SUM(N643)</f>
        <v>8</v>
      </c>
      <c r="O644" s="25">
        <f>SUM(O643)</f>
        <v>0.66666666666666663</v>
      </c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s="9" customFormat="1" ht="15.75">
      <c r="A645" s="62" t="s">
        <v>131</v>
      </c>
      <c r="B645" s="25" t="s">
        <v>44</v>
      </c>
      <c r="C645" s="25" t="s">
        <v>44</v>
      </c>
      <c r="D645" s="25" t="s">
        <v>44</v>
      </c>
      <c r="E645" s="25" t="s">
        <v>44</v>
      </c>
      <c r="F645" s="25">
        <f>IF(F644=0,"",F644/F$1696)</f>
        <v>6.4516129032258063E-2</v>
      </c>
      <c r="G645" s="25" t="s">
        <v>44</v>
      </c>
      <c r="H645" s="25">
        <f>IF(H644=0,"",H644/H$1696)</f>
        <v>6.4516129032258063E-2</v>
      </c>
      <c r="I645" s="25">
        <f>IF(I644=0,"",I644/I$1696)</f>
        <v>3.2258064516129031E-2</v>
      </c>
      <c r="J645" s="25" t="s">
        <v>44</v>
      </c>
      <c r="K645" s="25">
        <f>IF(K644=0,"",K644/K$1696)</f>
        <v>3.2258064516129031E-2</v>
      </c>
      <c r="L645" s="25">
        <f>IF(L644=0,"",L644/L$1696)</f>
        <v>6.6666666666666666E-2</v>
      </c>
      <c r="M645" s="25" t="s">
        <v>44</v>
      </c>
      <c r="N645" s="155">
        <f>SUM(B645:M645)</f>
        <v>0.26021505376344084</v>
      </c>
      <c r="O645" s="25">
        <f>IF(N645=0,0,AVERAGE(B645:M645))</f>
        <v>5.2043010752688169E-2</v>
      </c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s="9" customFormat="1" ht="15.75">
      <c r="A646" s="88"/>
      <c r="B646" s="89"/>
      <c r="C646" s="89"/>
      <c r="D646" s="89"/>
      <c r="E646" s="89"/>
      <c r="F646" s="89"/>
      <c r="G646" s="89"/>
      <c r="H646" s="89"/>
      <c r="I646" s="89"/>
      <c r="J646" s="89"/>
      <c r="K646" s="89"/>
      <c r="L646" s="89"/>
      <c r="M646" s="89"/>
      <c r="N646" s="178"/>
      <c r="O646" s="90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s="9" customFormat="1" ht="15.75">
      <c r="A647" s="97" t="s">
        <v>175</v>
      </c>
      <c r="B647" s="92">
        <f t="shared" ref="B647:G647" si="347">B639</f>
        <v>1</v>
      </c>
      <c r="C647" s="92">
        <f t="shared" si="347"/>
        <v>1</v>
      </c>
      <c r="D647" s="92">
        <f t="shared" si="347"/>
        <v>3</v>
      </c>
      <c r="E647" s="92">
        <f t="shared" si="347"/>
        <v>3</v>
      </c>
      <c r="F647" s="92">
        <f t="shared" si="347"/>
        <v>3</v>
      </c>
      <c r="G647" s="92">
        <f t="shared" si="347"/>
        <v>5</v>
      </c>
      <c r="H647" s="92">
        <f t="shared" ref="H647:I647" si="348">H639</f>
        <v>7</v>
      </c>
      <c r="I647" s="92">
        <f t="shared" si="348"/>
        <v>8</v>
      </c>
      <c r="J647" s="92">
        <f t="shared" ref="J647:K647" si="349">J639</f>
        <v>0</v>
      </c>
      <c r="K647" s="92">
        <f t="shared" si="349"/>
        <v>3</v>
      </c>
      <c r="L647" s="92">
        <f t="shared" ref="L647:M647" si="350">L639</f>
        <v>2</v>
      </c>
      <c r="M647" s="92">
        <f t="shared" si="350"/>
        <v>1</v>
      </c>
      <c r="N647" s="161">
        <f>SUM(B647:M647)</f>
        <v>37</v>
      </c>
      <c r="O647" s="22">
        <f>IF(N647=0,0,AVERAGE(B647:M647))</f>
        <v>3.0833333333333335</v>
      </c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s="9" customFormat="1" ht="15.75">
      <c r="A648" s="97" t="s">
        <v>176</v>
      </c>
      <c r="B648" s="92">
        <f t="shared" ref="B648:G648" si="351">B644</f>
        <v>0</v>
      </c>
      <c r="C648" s="92">
        <f t="shared" si="351"/>
        <v>0</v>
      </c>
      <c r="D648" s="92">
        <f t="shared" si="351"/>
        <v>0</v>
      </c>
      <c r="E648" s="92">
        <f t="shared" si="351"/>
        <v>0</v>
      </c>
      <c r="F648" s="92">
        <f t="shared" si="351"/>
        <v>2</v>
      </c>
      <c r="G648" s="92">
        <f t="shared" si="351"/>
        <v>0</v>
      </c>
      <c r="H648" s="92">
        <f t="shared" ref="H648:I648" si="352">H644</f>
        <v>2</v>
      </c>
      <c r="I648" s="92">
        <f t="shared" si="352"/>
        <v>1</v>
      </c>
      <c r="J648" s="92">
        <f t="shared" ref="J648:K648" si="353">J644</f>
        <v>0</v>
      </c>
      <c r="K648" s="92">
        <f t="shared" si="353"/>
        <v>1</v>
      </c>
      <c r="L648" s="92">
        <f t="shared" ref="L648:M648" si="354">L644</f>
        <v>2</v>
      </c>
      <c r="M648" s="92">
        <f t="shared" si="354"/>
        <v>0</v>
      </c>
      <c r="N648" s="161">
        <f>SUM(B648:M648)</f>
        <v>8</v>
      </c>
      <c r="O648" s="22">
        <f>IF(N648=0,0,AVERAGE(B648:M648))</f>
        <v>0.66666666666666663</v>
      </c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s="9" customFormat="1" ht="15.75">
      <c r="A649" s="97" t="s">
        <v>177</v>
      </c>
      <c r="B649" s="92">
        <f t="shared" ref="B649:G649" si="355">SUM(B647:B648)</f>
        <v>1</v>
      </c>
      <c r="C649" s="92">
        <f t="shared" si="355"/>
        <v>1</v>
      </c>
      <c r="D649" s="92">
        <f t="shared" si="355"/>
        <v>3</v>
      </c>
      <c r="E649" s="92">
        <f t="shared" si="355"/>
        <v>3</v>
      </c>
      <c r="F649" s="92">
        <f t="shared" si="355"/>
        <v>5</v>
      </c>
      <c r="G649" s="92">
        <f t="shared" si="355"/>
        <v>5</v>
      </c>
      <c r="H649" s="92">
        <f t="shared" ref="H649:I649" si="356">SUM(H647:H648)</f>
        <v>9</v>
      </c>
      <c r="I649" s="92">
        <f t="shared" si="356"/>
        <v>9</v>
      </c>
      <c r="J649" s="92">
        <f t="shared" ref="J649:K649" si="357">SUM(J647:J648)</f>
        <v>0</v>
      </c>
      <c r="K649" s="92">
        <f t="shared" si="357"/>
        <v>4</v>
      </c>
      <c r="L649" s="92">
        <f t="shared" ref="L649:M649" si="358">SUM(L647:L648)</f>
        <v>4</v>
      </c>
      <c r="M649" s="92">
        <f t="shared" si="358"/>
        <v>1</v>
      </c>
      <c r="N649" s="161">
        <f>SUM(N647:N648)</f>
        <v>45</v>
      </c>
      <c r="O649" s="22">
        <f>SUM(O647:O648)</f>
        <v>3.75</v>
      </c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s="9" customFormat="1" ht="15.75">
      <c r="A650" s="88"/>
      <c r="B650" s="89"/>
      <c r="C650" s="89"/>
      <c r="D650" s="89"/>
      <c r="E650" s="89"/>
      <c r="F650" s="89"/>
      <c r="G650" s="89"/>
      <c r="H650" s="89"/>
      <c r="I650" s="89"/>
      <c r="J650" s="89"/>
      <c r="K650" s="89"/>
      <c r="L650" s="89"/>
      <c r="M650" s="89"/>
      <c r="N650" s="178"/>
      <c r="O650" s="90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s="9" customFormat="1" ht="15.75">
      <c r="A651" s="98" t="s">
        <v>789</v>
      </c>
      <c r="B651" s="99"/>
      <c r="C651" s="99"/>
      <c r="D651" s="99"/>
      <c r="E651" s="99"/>
      <c r="F651" s="99"/>
      <c r="G651" s="99"/>
      <c r="H651" s="99"/>
      <c r="I651" s="99"/>
      <c r="J651" s="99"/>
      <c r="K651" s="99"/>
      <c r="L651" s="99"/>
      <c r="M651" s="99"/>
      <c r="N651" s="180"/>
      <c r="O651" s="100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s="9" customFormat="1" ht="15.75">
      <c r="A652" s="66" t="s">
        <v>505</v>
      </c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60"/>
      <c r="O652" s="19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s="9" customFormat="1" ht="15.75">
      <c r="A653" s="40" t="s">
        <v>18</v>
      </c>
      <c r="B653" s="21">
        <v>0</v>
      </c>
      <c r="C653" s="21">
        <v>0</v>
      </c>
      <c r="D653" s="21">
        <v>0</v>
      </c>
      <c r="E653" s="21">
        <v>0</v>
      </c>
      <c r="F653" s="21">
        <v>0</v>
      </c>
      <c r="G653" s="21">
        <v>0</v>
      </c>
      <c r="H653" s="21">
        <v>0</v>
      </c>
      <c r="I653" s="21">
        <v>0</v>
      </c>
      <c r="J653" s="21">
        <v>0</v>
      </c>
      <c r="K653" s="21">
        <v>0</v>
      </c>
      <c r="L653" s="21">
        <v>0</v>
      </c>
      <c r="M653" s="21">
        <v>0</v>
      </c>
      <c r="N653" s="161">
        <f>SUM(B653:M653)</f>
        <v>0</v>
      </c>
      <c r="O653" s="22">
        <f>IF(N653=0,0,AVERAGE(B653:M653))</f>
        <v>0</v>
      </c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s="9" customFormat="1" ht="15.75">
      <c r="A654" s="40" t="s">
        <v>19</v>
      </c>
      <c r="B654" s="21">
        <v>0</v>
      </c>
      <c r="C654" s="21">
        <v>0</v>
      </c>
      <c r="D654" s="21">
        <v>0</v>
      </c>
      <c r="E654" s="21">
        <v>0</v>
      </c>
      <c r="F654" s="21">
        <v>0</v>
      </c>
      <c r="G654" s="21">
        <v>0</v>
      </c>
      <c r="H654" s="21">
        <v>0</v>
      </c>
      <c r="I654" s="21">
        <v>0</v>
      </c>
      <c r="J654" s="21">
        <v>0</v>
      </c>
      <c r="K654" s="21">
        <v>0</v>
      </c>
      <c r="L654" s="21">
        <v>0</v>
      </c>
      <c r="M654" s="21">
        <v>0</v>
      </c>
      <c r="N654" s="161">
        <f>SUM(B654:M654)</f>
        <v>0</v>
      </c>
      <c r="O654" s="22">
        <f>IF(N654=0,0,AVERAGE(B654:M654))</f>
        <v>0</v>
      </c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s="9" customFormat="1" ht="15.75">
      <c r="A655" s="40" t="s">
        <v>20</v>
      </c>
      <c r="B655" s="21">
        <v>0</v>
      </c>
      <c r="C655" s="21">
        <v>0</v>
      </c>
      <c r="D655" s="21">
        <v>0</v>
      </c>
      <c r="E655" s="21">
        <v>0</v>
      </c>
      <c r="F655" s="21">
        <v>0</v>
      </c>
      <c r="G655" s="21">
        <v>0</v>
      </c>
      <c r="H655" s="21">
        <v>0</v>
      </c>
      <c r="I655" s="21">
        <v>0</v>
      </c>
      <c r="J655" s="21">
        <v>0</v>
      </c>
      <c r="K655" s="21">
        <v>0</v>
      </c>
      <c r="L655" s="21">
        <v>0</v>
      </c>
      <c r="M655" s="21">
        <v>0</v>
      </c>
      <c r="N655" s="161">
        <f>SUM(B655:M655)</f>
        <v>0</v>
      </c>
      <c r="O655" s="22">
        <f>IF(N655=0,0,AVERAGE(B655:M655))</f>
        <v>0</v>
      </c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s="9" customFormat="1" ht="15.75">
      <c r="A656" s="62" t="s">
        <v>21</v>
      </c>
      <c r="B656" s="24">
        <f t="shared" ref="B656:G656" si="359">SUM(B653:B655)</f>
        <v>0</v>
      </c>
      <c r="C656" s="24">
        <f t="shared" si="359"/>
        <v>0</v>
      </c>
      <c r="D656" s="24">
        <f t="shared" si="359"/>
        <v>0</v>
      </c>
      <c r="E656" s="24">
        <f t="shared" si="359"/>
        <v>0</v>
      </c>
      <c r="F656" s="24">
        <f t="shared" si="359"/>
        <v>0</v>
      </c>
      <c r="G656" s="24">
        <f t="shared" si="359"/>
        <v>0</v>
      </c>
      <c r="H656" s="24">
        <f t="shared" ref="H656" si="360">SUM(H653:H655)</f>
        <v>0</v>
      </c>
      <c r="I656" s="24">
        <f t="shared" ref="I656:J656" si="361">SUM(I653:I655)</f>
        <v>0</v>
      </c>
      <c r="J656" s="24">
        <f t="shared" si="361"/>
        <v>0</v>
      </c>
      <c r="K656" s="24">
        <f t="shared" ref="K656:L656" si="362">SUM(K653:K655)</f>
        <v>0</v>
      </c>
      <c r="L656" s="24">
        <f t="shared" si="362"/>
        <v>0</v>
      </c>
      <c r="M656" s="24">
        <f t="shared" ref="M656" si="363">SUM(M653:M655)</f>
        <v>0</v>
      </c>
      <c r="N656" s="155">
        <f>SUM(N653:N655)</f>
        <v>0</v>
      </c>
      <c r="O656" s="25">
        <f>SUM(O653:O655)</f>
        <v>0</v>
      </c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s="9" customFormat="1" ht="15.75">
      <c r="A657" s="62" t="s">
        <v>131</v>
      </c>
      <c r="B657" s="24" t="s">
        <v>44</v>
      </c>
      <c r="C657" s="24" t="s">
        <v>44</v>
      </c>
      <c r="D657" s="24" t="s">
        <v>44</v>
      </c>
      <c r="E657" s="24" t="s">
        <v>44</v>
      </c>
      <c r="F657" s="24" t="s">
        <v>44</v>
      </c>
      <c r="G657" s="24" t="s">
        <v>44</v>
      </c>
      <c r="H657" s="24" t="s">
        <v>44</v>
      </c>
      <c r="I657" s="24" t="s">
        <v>44</v>
      </c>
      <c r="J657" s="24" t="s">
        <v>44</v>
      </c>
      <c r="K657" s="24" t="s">
        <v>44</v>
      </c>
      <c r="L657" s="24" t="s">
        <v>44</v>
      </c>
      <c r="M657" s="24" t="s">
        <v>44</v>
      </c>
      <c r="N657" s="155">
        <f>SUM(B657:M657)</f>
        <v>0</v>
      </c>
      <c r="O657" s="25">
        <f>IF(N657=0,0,AVERAGE(B657:M657))</f>
        <v>0</v>
      </c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s="9" customFormat="1" ht="15.75">
      <c r="A658" s="88"/>
      <c r="B658" s="89"/>
      <c r="C658" s="89"/>
      <c r="D658" s="89"/>
      <c r="E658" s="89"/>
      <c r="F658" s="89"/>
      <c r="G658" s="89"/>
      <c r="H658" s="89"/>
      <c r="I658" s="89"/>
      <c r="J658" s="89"/>
      <c r="K658" s="89"/>
      <c r="L658" s="89"/>
      <c r="M658" s="89"/>
      <c r="N658" s="178"/>
      <c r="O658" s="90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s="9" customFormat="1" ht="15.75">
      <c r="A659" s="66" t="s">
        <v>506</v>
      </c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60"/>
      <c r="O659" s="19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s="9" customFormat="1" ht="15.75">
      <c r="A660" s="37" t="s">
        <v>133</v>
      </c>
      <c r="B660" s="21">
        <v>30</v>
      </c>
      <c r="C660" s="21">
        <v>26</v>
      </c>
      <c r="D660" s="21">
        <v>23</v>
      </c>
      <c r="E660" s="21">
        <v>22</v>
      </c>
      <c r="F660" s="21">
        <v>0</v>
      </c>
      <c r="G660" s="21">
        <v>37</v>
      </c>
      <c r="H660" s="21">
        <v>31</v>
      </c>
      <c r="I660" s="21">
        <v>34</v>
      </c>
      <c r="J660" s="21">
        <v>33</v>
      </c>
      <c r="K660" s="21">
        <v>27</v>
      </c>
      <c r="L660" s="21">
        <v>40</v>
      </c>
      <c r="M660" s="21">
        <v>30</v>
      </c>
      <c r="N660" s="161">
        <f>SUM(B660:M660)</f>
        <v>333</v>
      </c>
      <c r="O660" s="22">
        <f>IF(N660=0,0,AVERAGE(B660:M660))</f>
        <v>27.75</v>
      </c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s="9" customFormat="1" ht="15.75">
      <c r="A661" s="62" t="s">
        <v>21</v>
      </c>
      <c r="B661" s="24">
        <f t="shared" ref="B661:G661" si="364">SUM(B660)</f>
        <v>30</v>
      </c>
      <c r="C661" s="24">
        <f t="shared" si="364"/>
        <v>26</v>
      </c>
      <c r="D661" s="24">
        <f t="shared" si="364"/>
        <v>23</v>
      </c>
      <c r="E661" s="24">
        <f t="shared" si="364"/>
        <v>22</v>
      </c>
      <c r="F661" s="24">
        <f t="shared" si="364"/>
        <v>0</v>
      </c>
      <c r="G661" s="24">
        <f t="shared" si="364"/>
        <v>37</v>
      </c>
      <c r="H661" s="24">
        <f t="shared" ref="H661:I661" si="365">SUM(H660)</f>
        <v>31</v>
      </c>
      <c r="I661" s="24">
        <f t="shared" si="365"/>
        <v>34</v>
      </c>
      <c r="J661" s="24">
        <f t="shared" ref="J661:K661" si="366">SUM(J660)</f>
        <v>33</v>
      </c>
      <c r="K661" s="24">
        <f t="shared" si="366"/>
        <v>27</v>
      </c>
      <c r="L661" s="24">
        <f t="shared" ref="L661:M661" si="367">SUM(L660)</f>
        <v>40</v>
      </c>
      <c r="M661" s="24">
        <f t="shared" si="367"/>
        <v>30</v>
      </c>
      <c r="N661" s="155">
        <f>SUM(N660)</f>
        <v>333</v>
      </c>
      <c r="O661" s="25">
        <f>SUM(O660)</f>
        <v>27.75</v>
      </c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s="9" customFormat="1" ht="15.75">
      <c r="A662" s="62" t="s">
        <v>131</v>
      </c>
      <c r="B662" s="25">
        <f>IF(B661=0,"",B661/B$1696)</f>
        <v>0.967741935483871</v>
      </c>
      <c r="C662" s="25">
        <f>IF(C661=0,"",C661/C$1696)</f>
        <v>0.9285714285714286</v>
      </c>
      <c r="D662" s="25">
        <f>IF(D661=0,"",D661/D$1696)</f>
        <v>0.74193548387096775</v>
      </c>
      <c r="E662" s="25">
        <f>IF(E661=0,"",E661/E$1696)</f>
        <v>0.73333333333333328</v>
      </c>
      <c r="F662" s="25" t="s">
        <v>44</v>
      </c>
      <c r="G662" s="25">
        <f t="shared" ref="G662:L662" si="368">IF(G661=0,"",G661/G$1696)</f>
        <v>1.2333333333333334</v>
      </c>
      <c r="H662" s="25">
        <f t="shared" si="368"/>
        <v>1</v>
      </c>
      <c r="I662" s="25">
        <f t="shared" si="368"/>
        <v>1.096774193548387</v>
      </c>
      <c r="J662" s="25">
        <f t="shared" si="368"/>
        <v>1.1000000000000001</v>
      </c>
      <c r="K662" s="25">
        <f t="shared" si="368"/>
        <v>0.87096774193548387</v>
      </c>
      <c r="L662" s="25">
        <f t="shared" si="368"/>
        <v>1.3333333333333333</v>
      </c>
      <c r="M662" s="25">
        <f t="shared" ref="M662" si="369">IF(M661=0,"",M661/M$1696)</f>
        <v>0.967741935483871</v>
      </c>
      <c r="N662" s="155">
        <f>SUM(B662:M662)</f>
        <v>10.973732718894009</v>
      </c>
      <c r="O662" s="25">
        <f>IF(N662=0,0,AVERAGE(B662:M662))</f>
        <v>0.99761206535400082</v>
      </c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s="9" customFormat="1" ht="15.75">
      <c r="A663" s="88"/>
      <c r="B663" s="89"/>
      <c r="C663" s="89"/>
      <c r="D663" s="89"/>
      <c r="E663" s="89"/>
      <c r="F663" s="89"/>
      <c r="G663" s="89"/>
      <c r="H663" s="89"/>
      <c r="I663" s="89"/>
      <c r="J663" s="89"/>
      <c r="K663" s="89"/>
      <c r="L663" s="89"/>
      <c r="M663" s="89"/>
      <c r="N663" s="178"/>
      <c r="O663" s="90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s="9" customFormat="1" ht="15.75">
      <c r="A664" s="97" t="s">
        <v>175</v>
      </c>
      <c r="B664" s="92">
        <f t="shared" ref="B664:G664" si="370">B656</f>
        <v>0</v>
      </c>
      <c r="C664" s="92">
        <f t="shared" si="370"/>
        <v>0</v>
      </c>
      <c r="D664" s="92">
        <f t="shared" si="370"/>
        <v>0</v>
      </c>
      <c r="E664" s="92">
        <f t="shared" si="370"/>
        <v>0</v>
      </c>
      <c r="F664" s="92">
        <f t="shared" si="370"/>
        <v>0</v>
      </c>
      <c r="G664" s="92">
        <f t="shared" si="370"/>
        <v>0</v>
      </c>
      <c r="H664" s="92">
        <f t="shared" ref="H664:I664" si="371">H656</f>
        <v>0</v>
      </c>
      <c r="I664" s="92">
        <f t="shared" si="371"/>
        <v>0</v>
      </c>
      <c r="J664" s="92">
        <f t="shared" ref="J664:K664" si="372">J656</f>
        <v>0</v>
      </c>
      <c r="K664" s="92">
        <f t="shared" si="372"/>
        <v>0</v>
      </c>
      <c r="L664" s="92">
        <f t="shared" ref="L664:M664" si="373">L656</f>
        <v>0</v>
      </c>
      <c r="M664" s="92">
        <f t="shared" si="373"/>
        <v>0</v>
      </c>
      <c r="N664" s="161">
        <f>SUM(B664:M664)</f>
        <v>0</v>
      </c>
      <c r="O664" s="22">
        <f>IF(N664=0,0,AVERAGE(B664:M664))</f>
        <v>0</v>
      </c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s="9" customFormat="1" ht="15.75">
      <c r="A665" s="97" t="s">
        <v>176</v>
      </c>
      <c r="B665" s="92">
        <f t="shared" ref="B665:G665" si="374">B661</f>
        <v>30</v>
      </c>
      <c r="C665" s="92">
        <f t="shared" si="374"/>
        <v>26</v>
      </c>
      <c r="D665" s="92">
        <f t="shared" si="374"/>
        <v>23</v>
      </c>
      <c r="E665" s="92">
        <f t="shared" si="374"/>
        <v>22</v>
      </c>
      <c r="F665" s="92">
        <f t="shared" si="374"/>
        <v>0</v>
      </c>
      <c r="G665" s="92">
        <f t="shared" si="374"/>
        <v>37</v>
      </c>
      <c r="H665" s="92">
        <f t="shared" ref="H665:I665" si="375">H661</f>
        <v>31</v>
      </c>
      <c r="I665" s="92">
        <f t="shared" si="375"/>
        <v>34</v>
      </c>
      <c r="J665" s="92">
        <f t="shared" ref="J665:K665" si="376">J661</f>
        <v>33</v>
      </c>
      <c r="K665" s="92">
        <f t="shared" si="376"/>
        <v>27</v>
      </c>
      <c r="L665" s="92">
        <f t="shared" ref="L665:M665" si="377">L661</f>
        <v>40</v>
      </c>
      <c r="M665" s="92">
        <f t="shared" si="377"/>
        <v>30</v>
      </c>
      <c r="N665" s="161">
        <f>SUM(B665:M665)</f>
        <v>333</v>
      </c>
      <c r="O665" s="22">
        <f>IF(N665=0,0,AVERAGE(B665:M665))</f>
        <v>27.75</v>
      </c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s="9" customFormat="1" ht="15.75">
      <c r="A666" s="97" t="s">
        <v>177</v>
      </c>
      <c r="B666" s="92">
        <f t="shared" ref="B666:G666" si="378">SUM(B664:B665)</f>
        <v>30</v>
      </c>
      <c r="C666" s="92">
        <f t="shared" si="378"/>
        <v>26</v>
      </c>
      <c r="D666" s="92">
        <f t="shared" si="378"/>
        <v>23</v>
      </c>
      <c r="E666" s="92">
        <f t="shared" si="378"/>
        <v>22</v>
      </c>
      <c r="F666" s="92">
        <f t="shared" si="378"/>
        <v>0</v>
      </c>
      <c r="G666" s="92">
        <f t="shared" si="378"/>
        <v>37</v>
      </c>
      <c r="H666" s="92">
        <f t="shared" ref="H666:I666" si="379">SUM(H664:H665)</f>
        <v>31</v>
      </c>
      <c r="I666" s="92">
        <f t="shared" si="379"/>
        <v>34</v>
      </c>
      <c r="J666" s="92">
        <f t="shared" ref="J666:K666" si="380">SUM(J664:J665)</f>
        <v>33</v>
      </c>
      <c r="K666" s="92">
        <f t="shared" si="380"/>
        <v>27</v>
      </c>
      <c r="L666" s="92">
        <f t="shared" ref="L666:M666" si="381">SUM(L664:L665)</f>
        <v>40</v>
      </c>
      <c r="M666" s="92">
        <f t="shared" si="381"/>
        <v>30</v>
      </c>
      <c r="N666" s="161">
        <f>SUM(N664:N665)</f>
        <v>333</v>
      </c>
      <c r="O666" s="22">
        <f>SUM(O664:O665)</f>
        <v>27.75</v>
      </c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s="9" customFormat="1" ht="15.75">
      <c r="A667" s="88"/>
      <c r="B667" s="89"/>
      <c r="C667" s="89"/>
      <c r="D667" s="89"/>
      <c r="E667" s="89"/>
      <c r="F667" s="89"/>
      <c r="G667" s="89"/>
      <c r="H667" s="89"/>
      <c r="I667" s="89"/>
      <c r="J667" s="89"/>
      <c r="K667" s="89"/>
      <c r="L667" s="89"/>
      <c r="M667" s="89"/>
      <c r="N667" s="178"/>
      <c r="O667" s="90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s="9" customFormat="1" ht="15.75">
      <c r="A668" s="98" t="s">
        <v>790</v>
      </c>
      <c r="B668" s="99"/>
      <c r="C668" s="99"/>
      <c r="D668" s="99"/>
      <c r="E668" s="99"/>
      <c r="F668" s="99"/>
      <c r="G668" s="99"/>
      <c r="H668" s="99"/>
      <c r="I668" s="99"/>
      <c r="J668" s="99"/>
      <c r="K668" s="99"/>
      <c r="L668" s="99"/>
      <c r="M668" s="99"/>
      <c r="N668" s="180"/>
      <c r="O668" s="100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s="9" customFormat="1" ht="15.75">
      <c r="A669" s="66" t="s">
        <v>507</v>
      </c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60"/>
      <c r="O669" s="19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s="9" customFormat="1" ht="15.75">
      <c r="A670" s="40" t="s">
        <v>18</v>
      </c>
      <c r="B670" s="21">
        <v>0</v>
      </c>
      <c r="C670" s="21">
        <v>0</v>
      </c>
      <c r="D670" s="21">
        <v>0</v>
      </c>
      <c r="E670" s="21">
        <v>0</v>
      </c>
      <c r="F670" s="21">
        <v>0</v>
      </c>
      <c r="G670" s="21">
        <v>0</v>
      </c>
      <c r="H670" s="21">
        <v>1</v>
      </c>
      <c r="I670" s="21">
        <v>1</v>
      </c>
      <c r="J670" s="21">
        <v>1</v>
      </c>
      <c r="K670" s="21">
        <v>0</v>
      </c>
      <c r="L670" s="21">
        <v>1</v>
      </c>
      <c r="M670" s="21">
        <v>1</v>
      </c>
      <c r="N670" s="161">
        <f>SUM(B670:M670)</f>
        <v>5</v>
      </c>
      <c r="O670" s="22">
        <f>IF(N670=0,0,AVERAGE(B670:M670))</f>
        <v>0.41666666666666669</v>
      </c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s="9" customFormat="1" ht="15.75">
      <c r="A671" s="40" t="s">
        <v>19</v>
      </c>
      <c r="B671" s="21">
        <v>18</v>
      </c>
      <c r="C671" s="21">
        <v>13</v>
      </c>
      <c r="D671" s="21">
        <v>16</v>
      </c>
      <c r="E671" s="21">
        <v>14</v>
      </c>
      <c r="F671" s="21">
        <v>21</v>
      </c>
      <c r="G671" s="21">
        <v>20</v>
      </c>
      <c r="H671" s="21">
        <v>15</v>
      </c>
      <c r="I671" s="21">
        <v>20</v>
      </c>
      <c r="J671" s="21">
        <v>18</v>
      </c>
      <c r="K671" s="21">
        <v>14</v>
      </c>
      <c r="L671" s="21">
        <v>15</v>
      </c>
      <c r="M671" s="21">
        <v>15</v>
      </c>
      <c r="N671" s="161">
        <f>SUM(B671:M671)</f>
        <v>199</v>
      </c>
      <c r="O671" s="22">
        <f>IF(N671=0,0,AVERAGE(B671:M671))</f>
        <v>16.583333333333332</v>
      </c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s="9" customFormat="1" ht="15.75">
      <c r="A672" s="40" t="s">
        <v>20</v>
      </c>
      <c r="B672" s="21">
        <v>8</v>
      </c>
      <c r="C672" s="21">
        <v>7</v>
      </c>
      <c r="D672" s="21">
        <v>10</v>
      </c>
      <c r="E672" s="21">
        <v>10</v>
      </c>
      <c r="F672" s="21">
        <v>9</v>
      </c>
      <c r="G672" s="21">
        <v>8</v>
      </c>
      <c r="H672" s="21">
        <v>7</v>
      </c>
      <c r="I672" s="21">
        <v>7</v>
      </c>
      <c r="J672" s="21">
        <v>7</v>
      </c>
      <c r="K672" s="21">
        <v>7</v>
      </c>
      <c r="L672" s="21">
        <v>6</v>
      </c>
      <c r="M672" s="21">
        <v>8</v>
      </c>
      <c r="N672" s="161">
        <f>SUM(B672:M672)</f>
        <v>94</v>
      </c>
      <c r="O672" s="22">
        <f>IF(N672=0,0,AVERAGE(B672:M672))</f>
        <v>7.833333333333333</v>
      </c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s="9" customFormat="1" ht="15.75">
      <c r="A673" s="62" t="s">
        <v>21</v>
      </c>
      <c r="B673" s="24">
        <f t="shared" ref="B673:G673" si="382">SUM(B670:B672)</f>
        <v>26</v>
      </c>
      <c r="C673" s="24">
        <f t="shared" si="382"/>
        <v>20</v>
      </c>
      <c r="D673" s="24">
        <f t="shared" si="382"/>
        <v>26</v>
      </c>
      <c r="E673" s="24">
        <f t="shared" si="382"/>
        <v>24</v>
      </c>
      <c r="F673" s="24">
        <f t="shared" si="382"/>
        <v>30</v>
      </c>
      <c r="G673" s="24">
        <f t="shared" si="382"/>
        <v>28</v>
      </c>
      <c r="H673" s="24">
        <f t="shared" ref="H673:I673" si="383">SUM(H670:H672)</f>
        <v>23</v>
      </c>
      <c r="I673" s="24">
        <f t="shared" si="383"/>
        <v>28</v>
      </c>
      <c r="J673" s="24">
        <f t="shared" ref="J673:K673" si="384">SUM(J670:J672)</f>
        <v>26</v>
      </c>
      <c r="K673" s="24">
        <f t="shared" si="384"/>
        <v>21</v>
      </c>
      <c r="L673" s="24">
        <f t="shared" ref="L673" si="385">SUM(L670:L672)</f>
        <v>22</v>
      </c>
      <c r="M673" s="24">
        <f t="shared" ref="M673" si="386">SUM(M670:M672)</f>
        <v>24</v>
      </c>
      <c r="N673" s="155">
        <f>SUM(N670:N672)</f>
        <v>298</v>
      </c>
      <c r="O673" s="25">
        <f>SUM(O670:O672)</f>
        <v>24.833333333333332</v>
      </c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s="9" customFormat="1" ht="15.75">
      <c r="A674" s="62" t="s">
        <v>131</v>
      </c>
      <c r="B674" s="25">
        <f t="shared" ref="B674:H674" si="387">IF(B673=0,"",B673/B$1696)</f>
        <v>0.83870967741935487</v>
      </c>
      <c r="C674" s="25">
        <f t="shared" si="387"/>
        <v>0.7142857142857143</v>
      </c>
      <c r="D674" s="25">
        <f t="shared" si="387"/>
        <v>0.83870967741935487</v>
      </c>
      <c r="E674" s="25">
        <f t="shared" si="387"/>
        <v>0.8</v>
      </c>
      <c r="F674" s="25">
        <f t="shared" si="387"/>
        <v>0.967741935483871</v>
      </c>
      <c r="G674" s="25">
        <f t="shared" si="387"/>
        <v>0.93333333333333335</v>
      </c>
      <c r="H674" s="25">
        <f t="shared" si="387"/>
        <v>0.74193548387096775</v>
      </c>
      <c r="I674" s="25">
        <f t="shared" ref="I674:J674" si="388">IF(I673=0,"",I673/I$1696)</f>
        <v>0.90322580645161288</v>
      </c>
      <c r="J674" s="25">
        <f t="shared" si="388"/>
        <v>0.8666666666666667</v>
      </c>
      <c r="K674" s="25">
        <f t="shared" ref="K674:L674" si="389">IF(K673=0,"",K673/K$1696)</f>
        <v>0.67741935483870963</v>
      </c>
      <c r="L674" s="25">
        <f t="shared" si="389"/>
        <v>0.73333333333333328</v>
      </c>
      <c r="M674" s="25">
        <f t="shared" ref="M674" si="390">IF(M673=0,"",M673/M$1696)</f>
        <v>0.77419354838709675</v>
      </c>
      <c r="N674" s="155">
        <f>SUM(B674:M674)</f>
        <v>9.7895545314900154</v>
      </c>
      <c r="O674" s="25">
        <f>IF(N674=0,0,AVERAGE(B674:M674))</f>
        <v>0.81579621095750132</v>
      </c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s="9" customFormat="1" ht="15.75">
      <c r="A675" s="88"/>
      <c r="B675" s="89"/>
      <c r="C675" s="89"/>
      <c r="D675" s="89"/>
      <c r="E675" s="89"/>
      <c r="F675" s="89"/>
      <c r="G675" s="89"/>
      <c r="H675" s="89"/>
      <c r="I675" s="89"/>
      <c r="J675" s="89"/>
      <c r="K675" s="89"/>
      <c r="L675" s="89"/>
      <c r="M675" s="89"/>
      <c r="N675" s="178"/>
      <c r="O675" s="90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s="9" customFormat="1" ht="15.75">
      <c r="A676" s="66" t="s">
        <v>508</v>
      </c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60"/>
      <c r="O676" s="19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s="9" customFormat="1" ht="15.75">
      <c r="A677" s="37" t="s">
        <v>133</v>
      </c>
      <c r="B677" s="21">
        <v>29</v>
      </c>
      <c r="C677" s="21">
        <v>18</v>
      </c>
      <c r="D677" s="21">
        <v>34</v>
      </c>
      <c r="E677" s="21">
        <v>35</v>
      </c>
      <c r="F677" s="21">
        <v>37</v>
      </c>
      <c r="G677" s="21">
        <v>34</v>
      </c>
      <c r="H677" s="21">
        <v>38</v>
      </c>
      <c r="I677" s="21">
        <v>42</v>
      </c>
      <c r="J677" s="21">
        <v>35</v>
      </c>
      <c r="K677" s="21">
        <v>38</v>
      </c>
      <c r="L677" s="21">
        <v>37</v>
      </c>
      <c r="M677" s="21">
        <v>38</v>
      </c>
      <c r="N677" s="161">
        <f>SUM(B677:M677)</f>
        <v>415</v>
      </c>
      <c r="O677" s="22">
        <f>IF(N677=0,0,AVERAGE(B677:M677))</f>
        <v>34.583333333333336</v>
      </c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s="9" customFormat="1" ht="15.75">
      <c r="A678" s="62" t="s">
        <v>21</v>
      </c>
      <c r="B678" s="24">
        <f t="shared" ref="B678:G678" si="391">SUM(B677)</f>
        <v>29</v>
      </c>
      <c r="C678" s="24">
        <f t="shared" si="391"/>
        <v>18</v>
      </c>
      <c r="D678" s="24">
        <f t="shared" si="391"/>
        <v>34</v>
      </c>
      <c r="E678" s="24">
        <f t="shared" si="391"/>
        <v>35</v>
      </c>
      <c r="F678" s="24">
        <f t="shared" si="391"/>
        <v>37</v>
      </c>
      <c r="G678" s="24">
        <f t="shared" si="391"/>
        <v>34</v>
      </c>
      <c r="H678" s="24">
        <f t="shared" ref="H678:I678" si="392">SUM(H677)</f>
        <v>38</v>
      </c>
      <c r="I678" s="24">
        <f t="shared" si="392"/>
        <v>42</v>
      </c>
      <c r="J678" s="24">
        <f t="shared" ref="J678:K678" si="393">SUM(J677)</f>
        <v>35</v>
      </c>
      <c r="K678" s="24">
        <f t="shared" si="393"/>
        <v>38</v>
      </c>
      <c r="L678" s="24">
        <f t="shared" ref="L678" si="394">SUM(L677)</f>
        <v>37</v>
      </c>
      <c r="M678" s="24">
        <f t="shared" ref="M678" si="395">SUM(M677)</f>
        <v>38</v>
      </c>
      <c r="N678" s="155">
        <f>SUM(N677)</f>
        <v>415</v>
      </c>
      <c r="O678" s="25">
        <f>SUM(O677)</f>
        <v>34.583333333333336</v>
      </c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s="9" customFormat="1" ht="15.75">
      <c r="A679" s="62" t="s">
        <v>131</v>
      </c>
      <c r="B679" s="25">
        <f t="shared" ref="B679:H679" si="396">IF(B678=0,"",B678/B$1696)</f>
        <v>0.93548387096774188</v>
      </c>
      <c r="C679" s="25">
        <f t="shared" si="396"/>
        <v>0.6428571428571429</v>
      </c>
      <c r="D679" s="25">
        <f t="shared" si="396"/>
        <v>1.096774193548387</v>
      </c>
      <c r="E679" s="25">
        <f t="shared" si="396"/>
        <v>1.1666666666666667</v>
      </c>
      <c r="F679" s="25">
        <f t="shared" si="396"/>
        <v>1.1935483870967742</v>
      </c>
      <c r="G679" s="25">
        <f t="shared" si="396"/>
        <v>1.1333333333333333</v>
      </c>
      <c r="H679" s="25">
        <f t="shared" si="396"/>
        <v>1.2258064516129032</v>
      </c>
      <c r="I679" s="25">
        <f t="shared" ref="I679:J679" si="397">IF(I678=0,"",I678/I$1696)</f>
        <v>1.3548387096774193</v>
      </c>
      <c r="J679" s="25">
        <f t="shared" si="397"/>
        <v>1.1666666666666667</v>
      </c>
      <c r="K679" s="25">
        <f t="shared" ref="K679:L679" si="398">IF(K678=0,"",K678/K$1696)</f>
        <v>1.2258064516129032</v>
      </c>
      <c r="L679" s="25">
        <f t="shared" si="398"/>
        <v>1.2333333333333334</v>
      </c>
      <c r="M679" s="25">
        <f t="shared" ref="M679" si="399">IF(M678=0,"",M678/M$1696)</f>
        <v>1.2258064516129032</v>
      </c>
      <c r="N679" s="155">
        <f>SUM(B679:M679)</f>
        <v>13.600921658986174</v>
      </c>
      <c r="O679" s="25">
        <f>IF(N679=0,0,AVERAGE(B679:M679))</f>
        <v>1.1334101382488477</v>
      </c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s="9" customFormat="1" ht="15.75">
      <c r="A680" s="88"/>
      <c r="B680" s="89"/>
      <c r="C680" s="89"/>
      <c r="D680" s="89"/>
      <c r="E680" s="89"/>
      <c r="F680" s="89"/>
      <c r="G680" s="89"/>
      <c r="H680" s="89"/>
      <c r="I680" s="89"/>
      <c r="J680" s="89"/>
      <c r="K680" s="89"/>
      <c r="L680" s="89"/>
      <c r="M680" s="89"/>
      <c r="N680" s="178"/>
      <c r="O680" s="90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s="9" customFormat="1" ht="15.75">
      <c r="A681" s="97" t="s">
        <v>175</v>
      </c>
      <c r="B681" s="92">
        <f t="shared" ref="B681:G681" si="400">B673</f>
        <v>26</v>
      </c>
      <c r="C681" s="92">
        <f t="shared" si="400"/>
        <v>20</v>
      </c>
      <c r="D681" s="92">
        <f t="shared" si="400"/>
        <v>26</v>
      </c>
      <c r="E681" s="92">
        <f t="shared" si="400"/>
        <v>24</v>
      </c>
      <c r="F681" s="92">
        <f t="shared" si="400"/>
        <v>30</v>
      </c>
      <c r="G681" s="92">
        <f t="shared" si="400"/>
        <v>28</v>
      </c>
      <c r="H681" s="92">
        <f t="shared" ref="H681:I681" si="401">H673</f>
        <v>23</v>
      </c>
      <c r="I681" s="92">
        <f t="shared" si="401"/>
        <v>28</v>
      </c>
      <c r="J681" s="92">
        <f t="shared" ref="J681:K681" si="402">J673</f>
        <v>26</v>
      </c>
      <c r="K681" s="92">
        <f t="shared" si="402"/>
        <v>21</v>
      </c>
      <c r="L681" s="92">
        <f t="shared" ref="L681" si="403">L673</f>
        <v>22</v>
      </c>
      <c r="M681" s="92">
        <f t="shared" ref="M681" si="404">M673</f>
        <v>24</v>
      </c>
      <c r="N681" s="161">
        <f>SUM(B681:M681)</f>
        <v>298</v>
      </c>
      <c r="O681" s="22">
        <f>IF(N681=0,0,AVERAGE(B681:M681))</f>
        <v>24.833333333333332</v>
      </c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s="9" customFormat="1" ht="15.75">
      <c r="A682" s="97" t="s">
        <v>176</v>
      </c>
      <c r="B682" s="92">
        <f t="shared" ref="B682:G682" si="405">B678</f>
        <v>29</v>
      </c>
      <c r="C682" s="92">
        <f t="shared" si="405"/>
        <v>18</v>
      </c>
      <c r="D682" s="92">
        <f t="shared" si="405"/>
        <v>34</v>
      </c>
      <c r="E682" s="92">
        <f t="shared" si="405"/>
        <v>35</v>
      </c>
      <c r="F682" s="92">
        <f t="shared" si="405"/>
        <v>37</v>
      </c>
      <c r="G682" s="92">
        <f t="shared" si="405"/>
        <v>34</v>
      </c>
      <c r="H682" s="92">
        <f t="shared" ref="H682:I682" si="406">H678</f>
        <v>38</v>
      </c>
      <c r="I682" s="92">
        <f t="shared" si="406"/>
        <v>42</v>
      </c>
      <c r="J682" s="92">
        <f t="shared" ref="J682:K682" si="407">J678</f>
        <v>35</v>
      </c>
      <c r="K682" s="92">
        <f t="shared" si="407"/>
        <v>38</v>
      </c>
      <c r="L682" s="92">
        <f t="shared" ref="L682" si="408">L678</f>
        <v>37</v>
      </c>
      <c r="M682" s="92">
        <f t="shared" ref="M682" si="409">M678</f>
        <v>38</v>
      </c>
      <c r="N682" s="161">
        <f>SUM(B682:M682)</f>
        <v>415</v>
      </c>
      <c r="O682" s="22">
        <f>IF(N682=0,0,AVERAGE(B682:M682))</f>
        <v>34.583333333333336</v>
      </c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s="9" customFormat="1" ht="15.75">
      <c r="A683" s="97" t="s">
        <v>177</v>
      </c>
      <c r="B683" s="92">
        <f t="shared" ref="B683:G683" si="410">SUM(B681:B682)</f>
        <v>55</v>
      </c>
      <c r="C683" s="92">
        <f t="shared" si="410"/>
        <v>38</v>
      </c>
      <c r="D683" s="92">
        <f t="shared" si="410"/>
        <v>60</v>
      </c>
      <c r="E683" s="92">
        <f t="shared" si="410"/>
        <v>59</v>
      </c>
      <c r="F683" s="92">
        <f t="shared" si="410"/>
        <v>67</v>
      </c>
      <c r="G683" s="92">
        <f t="shared" si="410"/>
        <v>62</v>
      </c>
      <c r="H683" s="92">
        <f t="shared" ref="H683:I683" si="411">SUM(H681:H682)</f>
        <v>61</v>
      </c>
      <c r="I683" s="92">
        <f t="shared" si="411"/>
        <v>70</v>
      </c>
      <c r="J683" s="92">
        <f t="shared" ref="J683:K683" si="412">SUM(J681:J682)</f>
        <v>61</v>
      </c>
      <c r="K683" s="92">
        <f t="shared" si="412"/>
        <v>59</v>
      </c>
      <c r="L683" s="92">
        <f t="shared" ref="L683" si="413">SUM(L681:L682)</f>
        <v>59</v>
      </c>
      <c r="M683" s="92">
        <f t="shared" ref="M683" si="414">SUM(M681:M682)</f>
        <v>62</v>
      </c>
      <c r="N683" s="161">
        <f>SUM(N681:N682)</f>
        <v>713</v>
      </c>
      <c r="O683" s="22">
        <f>SUM(O681:O682)</f>
        <v>59.416666666666671</v>
      </c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s="9" customFormat="1" ht="15.75">
      <c r="A684" s="88"/>
      <c r="B684" s="89"/>
      <c r="C684" s="89"/>
      <c r="D684" s="89"/>
      <c r="E684" s="89"/>
      <c r="F684" s="89"/>
      <c r="G684" s="89"/>
      <c r="H684" s="89"/>
      <c r="I684" s="89"/>
      <c r="J684" s="89"/>
      <c r="K684" s="89"/>
      <c r="L684" s="89"/>
      <c r="M684" s="89"/>
      <c r="N684" s="178"/>
      <c r="O684" s="90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s="9" customFormat="1" ht="15.75">
      <c r="A685" s="98" t="s">
        <v>791</v>
      </c>
      <c r="B685" s="99"/>
      <c r="C685" s="99"/>
      <c r="D685" s="99"/>
      <c r="E685" s="99"/>
      <c r="F685" s="99"/>
      <c r="G685" s="99"/>
      <c r="H685" s="99"/>
      <c r="I685" s="99"/>
      <c r="J685" s="99"/>
      <c r="K685" s="99"/>
      <c r="L685" s="99"/>
      <c r="M685" s="99"/>
      <c r="N685" s="180"/>
      <c r="O685" s="100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s="9" customFormat="1" ht="15.75">
      <c r="A686" s="66" t="s">
        <v>792</v>
      </c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60"/>
      <c r="O686" s="19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s="9" customFormat="1" ht="15.75">
      <c r="A687" s="40" t="s">
        <v>18</v>
      </c>
      <c r="B687" s="21">
        <v>18</v>
      </c>
      <c r="C687" s="21">
        <v>25</v>
      </c>
      <c r="D687" s="21">
        <v>27</v>
      </c>
      <c r="E687" s="21">
        <v>3</v>
      </c>
      <c r="F687" s="21">
        <v>37</v>
      </c>
      <c r="G687" s="21">
        <v>4</v>
      </c>
      <c r="H687" s="21">
        <v>1</v>
      </c>
      <c r="I687" s="21">
        <v>3</v>
      </c>
      <c r="J687" s="21">
        <v>3</v>
      </c>
      <c r="K687" s="21">
        <v>0</v>
      </c>
      <c r="L687" s="21">
        <v>2</v>
      </c>
      <c r="M687" s="21">
        <v>1</v>
      </c>
      <c r="N687" s="161">
        <f>SUM(B687:M687)</f>
        <v>124</v>
      </c>
      <c r="O687" s="22">
        <f>IF(N687=0,0,AVERAGE(B687:M687))</f>
        <v>10.333333333333334</v>
      </c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s="9" customFormat="1" ht="15.75">
      <c r="A688" s="40" t="s">
        <v>19</v>
      </c>
      <c r="B688" s="21">
        <v>71</v>
      </c>
      <c r="C688" s="21">
        <v>30</v>
      </c>
      <c r="D688" s="21">
        <v>36</v>
      </c>
      <c r="E688" s="21">
        <v>88</v>
      </c>
      <c r="F688" s="21">
        <v>39</v>
      </c>
      <c r="G688" s="21">
        <v>67</v>
      </c>
      <c r="H688" s="21">
        <v>60</v>
      </c>
      <c r="I688" s="21">
        <v>65</v>
      </c>
      <c r="J688" s="21">
        <v>55</v>
      </c>
      <c r="K688" s="21">
        <v>69</v>
      </c>
      <c r="L688" s="21">
        <v>63</v>
      </c>
      <c r="M688" s="21">
        <v>61</v>
      </c>
      <c r="N688" s="161">
        <f>SUM(B688:M688)</f>
        <v>704</v>
      </c>
      <c r="O688" s="22">
        <f>IF(N688=0,0,AVERAGE(B688:M688))</f>
        <v>58.666666666666664</v>
      </c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s="9" customFormat="1" ht="15.75">
      <c r="A689" s="40" t="s">
        <v>20</v>
      </c>
      <c r="B689" s="21">
        <v>34</v>
      </c>
      <c r="C689" s="21">
        <v>31</v>
      </c>
      <c r="D689" s="21">
        <v>33</v>
      </c>
      <c r="E689" s="21">
        <v>40</v>
      </c>
      <c r="F689" s="87">
        <v>35</v>
      </c>
      <c r="G689" s="21">
        <v>42</v>
      </c>
      <c r="H689" s="21">
        <v>38</v>
      </c>
      <c r="I689" s="87">
        <v>48</v>
      </c>
      <c r="J689" s="21">
        <v>9</v>
      </c>
      <c r="K689" s="21">
        <v>14</v>
      </c>
      <c r="L689" s="21">
        <v>9</v>
      </c>
      <c r="M689" s="21">
        <v>8</v>
      </c>
      <c r="N689" s="161">
        <f>SUM(B689:M689)</f>
        <v>341</v>
      </c>
      <c r="O689" s="22">
        <f>IF(N689=0,0,AVERAGE(B689:M689))</f>
        <v>28.416666666666668</v>
      </c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s="9" customFormat="1" ht="15.75">
      <c r="A690" s="62" t="s">
        <v>21</v>
      </c>
      <c r="B690" s="24">
        <f t="shared" ref="B690:G690" si="415">SUM(B687:B689)</f>
        <v>123</v>
      </c>
      <c r="C690" s="24">
        <f t="shared" si="415"/>
        <v>86</v>
      </c>
      <c r="D690" s="24">
        <f t="shared" si="415"/>
        <v>96</v>
      </c>
      <c r="E690" s="24">
        <f t="shared" si="415"/>
        <v>131</v>
      </c>
      <c r="F690" s="24">
        <f t="shared" si="415"/>
        <v>111</v>
      </c>
      <c r="G690" s="24">
        <f t="shared" si="415"/>
        <v>113</v>
      </c>
      <c r="H690" s="24">
        <f t="shared" ref="H690:I690" si="416">SUM(H687:H689)</f>
        <v>99</v>
      </c>
      <c r="I690" s="24">
        <f t="shared" si="416"/>
        <v>116</v>
      </c>
      <c r="J690" s="24">
        <f t="shared" ref="J690:K690" si="417">SUM(J687:J689)</f>
        <v>67</v>
      </c>
      <c r="K690" s="24">
        <f t="shared" si="417"/>
        <v>83</v>
      </c>
      <c r="L690" s="24">
        <f t="shared" ref="L690:M690" si="418">SUM(L687:L689)</f>
        <v>74</v>
      </c>
      <c r="M690" s="24">
        <f t="shared" si="418"/>
        <v>70</v>
      </c>
      <c r="N690" s="155">
        <f>SUM(N687:N689)</f>
        <v>1169</v>
      </c>
      <c r="O690" s="25">
        <f>SUM(O687:O689)</f>
        <v>97.416666666666671</v>
      </c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s="9" customFormat="1" ht="15.75">
      <c r="A691" s="62" t="s">
        <v>131</v>
      </c>
      <c r="B691" s="25">
        <f t="shared" ref="B691:H691" si="419">IF(B690=0,"",B690/B$1696)</f>
        <v>3.967741935483871</v>
      </c>
      <c r="C691" s="25">
        <f t="shared" si="419"/>
        <v>3.0714285714285716</v>
      </c>
      <c r="D691" s="25">
        <f t="shared" si="419"/>
        <v>3.096774193548387</v>
      </c>
      <c r="E691" s="25">
        <f t="shared" si="419"/>
        <v>4.3666666666666663</v>
      </c>
      <c r="F691" s="25">
        <f t="shared" si="419"/>
        <v>3.5806451612903225</v>
      </c>
      <c r="G691" s="25">
        <f t="shared" si="419"/>
        <v>3.7666666666666666</v>
      </c>
      <c r="H691" s="25">
        <f t="shared" si="419"/>
        <v>3.193548387096774</v>
      </c>
      <c r="I691" s="25">
        <f t="shared" ref="I691:J691" si="420">IF(I690=0,"",I690/I$1696)</f>
        <v>3.7419354838709675</v>
      </c>
      <c r="J691" s="25">
        <f t="shared" si="420"/>
        <v>2.2333333333333334</v>
      </c>
      <c r="K691" s="25">
        <f t="shared" ref="K691:L691" si="421">IF(K690=0,"",K690/K$1696)</f>
        <v>2.6774193548387095</v>
      </c>
      <c r="L691" s="25">
        <f t="shared" si="421"/>
        <v>2.4666666666666668</v>
      </c>
      <c r="M691" s="25">
        <f t="shared" ref="M691" si="422">IF(M690=0,"",M690/M$1696)</f>
        <v>2.2580645161290325</v>
      </c>
      <c r="N691" s="155">
        <f>SUM(B691:M691)</f>
        <v>38.420890937019976</v>
      </c>
      <c r="O691" s="25">
        <f>IF(N691=0,0,AVERAGE(B691:M691))</f>
        <v>3.2017409114183315</v>
      </c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s="9" customFormat="1" ht="15.75">
      <c r="A692" s="101"/>
      <c r="B692" s="27"/>
      <c r="C692" s="27"/>
      <c r="D692" s="27"/>
      <c r="E692" s="28"/>
      <c r="F692" s="28"/>
      <c r="G692" s="28"/>
      <c r="H692" s="28"/>
      <c r="I692" s="28"/>
      <c r="J692" s="28"/>
      <c r="K692" s="28"/>
      <c r="L692" s="28"/>
      <c r="M692" s="28"/>
      <c r="N692" s="162"/>
      <c r="O692" s="102"/>
      <c r="P692" s="103"/>
      <c r="Q692" s="103"/>
      <c r="R692" s="103"/>
      <c r="S692" s="103"/>
      <c r="T692" s="103"/>
      <c r="U692" s="103"/>
      <c r="V692" s="103"/>
      <c r="W692" s="103"/>
      <c r="X692" s="103"/>
      <c r="Y692" s="103"/>
      <c r="Z692" s="103"/>
    </row>
    <row r="693" spans="1:26" s="9" customFormat="1" ht="15.75">
      <c r="A693" s="66" t="s">
        <v>793</v>
      </c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60"/>
      <c r="O693" s="19"/>
      <c r="P693" s="103"/>
      <c r="Q693" s="103"/>
      <c r="R693" s="103"/>
      <c r="S693" s="103"/>
      <c r="T693" s="103"/>
      <c r="U693" s="103"/>
      <c r="V693" s="103"/>
      <c r="W693" s="103"/>
      <c r="X693" s="103"/>
      <c r="Y693" s="103"/>
      <c r="Z693" s="103"/>
    </row>
    <row r="694" spans="1:26" s="9" customFormat="1" ht="15.75">
      <c r="A694" s="104" t="s">
        <v>133</v>
      </c>
      <c r="B694" s="105">
        <v>121</v>
      </c>
      <c r="C694" s="105">
        <v>87</v>
      </c>
      <c r="D694" s="105">
        <v>99</v>
      </c>
      <c r="E694" s="106">
        <v>79</v>
      </c>
      <c r="F694" s="106">
        <v>97</v>
      </c>
      <c r="G694" s="106">
        <v>128</v>
      </c>
      <c r="H694" s="106">
        <v>136</v>
      </c>
      <c r="I694" s="106">
        <v>141</v>
      </c>
      <c r="J694" s="106">
        <v>124</v>
      </c>
      <c r="K694" s="106">
        <v>145</v>
      </c>
      <c r="L694" s="106">
        <v>120</v>
      </c>
      <c r="M694" s="106">
        <v>128</v>
      </c>
      <c r="N694" s="161">
        <f>SUM(B694:M694)</f>
        <v>1405</v>
      </c>
      <c r="O694" s="22">
        <f>IF(N694=0,0,AVERAGE(B694:M694))</f>
        <v>117.08333333333333</v>
      </c>
      <c r="P694" s="103"/>
      <c r="Q694" s="103"/>
      <c r="R694" s="103"/>
      <c r="S694" s="103"/>
      <c r="T694" s="103"/>
      <c r="U694" s="103"/>
      <c r="V694" s="103"/>
      <c r="W694" s="103"/>
      <c r="X694" s="103"/>
      <c r="Y694" s="103"/>
      <c r="Z694" s="103"/>
    </row>
    <row r="695" spans="1:26" s="9" customFormat="1" ht="15.75">
      <c r="A695" s="62" t="s">
        <v>21</v>
      </c>
      <c r="B695" s="24">
        <f t="shared" ref="B695:G695" si="423">SUM(B694)</f>
        <v>121</v>
      </c>
      <c r="C695" s="24">
        <f t="shared" si="423"/>
        <v>87</v>
      </c>
      <c r="D695" s="24">
        <f t="shared" si="423"/>
        <v>99</v>
      </c>
      <c r="E695" s="24">
        <f t="shared" si="423"/>
        <v>79</v>
      </c>
      <c r="F695" s="24">
        <f t="shared" si="423"/>
        <v>97</v>
      </c>
      <c r="G695" s="24">
        <f t="shared" si="423"/>
        <v>128</v>
      </c>
      <c r="H695" s="24">
        <f t="shared" ref="H695:I695" si="424">SUM(H694)</f>
        <v>136</v>
      </c>
      <c r="I695" s="24">
        <f t="shared" si="424"/>
        <v>141</v>
      </c>
      <c r="J695" s="24">
        <f t="shared" ref="J695:K695" si="425">SUM(J694)</f>
        <v>124</v>
      </c>
      <c r="K695" s="24">
        <f t="shared" si="425"/>
        <v>145</v>
      </c>
      <c r="L695" s="24">
        <f t="shared" ref="L695:M695" si="426">SUM(L694)</f>
        <v>120</v>
      </c>
      <c r="M695" s="24">
        <f t="shared" si="426"/>
        <v>128</v>
      </c>
      <c r="N695" s="155">
        <f>SUM(N694)</f>
        <v>1405</v>
      </c>
      <c r="O695" s="25">
        <f>SUM(O694)</f>
        <v>117.08333333333333</v>
      </c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s="9" customFormat="1" ht="15.75">
      <c r="A696" s="62" t="s">
        <v>131</v>
      </c>
      <c r="B696" s="25">
        <f t="shared" ref="B696:H696" si="427">IF(B695=0,"",B695/B$1696)</f>
        <v>3.903225806451613</v>
      </c>
      <c r="C696" s="25">
        <f t="shared" si="427"/>
        <v>3.1071428571428572</v>
      </c>
      <c r="D696" s="25">
        <f t="shared" si="427"/>
        <v>3.193548387096774</v>
      </c>
      <c r="E696" s="25">
        <f t="shared" si="427"/>
        <v>2.6333333333333333</v>
      </c>
      <c r="F696" s="25">
        <f t="shared" si="427"/>
        <v>3.129032258064516</v>
      </c>
      <c r="G696" s="25">
        <f t="shared" si="427"/>
        <v>4.2666666666666666</v>
      </c>
      <c r="H696" s="25">
        <f t="shared" si="427"/>
        <v>4.387096774193548</v>
      </c>
      <c r="I696" s="25">
        <f t="shared" ref="I696:J696" si="428">IF(I695=0,"",I695/I$1696)</f>
        <v>4.5483870967741939</v>
      </c>
      <c r="J696" s="25">
        <f t="shared" si="428"/>
        <v>4.1333333333333337</v>
      </c>
      <c r="K696" s="25">
        <f t="shared" ref="K696:L696" si="429">IF(K695=0,"",K695/K$1696)</f>
        <v>4.67741935483871</v>
      </c>
      <c r="L696" s="25">
        <f t="shared" si="429"/>
        <v>4</v>
      </c>
      <c r="M696" s="25">
        <f t="shared" ref="M696" si="430">IF(M695=0,"",M695/M$1696)</f>
        <v>4.129032258064516</v>
      </c>
      <c r="N696" s="155">
        <f>SUM(B696:M696)</f>
        <v>46.108218125960065</v>
      </c>
      <c r="O696" s="25">
        <f>IF(N696=0,0,AVERAGE(B696:M696))</f>
        <v>3.8423515104966719</v>
      </c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s="9" customFormat="1" ht="15.75">
      <c r="A697" s="101"/>
      <c r="B697" s="27"/>
      <c r="C697" s="27"/>
      <c r="D697" s="27"/>
      <c r="E697" s="28"/>
      <c r="F697" s="28"/>
      <c r="G697" s="28"/>
      <c r="H697" s="28"/>
      <c r="I697" s="28"/>
      <c r="J697" s="28"/>
      <c r="K697" s="28"/>
      <c r="L697" s="28"/>
      <c r="M697" s="28"/>
      <c r="N697" s="162"/>
      <c r="O697" s="57"/>
      <c r="P697" s="103"/>
      <c r="Q697" s="103"/>
      <c r="R697" s="103"/>
      <c r="S697" s="103"/>
      <c r="T697" s="103"/>
      <c r="U697" s="103"/>
      <c r="V697" s="103"/>
      <c r="W697" s="103"/>
      <c r="X697" s="103"/>
      <c r="Y697" s="103"/>
      <c r="Z697" s="103"/>
    </row>
    <row r="698" spans="1:26" s="9" customFormat="1" ht="15.75">
      <c r="A698" s="91" t="s">
        <v>175</v>
      </c>
      <c r="B698" s="92">
        <f t="shared" ref="B698:F698" si="431">B690</f>
        <v>123</v>
      </c>
      <c r="C698" s="92">
        <f t="shared" si="431"/>
        <v>86</v>
      </c>
      <c r="D698" s="92">
        <f t="shared" si="431"/>
        <v>96</v>
      </c>
      <c r="E698" s="92">
        <f t="shared" si="431"/>
        <v>131</v>
      </c>
      <c r="F698" s="92">
        <f t="shared" si="431"/>
        <v>111</v>
      </c>
      <c r="G698" s="92">
        <f t="shared" ref="G698:L698" si="432">G690</f>
        <v>113</v>
      </c>
      <c r="H698" s="92">
        <f t="shared" si="432"/>
        <v>99</v>
      </c>
      <c r="I698" s="92">
        <f t="shared" si="432"/>
        <v>116</v>
      </c>
      <c r="J698" s="92">
        <f t="shared" si="432"/>
        <v>67</v>
      </c>
      <c r="K698" s="92">
        <f t="shared" si="432"/>
        <v>83</v>
      </c>
      <c r="L698" s="92">
        <f t="shared" si="432"/>
        <v>74</v>
      </c>
      <c r="M698" s="92">
        <f t="shared" ref="M698" si="433">M690</f>
        <v>70</v>
      </c>
      <c r="N698" s="161">
        <f>SUM(B698:M698)</f>
        <v>1169</v>
      </c>
      <c r="O698" s="22">
        <f>IF(N698=0,0,AVERAGE(B698:M698))</f>
        <v>97.416666666666671</v>
      </c>
      <c r="P698" s="103"/>
      <c r="Q698" s="103"/>
      <c r="R698" s="103"/>
      <c r="S698" s="103"/>
      <c r="T698" s="103"/>
      <c r="U698" s="103"/>
      <c r="V698" s="103"/>
      <c r="W698" s="103"/>
      <c r="X698" s="103"/>
      <c r="Y698" s="103"/>
      <c r="Z698" s="103"/>
    </row>
    <row r="699" spans="1:26" s="9" customFormat="1" ht="15.75">
      <c r="A699" s="91" t="s">
        <v>176</v>
      </c>
      <c r="B699" s="92">
        <f t="shared" ref="B699:G699" si="434">B695</f>
        <v>121</v>
      </c>
      <c r="C699" s="92">
        <f t="shared" si="434"/>
        <v>87</v>
      </c>
      <c r="D699" s="92">
        <f t="shared" si="434"/>
        <v>99</v>
      </c>
      <c r="E699" s="92">
        <f t="shared" si="434"/>
        <v>79</v>
      </c>
      <c r="F699" s="92">
        <f t="shared" si="434"/>
        <v>97</v>
      </c>
      <c r="G699" s="92">
        <f t="shared" si="434"/>
        <v>128</v>
      </c>
      <c r="H699" s="92">
        <f t="shared" ref="H699:I699" si="435">H695</f>
        <v>136</v>
      </c>
      <c r="I699" s="92">
        <f t="shared" si="435"/>
        <v>141</v>
      </c>
      <c r="J699" s="92">
        <f t="shared" ref="J699:K699" si="436">J695</f>
        <v>124</v>
      </c>
      <c r="K699" s="92">
        <f t="shared" si="436"/>
        <v>145</v>
      </c>
      <c r="L699" s="92">
        <f t="shared" ref="L699:M699" si="437">L695</f>
        <v>120</v>
      </c>
      <c r="M699" s="92">
        <f t="shared" si="437"/>
        <v>128</v>
      </c>
      <c r="N699" s="161">
        <f>SUM(B699:M699)</f>
        <v>1405</v>
      </c>
      <c r="O699" s="22">
        <f>IF(N699=0,0,AVERAGE(B699:M699))</f>
        <v>117.08333333333333</v>
      </c>
      <c r="P699" s="103"/>
      <c r="Q699" s="103"/>
      <c r="R699" s="103"/>
      <c r="S699" s="103"/>
      <c r="T699" s="103"/>
      <c r="U699" s="103"/>
      <c r="V699" s="103"/>
      <c r="W699" s="103"/>
      <c r="X699" s="103"/>
      <c r="Y699" s="103"/>
      <c r="Z699" s="103"/>
    </row>
    <row r="700" spans="1:26" s="9" customFormat="1" ht="15.75">
      <c r="A700" s="91" t="s">
        <v>177</v>
      </c>
      <c r="B700" s="92">
        <f t="shared" ref="B700:G700" si="438">SUM(B698:B699)</f>
        <v>244</v>
      </c>
      <c r="C700" s="92">
        <f t="shared" si="438"/>
        <v>173</v>
      </c>
      <c r="D700" s="92">
        <f t="shared" si="438"/>
        <v>195</v>
      </c>
      <c r="E700" s="92">
        <f t="shared" si="438"/>
        <v>210</v>
      </c>
      <c r="F700" s="92">
        <f t="shared" si="438"/>
        <v>208</v>
      </c>
      <c r="G700" s="92">
        <f t="shared" si="438"/>
        <v>241</v>
      </c>
      <c r="H700" s="92">
        <f t="shared" ref="H700:I700" si="439">SUM(H698:H699)</f>
        <v>235</v>
      </c>
      <c r="I700" s="92">
        <f t="shared" si="439"/>
        <v>257</v>
      </c>
      <c r="J700" s="92">
        <f t="shared" ref="J700:K700" si="440">SUM(J698:J699)</f>
        <v>191</v>
      </c>
      <c r="K700" s="92">
        <f t="shared" si="440"/>
        <v>228</v>
      </c>
      <c r="L700" s="92">
        <f t="shared" ref="L700:M700" si="441">SUM(L698:L699)</f>
        <v>194</v>
      </c>
      <c r="M700" s="92">
        <f t="shared" si="441"/>
        <v>198</v>
      </c>
      <c r="N700" s="161">
        <f>SUM(N698:N699)</f>
        <v>2574</v>
      </c>
      <c r="O700" s="22">
        <f>SUM(O698:O699)</f>
        <v>214.5</v>
      </c>
      <c r="P700" s="103"/>
      <c r="Q700" s="103"/>
      <c r="R700" s="103"/>
      <c r="S700" s="103"/>
      <c r="T700" s="103"/>
      <c r="U700" s="103"/>
      <c r="V700" s="103"/>
      <c r="W700" s="103"/>
      <c r="X700" s="103"/>
      <c r="Y700" s="103"/>
      <c r="Z700" s="103"/>
    </row>
    <row r="701" spans="1:26" s="9" customFormat="1" ht="15.75">
      <c r="A701" s="88"/>
      <c r="B701" s="89"/>
      <c r="C701" s="89"/>
      <c r="D701" s="89"/>
      <c r="E701" s="89"/>
      <c r="F701" s="89"/>
      <c r="G701" s="89"/>
      <c r="H701" s="89"/>
      <c r="I701" s="89"/>
      <c r="J701" s="89"/>
      <c r="K701" s="89"/>
      <c r="L701" s="89"/>
      <c r="M701" s="89"/>
      <c r="N701" s="178"/>
      <c r="O701" s="90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s="9" customFormat="1" ht="15.75">
      <c r="A702" s="98" t="s">
        <v>794</v>
      </c>
      <c r="B702" s="99"/>
      <c r="C702" s="99"/>
      <c r="D702" s="99"/>
      <c r="E702" s="99"/>
      <c r="F702" s="99"/>
      <c r="G702" s="99"/>
      <c r="H702" s="99"/>
      <c r="I702" s="99"/>
      <c r="J702" s="99"/>
      <c r="K702" s="99"/>
      <c r="L702" s="99"/>
      <c r="M702" s="99"/>
      <c r="N702" s="180"/>
      <c r="O702" s="100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s="9" customFormat="1" ht="15.75">
      <c r="A703" s="107" t="s">
        <v>490</v>
      </c>
      <c r="B703" s="99"/>
      <c r="C703" s="99"/>
      <c r="D703" s="99"/>
      <c r="E703" s="99"/>
      <c r="F703" s="99"/>
      <c r="G703" s="99"/>
      <c r="H703" s="99"/>
      <c r="I703" s="99"/>
      <c r="J703" s="99"/>
      <c r="K703" s="99"/>
      <c r="L703" s="99"/>
      <c r="M703" s="99"/>
      <c r="N703" s="180"/>
      <c r="O703" s="100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s="9" customFormat="1" ht="15.75">
      <c r="A704" s="37" t="s">
        <v>214</v>
      </c>
      <c r="B704" s="21">
        <f t="shared" ref="B704:G704" si="442">B716+B735</f>
        <v>76</v>
      </c>
      <c r="C704" s="21">
        <f t="shared" si="442"/>
        <v>22</v>
      </c>
      <c r="D704" s="21">
        <f t="shared" si="442"/>
        <v>38</v>
      </c>
      <c r="E704" s="21">
        <f t="shared" si="442"/>
        <v>58</v>
      </c>
      <c r="F704" s="21">
        <f t="shared" si="442"/>
        <v>44</v>
      </c>
      <c r="G704" s="21">
        <f t="shared" si="442"/>
        <v>30</v>
      </c>
      <c r="H704" s="21">
        <f t="shared" ref="H704:I704" si="443">H716+H735</f>
        <v>45</v>
      </c>
      <c r="I704" s="21">
        <f t="shared" si="443"/>
        <v>71</v>
      </c>
      <c r="J704" s="21">
        <f t="shared" ref="J704:K704" si="444">J716+J735</f>
        <v>75</v>
      </c>
      <c r="K704" s="21">
        <f t="shared" si="444"/>
        <v>83</v>
      </c>
      <c r="L704" s="21">
        <f t="shared" ref="L704:M704" si="445">L716+L735</f>
        <v>66</v>
      </c>
      <c r="M704" s="21">
        <f t="shared" si="445"/>
        <v>64</v>
      </c>
      <c r="N704" s="161">
        <f t="shared" ref="N704:N711" si="446">SUM(B704:M704)</f>
        <v>672</v>
      </c>
      <c r="O704" s="22">
        <f t="shared" ref="O704:O711" si="447">IF(N704=0,0,AVERAGE(B704:M704))</f>
        <v>56</v>
      </c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s="9" customFormat="1" ht="15.75">
      <c r="A705" s="37" t="s">
        <v>215</v>
      </c>
      <c r="B705" s="21">
        <f t="shared" ref="B705:F711" si="448">B717+B736</f>
        <v>2</v>
      </c>
      <c r="C705" s="21">
        <f t="shared" si="448"/>
        <v>0</v>
      </c>
      <c r="D705" s="21">
        <f t="shared" si="448"/>
        <v>0</v>
      </c>
      <c r="E705" s="21">
        <f t="shared" si="448"/>
        <v>0</v>
      </c>
      <c r="F705" s="21">
        <f t="shared" si="448"/>
        <v>0</v>
      </c>
      <c r="G705" s="21">
        <f t="shared" ref="G705:H711" si="449">G717+G736</f>
        <v>0</v>
      </c>
      <c r="H705" s="21">
        <f t="shared" si="449"/>
        <v>0</v>
      </c>
      <c r="I705" s="21">
        <f t="shared" ref="I705:J705" si="450">I717+I736</f>
        <v>0</v>
      </c>
      <c r="J705" s="21">
        <f t="shared" si="450"/>
        <v>0</v>
      </c>
      <c r="K705" s="21">
        <f t="shared" ref="K705:L705" si="451">K717+K736</f>
        <v>0</v>
      </c>
      <c r="L705" s="21">
        <f t="shared" si="451"/>
        <v>0</v>
      </c>
      <c r="M705" s="21">
        <f t="shared" ref="M705" si="452">M717+M736</f>
        <v>0</v>
      </c>
      <c r="N705" s="161">
        <f t="shared" si="446"/>
        <v>2</v>
      </c>
      <c r="O705" s="22">
        <f t="shared" si="447"/>
        <v>0.16666666666666666</v>
      </c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s="9" customFormat="1" ht="15.75">
      <c r="A706" s="37" t="s">
        <v>216</v>
      </c>
      <c r="B706" s="21">
        <f t="shared" si="448"/>
        <v>328</v>
      </c>
      <c r="C706" s="21">
        <f t="shared" si="448"/>
        <v>254</v>
      </c>
      <c r="D706" s="21">
        <f t="shared" si="448"/>
        <v>317</v>
      </c>
      <c r="E706" s="21">
        <f t="shared" si="448"/>
        <v>407</v>
      </c>
      <c r="F706" s="21">
        <f t="shared" si="448"/>
        <v>321</v>
      </c>
      <c r="G706" s="21">
        <f t="shared" si="449"/>
        <v>235</v>
      </c>
      <c r="H706" s="21">
        <f t="shared" si="449"/>
        <v>304</v>
      </c>
      <c r="I706" s="21">
        <f t="shared" ref="I706:J706" si="453">I718+I737</f>
        <v>341</v>
      </c>
      <c r="J706" s="21">
        <f t="shared" si="453"/>
        <v>395</v>
      </c>
      <c r="K706" s="21">
        <f t="shared" ref="K706:L706" si="454">K718+K737</f>
        <v>510</v>
      </c>
      <c r="L706" s="21">
        <f t="shared" si="454"/>
        <v>467</v>
      </c>
      <c r="M706" s="21">
        <f t="shared" ref="M706" si="455">M718+M737</f>
        <v>485</v>
      </c>
      <c r="N706" s="161">
        <f t="shared" si="446"/>
        <v>4364</v>
      </c>
      <c r="O706" s="22">
        <f t="shared" si="447"/>
        <v>363.66666666666669</v>
      </c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s="9" customFormat="1" ht="15.75">
      <c r="A707" s="37" t="s">
        <v>217</v>
      </c>
      <c r="B707" s="21">
        <f t="shared" si="448"/>
        <v>0</v>
      </c>
      <c r="C707" s="21">
        <f t="shared" si="448"/>
        <v>0</v>
      </c>
      <c r="D707" s="21">
        <f t="shared" si="448"/>
        <v>0</v>
      </c>
      <c r="E707" s="21">
        <f t="shared" si="448"/>
        <v>0</v>
      </c>
      <c r="F707" s="21">
        <f t="shared" si="448"/>
        <v>0</v>
      </c>
      <c r="G707" s="21">
        <f t="shared" si="449"/>
        <v>0</v>
      </c>
      <c r="H707" s="21">
        <f t="shared" si="449"/>
        <v>0</v>
      </c>
      <c r="I707" s="21">
        <f t="shared" ref="I707:J707" si="456">I719+I738</f>
        <v>0</v>
      </c>
      <c r="J707" s="21">
        <f t="shared" si="456"/>
        <v>0</v>
      </c>
      <c r="K707" s="21">
        <f t="shared" ref="K707:L707" si="457">K719+K738</f>
        <v>0</v>
      </c>
      <c r="L707" s="21">
        <f t="shared" si="457"/>
        <v>0</v>
      </c>
      <c r="M707" s="21">
        <f t="shared" ref="M707" si="458">M719+M738</f>
        <v>0</v>
      </c>
      <c r="N707" s="161">
        <f t="shared" si="446"/>
        <v>0</v>
      </c>
      <c r="O707" s="22">
        <f t="shared" si="447"/>
        <v>0</v>
      </c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s="9" customFormat="1" ht="15.75">
      <c r="A708" s="37" t="s">
        <v>170</v>
      </c>
      <c r="B708" s="21">
        <f t="shared" si="448"/>
        <v>0</v>
      </c>
      <c r="C708" s="21">
        <f t="shared" si="448"/>
        <v>0</v>
      </c>
      <c r="D708" s="21">
        <f t="shared" si="448"/>
        <v>0</v>
      </c>
      <c r="E708" s="21">
        <f t="shared" si="448"/>
        <v>0</v>
      </c>
      <c r="F708" s="21">
        <f t="shared" si="448"/>
        <v>0</v>
      </c>
      <c r="G708" s="21">
        <f t="shared" si="449"/>
        <v>0</v>
      </c>
      <c r="H708" s="21">
        <f t="shared" si="449"/>
        <v>0</v>
      </c>
      <c r="I708" s="21">
        <f t="shared" ref="I708:J708" si="459">I720+I739</f>
        <v>0</v>
      </c>
      <c r="J708" s="21">
        <f t="shared" si="459"/>
        <v>0</v>
      </c>
      <c r="K708" s="21">
        <f t="shared" ref="K708:L708" si="460">K720+K739</f>
        <v>0</v>
      </c>
      <c r="L708" s="21">
        <f t="shared" si="460"/>
        <v>0</v>
      </c>
      <c r="M708" s="21">
        <f t="shared" ref="M708" si="461">M720+M739</f>
        <v>0</v>
      </c>
      <c r="N708" s="161">
        <f t="shared" si="446"/>
        <v>0</v>
      </c>
      <c r="O708" s="22">
        <f t="shared" si="447"/>
        <v>0</v>
      </c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s="9" customFormat="1" ht="15.75">
      <c r="A709" s="37" t="s">
        <v>218</v>
      </c>
      <c r="B709" s="21">
        <f t="shared" si="448"/>
        <v>0</v>
      </c>
      <c r="C709" s="21">
        <f t="shared" si="448"/>
        <v>0</v>
      </c>
      <c r="D709" s="21">
        <f t="shared" si="448"/>
        <v>0</v>
      </c>
      <c r="E709" s="21">
        <f t="shared" si="448"/>
        <v>0</v>
      </c>
      <c r="F709" s="21">
        <f t="shared" si="448"/>
        <v>0</v>
      </c>
      <c r="G709" s="21">
        <f t="shared" si="449"/>
        <v>0</v>
      </c>
      <c r="H709" s="21">
        <f t="shared" si="449"/>
        <v>0</v>
      </c>
      <c r="I709" s="21">
        <f t="shared" ref="I709:J709" si="462">I721+I740</f>
        <v>0</v>
      </c>
      <c r="J709" s="21">
        <f t="shared" si="462"/>
        <v>0</v>
      </c>
      <c r="K709" s="21">
        <f t="shared" ref="K709:L709" si="463">K721+K740</f>
        <v>0</v>
      </c>
      <c r="L709" s="21">
        <f t="shared" si="463"/>
        <v>0</v>
      </c>
      <c r="M709" s="21">
        <f t="shared" ref="M709" si="464">M721+M740</f>
        <v>0</v>
      </c>
      <c r="N709" s="161">
        <f t="shared" si="446"/>
        <v>0</v>
      </c>
      <c r="O709" s="22">
        <f t="shared" si="447"/>
        <v>0</v>
      </c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s="9" customFormat="1" ht="15.75">
      <c r="A710" s="37" t="s">
        <v>592</v>
      </c>
      <c r="B710" s="21">
        <f t="shared" si="448"/>
        <v>171</v>
      </c>
      <c r="C710" s="21">
        <f t="shared" si="448"/>
        <v>153</v>
      </c>
      <c r="D710" s="21">
        <f t="shared" si="448"/>
        <v>189</v>
      </c>
      <c r="E710" s="21">
        <f t="shared" si="448"/>
        <v>256</v>
      </c>
      <c r="F710" s="21">
        <f t="shared" si="448"/>
        <v>192</v>
      </c>
      <c r="G710" s="21">
        <f t="shared" si="449"/>
        <v>147</v>
      </c>
      <c r="H710" s="21">
        <f t="shared" si="449"/>
        <v>201</v>
      </c>
      <c r="I710" s="21">
        <f t="shared" ref="I710:J710" si="465">I722+I741</f>
        <v>207</v>
      </c>
      <c r="J710" s="21">
        <f t="shared" si="465"/>
        <v>261</v>
      </c>
      <c r="K710" s="21">
        <f t="shared" ref="K710:L710" si="466">K722+K741</f>
        <v>291</v>
      </c>
      <c r="L710" s="21">
        <f t="shared" si="466"/>
        <v>314</v>
      </c>
      <c r="M710" s="21">
        <f t="shared" ref="M710" si="467">M722+M741</f>
        <v>329</v>
      </c>
      <c r="N710" s="161">
        <f t="shared" si="446"/>
        <v>2711</v>
      </c>
      <c r="O710" s="22">
        <f t="shared" si="447"/>
        <v>225.91666666666666</v>
      </c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s="9" customFormat="1" ht="15.75">
      <c r="A711" s="37" t="s">
        <v>22</v>
      </c>
      <c r="B711" s="21">
        <f t="shared" si="448"/>
        <v>2</v>
      </c>
      <c r="C711" s="21">
        <f t="shared" si="448"/>
        <v>0</v>
      </c>
      <c r="D711" s="21">
        <f t="shared" si="448"/>
        <v>0</v>
      </c>
      <c r="E711" s="21">
        <f t="shared" si="448"/>
        <v>0</v>
      </c>
      <c r="F711" s="21">
        <f t="shared" si="448"/>
        <v>0</v>
      </c>
      <c r="G711" s="21">
        <f t="shared" si="449"/>
        <v>0</v>
      </c>
      <c r="H711" s="21">
        <f t="shared" si="449"/>
        <v>0</v>
      </c>
      <c r="I711" s="21">
        <f t="shared" ref="I711:J711" si="468">I723+I742</f>
        <v>0</v>
      </c>
      <c r="J711" s="21">
        <f t="shared" si="468"/>
        <v>0</v>
      </c>
      <c r="K711" s="21">
        <f t="shared" ref="K711:L711" si="469">K723+K742</f>
        <v>0</v>
      </c>
      <c r="L711" s="21">
        <f t="shared" si="469"/>
        <v>0</v>
      </c>
      <c r="M711" s="21">
        <f t="shared" ref="M711" si="470">M723+M742</f>
        <v>0</v>
      </c>
      <c r="N711" s="161">
        <f t="shared" si="446"/>
        <v>2</v>
      </c>
      <c r="O711" s="22">
        <f t="shared" si="447"/>
        <v>0.16666666666666666</v>
      </c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s="9" customFormat="1" ht="15.75">
      <c r="A712" s="62" t="s">
        <v>21</v>
      </c>
      <c r="B712" s="24">
        <f t="shared" ref="B712:G712" si="471">SUM(B704:B711)</f>
        <v>579</v>
      </c>
      <c r="C712" s="24">
        <f t="shared" si="471"/>
        <v>429</v>
      </c>
      <c r="D712" s="24">
        <f t="shared" si="471"/>
        <v>544</v>
      </c>
      <c r="E712" s="24">
        <f t="shared" si="471"/>
        <v>721</v>
      </c>
      <c r="F712" s="24">
        <f t="shared" si="471"/>
        <v>557</v>
      </c>
      <c r="G712" s="24">
        <f t="shared" si="471"/>
        <v>412</v>
      </c>
      <c r="H712" s="24">
        <f t="shared" ref="H712:I712" si="472">SUM(H704:H711)</f>
        <v>550</v>
      </c>
      <c r="I712" s="24">
        <f t="shared" si="472"/>
        <v>619</v>
      </c>
      <c r="J712" s="24">
        <f t="shared" ref="J712:K712" si="473">SUM(J704:J711)</f>
        <v>731</v>
      </c>
      <c r="K712" s="24">
        <f t="shared" si="473"/>
        <v>884</v>
      </c>
      <c r="L712" s="24">
        <f t="shared" ref="L712:M712" si="474">SUM(L704:L711)</f>
        <v>847</v>
      </c>
      <c r="M712" s="24">
        <f t="shared" si="474"/>
        <v>878</v>
      </c>
      <c r="N712" s="155">
        <f>SUM(N704:N711)</f>
        <v>7751</v>
      </c>
      <c r="O712" s="25">
        <f>SUM(O704:O711)</f>
        <v>645.91666666666663</v>
      </c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s="9" customFormat="1" ht="15.75">
      <c r="A713" s="62" t="s">
        <v>131</v>
      </c>
      <c r="B713" s="25">
        <f t="shared" ref="B713:H713" si="475">IF(B712=0,"",B712/B$1696)</f>
        <v>18.677419354838708</v>
      </c>
      <c r="C713" s="25">
        <f t="shared" si="475"/>
        <v>15.321428571428571</v>
      </c>
      <c r="D713" s="25">
        <f t="shared" si="475"/>
        <v>17.548387096774192</v>
      </c>
      <c r="E713" s="25">
        <f t="shared" si="475"/>
        <v>24.033333333333335</v>
      </c>
      <c r="F713" s="25">
        <f t="shared" si="475"/>
        <v>17.967741935483872</v>
      </c>
      <c r="G713" s="25">
        <f t="shared" si="475"/>
        <v>13.733333333333333</v>
      </c>
      <c r="H713" s="25">
        <f t="shared" si="475"/>
        <v>17.741935483870968</v>
      </c>
      <c r="I713" s="25">
        <f t="shared" ref="I713:J713" si="476">IF(I712=0,"",I712/I$1696)</f>
        <v>19.967741935483872</v>
      </c>
      <c r="J713" s="25">
        <f t="shared" si="476"/>
        <v>24.366666666666667</v>
      </c>
      <c r="K713" s="25">
        <f t="shared" ref="K713:L713" si="477">IF(K712=0,"",K712/K$1696)</f>
        <v>28.516129032258064</v>
      </c>
      <c r="L713" s="25">
        <f t="shared" si="477"/>
        <v>28.233333333333334</v>
      </c>
      <c r="M713" s="25">
        <f t="shared" ref="M713" si="478">IF(M712=0,"",M712/M$1696)</f>
        <v>28.322580645161292</v>
      </c>
      <c r="N713" s="155">
        <f>SUM(B713:M713)</f>
        <v>254.4300307219662</v>
      </c>
      <c r="O713" s="25">
        <f>IF(N713=0,0,AVERAGE(B713:M713))</f>
        <v>21.20250256016385</v>
      </c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s="9" customFormat="1" ht="15.75">
      <c r="A714" s="26"/>
      <c r="B714" s="27"/>
      <c r="C714" s="27"/>
      <c r="D714" s="27"/>
      <c r="E714" s="28"/>
      <c r="F714" s="28"/>
      <c r="G714" s="28"/>
      <c r="H714" s="28"/>
      <c r="I714" s="28"/>
      <c r="J714" s="28"/>
      <c r="K714" s="28"/>
      <c r="L714" s="28"/>
      <c r="M714" s="28"/>
      <c r="N714" s="162"/>
      <c r="O714" s="57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s="9" customFormat="1" ht="15.75">
      <c r="A715" s="107" t="s">
        <v>491</v>
      </c>
      <c r="B715" s="99"/>
      <c r="C715" s="99"/>
      <c r="D715" s="99"/>
      <c r="E715" s="99"/>
      <c r="F715" s="99"/>
      <c r="G715" s="99"/>
      <c r="H715" s="99"/>
      <c r="I715" s="99"/>
      <c r="J715" s="99"/>
      <c r="K715" s="99"/>
      <c r="L715" s="99"/>
      <c r="M715" s="99"/>
      <c r="N715" s="180"/>
      <c r="O715" s="100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s="9" customFormat="1" ht="15.75">
      <c r="A716" s="37" t="s">
        <v>214</v>
      </c>
      <c r="B716" s="214">
        <v>2</v>
      </c>
      <c r="C716" s="214">
        <v>1</v>
      </c>
      <c r="D716" s="233">
        <v>2</v>
      </c>
      <c r="E716" s="214">
        <v>4</v>
      </c>
      <c r="F716" s="214">
        <v>9</v>
      </c>
      <c r="G716" s="21">
        <v>1</v>
      </c>
      <c r="H716" s="21">
        <v>6</v>
      </c>
      <c r="I716" s="21">
        <v>1</v>
      </c>
      <c r="J716" s="21">
        <v>5</v>
      </c>
      <c r="K716" s="21">
        <v>0</v>
      </c>
      <c r="L716" s="21">
        <v>1</v>
      </c>
      <c r="M716" s="21">
        <v>5</v>
      </c>
      <c r="N716" s="161">
        <f t="shared" ref="N716:N723" si="479">SUM(B716:M716)</f>
        <v>37</v>
      </c>
      <c r="O716" s="22">
        <f t="shared" ref="O716:O723" si="480">IF(N716=0,0,AVERAGE(B716:M716))</f>
        <v>3.0833333333333335</v>
      </c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s="9" customFormat="1" ht="15.75">
      <c r="A717" s="37" t="s">
        <v>215</v>
      </c>
      <c r="B717" s="214">
        <v>2</v>
      </c>
      <c r="C717" s="214">
        <v>0</v>
      </c>
      <c r="D717" s="233">
        <v>0</v>
      </c>
      <c r="E717" s="214">
        <v>0</v>
      </c>
      <c r="F717" s="214">
        <v>0</v>
      </c>
      <c r="G717" s="21">
        <v>0</v>
      </c>
      <c r="H717" s="21">
        <v>0</v>
      </c>
      <c r="I717" s="21">
        <v>0</v>
      </c>
      <c r="J717" s="21">
        <v>0</v>
      </c>
      <c r="K717" s="21">
        <v>0</v>
      </c>
      <c r="L717" s="21">
        <v>0</v>
      </c>
      <c r="M717" s="21">
        <v>0</v>
      </c>
      <c r="N717" s="161">
        <f t="shared" si="479"/>
        <v>2</v>
      </c>
      <c r="O717" s="22">
        <f t="shared" si="480"/>
        <v>0.16666666666666666</v>
      </c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s="9" customFormat="1" ht="15.75">
      <c r="A718" s="37" t="s">
        <v>587</v>
      </c>
      <c r="B718" s="214">
        <v>16</v>
      </c>
      <c r="C718" s="214">
        <v>14</v>
      </c>
      <c r="D718" s="233">
        <v>18</v>
      </c>
      <c r="E718" s="214">
        <v>18</v>
      </c>
      <c r="F718" s="214">
        <v>17</v>
      </c>
      <c r="G718" s="21">
        <v>14</v>
      </c>
      <c r="H718" s="21">
        <v>16</v>
      </c>
      <c r="I718" s="21">
        <v>22</v>
      </c>
      <c r="J718" s="21">
        <v>10</v>
      </c>
      <c r="K718" s="21">
        <v>11</v>
      </c>
      <c r="L718" s="21">
        <v>13</v>
      </c>
      <c r="M718" s="21">
        <v>20</v>
      </c>
      <c r="N718" s="161">
        <f t="shared" si="479"/>
        <v>189</v>
      </c>
      <c r="O718" s="22">
        <f t="shared" si="480"/>
        <v>15.75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s="9" customFormat="1" ht="15.75">
      <c r="A719" s="37" t="s">
        <v>217</v>
      </c>
      <c r="B719" s="214">
        <v>0</v>
      </c>
      <c r="C719" s="214">
        <v>0</v>
      </c>
      <c r="D719" s="233">
        <v>0</v>
      </c>
      <c r="E719" s="214">
        <v>0</v>
      </c>
      <c r="F719" s="214">
        <v>0</v>
      </c>
      <c r="G719" s="21">
        <v>0</v>
      </c>
      <c r="H719" s="21">
        <v>0</v>
      </c>
      <c r="I719" s="21">
        <v>0</v>
      </c>
      <c r="J719" s="21">
        <v>0</v>
      </c>
      <c r="K719" s="21">
        <v>0</v>
      </c>
      <c r="L719" s="21">
        <v>0</v>
      </c>
      <c r="M719" s="21">
        <v>0</v>
      </c>
      <c r="N719" s="161">
        <f t="shared" si="479"/>
        <v>0</v>
      </c>
      <c r="O719" s="22">
        <f t="shared" si="480"/>
        <v>0</v>
      </c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s="9" customFormat="1" ht="15.75">
      <c r="A720" s="37" t="s">
        <v>170</v>
      </c>
      <c r="B720" s="214">
        <v>0</v>
      </c>
      <c r="C720" s="214">
        <v>0</v>
      </c>
      <c r="D720" s="233">
        <v>0</v>
      </c>
      <c r="E720" s="214">
        <v>0</v>
      </c>
      <c r="F720" s="214">
        <v>0</v>
      </c>
      <c r="G720" s="21">
        <v>0</v>
      </c>
      <c r="H720" s="21">
        <v>0</v>
      </c>
      <c r="I720" s="21">
        <v>0</v>
      </c>
      <c r="J720" s="21">
        <v>0</v>
      </c>
      <c r="K720" s="21">
        <v>0</v>
      </c>
      <c r="L720" s="21">
        <v>0</v>
      </c>
      <c r="M720" s="21">
        <v>0</v>
      </c>
      <c r="N720" s="161">
        <f t="shared" si="479"/>
        <v>0</v>
      </c>
      <c r="O720" s="22">
        <f t="shared" si="480"/>
        <v>0</v>
      </c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s="9" customFormat="1" ht="15.75">
      <c r="A721" s="37" t="s">
        <v>218</v>
      </c>
      <c r="B721" s="214">
        <v>0</v>
      </c>
      <c r="C721" s="214">
        <v>0</v>
      </c>
      <c r="D721" s="233">
        <v>0</v>
      </c>
      <c r="E721" s="214">
        <v>0</v>
      </c>
      <c r="F721" s="214">
        <v>0</v>
      </c>
      <c r="G721" s="21">
        <v>0</v>
      </c>
      <c r="H721" s="21">
        <v>0</v>
      </c>
      <c r="I721" s="21">
        <v>0</v>
      </c>
      <c r="J721" s="21">
        <v>0</v>
      </c>
      <c r="K721" s="21">
        <v>0</v>
      </c>
      <c r="L721" s="21">
        <v>0</v>
      </c>
      <c r="M721" s="21">
        <v>0</v>
      </c>
      <c r="N721" s="161">
        <f t="shared" si="479"/>
        <v>0</v>
      </c>
      <c r="O721" s="22">
        <f t="shared" si="480"/>
        <v>0</v>
      </c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s="9" customFormat="1" ht="15.75">
      <c r="A722" s="37" t="s">
        <v>592</v>
      </c>
      <c r="B722" s="214">
        <v>1</v>
      </c>
      <c r="C722" s="214">
        <v>2</v>
      </c>
      <c r="D722" s="233">
        <v>1</v>
      </c>
      <c r="E722" s="214">
        <v>1</v>
      </c>
      <c r="F722" s="214">
        <v>1</v>
      </c>
      <c r="G722" s="21">
        <v>5</v>
      </c>
      <c r="H722" s="21">
        <v>3</v>
      </c>
      <c r="I722" s="21">
        <v>6</v>
      </c>
      <c r="J722" s="21">
        <v>0</v>
      </c>
      <c r="K722" s="21">
        <v>5</v>
      </c>
      <c r="L722" s="21">
        <v>5</v>
      </c>
      <c r="M722" s="21">
        <v>2</v>
      </c>
      <c r="N722" s="161">
        <f t="shared" si="479"/>
        <v>32</v>
      </c>
      <c r="O722" s="22">
        <f t="shared" si="480"/>
        <v>2.6666666666666665</v>
      </c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s="9" customFormat="1" ht="15.75">
      <c r="A723" s="37" t="s">
        <v>22</v>
      </c>
      <c r="B723" s="214">
        <v>2</v>
      </c>
      <c r="C723" s="214">
        <v>0</v>
      </c>
      <c r="D723" s="233">
        <v>0</v>
      </c>
      <c r="E723" s="214">
        <v>0</v>
      </c>
      <c r="F723" s="214">
        <v>0</v>
      </c>
      <c r="G723" s="21">
        <v>0</v>
      </c>
      <c r="H723" s="21">
        <v>0</v>
      </c>
      <c r="I723" s="21">
        <v>0</v>
      </c>
      <c r="J723" s="21">
        <v>0</v>
      </c>
      <c r="K723" s="21">
        <v>0</v>
      </c>
      <c r="L723" s="21">
        <v>0</v>
      </c>
      <c r="M723" s="21">
        <v>0</v>
      </c>
      <c r="N723" s="161">
        <f t="shared" si="479"/>
        <v>2</v>
      </c>
      <c r="O723" s="22">
        <f t="shared" si="480"/>
        <v>0.16666666666666666</v>
      </c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s="9" customFormat="1" ht="15.75">
      <c r="A724" s="62" t="s">
        <v>21</v>
      </c>
      <c r="B724" s="24">
        <f t="shared" ref="B724:O724" si="481">SUM(B716:B723)</f>
        <v>23</v>
      </c>
      <c r="C724" s="24">
        <f t="shared" si="481"/>
        <v>17</v>
      </c>
      <c r="D724" s="24">
        <f t="shared" si="481"/>
        <v>21</v>
      </c>
      <c r="E724" s="24">
        <f t="shared" si="481"/>
        <v>23</v>
      </c>
      <c r="F724" s="24">
        <f t="shared" si="481"/>
        <v>27</v>
      </c>
      <c r="G724" s="24">
        <f t="shared" ref="G724:L724" si="482">SUM(G716:G723)</f>
        <v>20</v>
      </c>
      <c r="H724" s="24">
        <f t="shared" si="482"/>
        <v>25</v>
      </c>
      <c r="I724" s="24">
        <f t="shared" si="482"/>
        <v>29</v>
      </c>
      <c r="J724" s="24">
        <f t="shared" si="482"/>
        <v>15</v>
      </c>
      <c r="K724" s="24">
        <f t="shared" si="482"/>
        <v>16</v>
      </c>
      <c r="L724" s="24">
        <f t="shared" si="482"/>
        <v>19</v>
      </c>
      <c r="M724" s="24">
        <f t="shared" ref="M724" si="483">SUM(M716:M723)</f>
        <v>27</v>
      </c>
      <c r="N724" s="155">
        <f t="shared" si="481"/>
        <v>262</v>
      </c>
      <c r="O724" s="25">
        <f t="shared" si="481"/>
        <v>21.833333333333336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s="9" customFormat="1" ht="15.75">
      <c r="A725" s="62" t="s">
        <v>131</v>
      </c>
      <c r="B725" s="25">
        <f t="shared" ref="B725:H725" si="484">IF(B724=0,"",B724/B$1696)</f>
        <v>0.74193548387096775</v>
      </c>
      <c r="C725" s="25">
        <f t="shared" si="484"/>
        <v>0.6071428571428571</v>
      </c>
      <c r="D725" s="25">
        <f t="shared" si="484"/>
        <v>0.67741935483870963</v>
      </c>
      <c r="E725" s="25">
        <f t="shared" si="484"/>
        <v>0.76666666666666672</v>
      </c>
      <c r="F725" s="25">
        <f t="shared" si="484"/>
        <v>0.87096774193548387</v>
      </c>
      <c r="G725" s="25">
        <f t="shared" si="484"/>
        <v>0.66666666666666663</v>
      </c>
      <c r="H725" s="25">
        <f t="shared" si="484"/>
        <v>0.80645161290322576</v>
      </c>
      <c r="I725" s="25">
        <f t="shared" ref="I725:J725" si="485">IF(I724=0,"",I724/I$1696)</f>
        <v>0.93548387096774188</v>
      </c>
      <c r="J725" s="25">
        <f t="shared" si="485"/>
        <v>0.5</v>
      </c>
      <c r="K725" s="25">
        <f t="shared" ref="K725:L725" si="486">IF(K724=0,"",K724/K$1696)</f>
        <v>0.5161290322580645</v>
      </c>
      <c r="L725" s="25">
        <f t="shared" si="486"/>
        <v>0.6333333333333333</v>
      </c>
      <c r="M725" s="25">
        <f t="shared" ref="M725" si="487">IF(M724=0,"",M724/M$1696)</f>
        <v>0.87096774193548387</v>
      </c>
      <c r="N725" s="155">
        <f>SUM(B725:M725)</f>
        <v>8.5931643625192002</v>
      </c>
      <c r="O725" s="25">
        <f>IF(N725=0,0,AVERAGE(B725:M725))</f>
        <v>0.71609703020993332</v>
      </c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s="9" customFormat="1">
      <c r="A726" s="26"/>
      <c r="B726" s="27"/>
      <c r="C726" s="27"/>
      <c r="D726" s="27"/>
      <c r="E726" s="28"/>
      <c r="F726" s="28"/>
      <c r="G726" s="28"/>
      <c r="H726" s="28"/>
      <c r="I726" s="28"/>
      <c r="J726" s="28"/>
      <c r="K726" s="28"/>
      <c r="L726" s="28"/>
      <c r="M726" s="28"/>
      <c r="N726" s="162"/>
      <c r="O726" s="16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s="9" customFormat="1" ht="15.75">
      <c r="A727" s="66" t="s">
        <v>492</v>
      </c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60"/>
      <c r="O727" s="19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s="9" customFormat="1" ht="15.75">
      <c r="A728" s="40" t="s">
        <v>18</v>
      </c>
      <c r="B728" s="214">
        <v>0</v>
      </c>
      <c r="C728" s="214">
        <v>2</v>
      </c>
      <c r="D728" s="233">
        <v>2</v>
      </c>
      <c r="E728" s="214">
        <v>2</v>
      </c>
      <c r="F728" s="214">
        <v>1</v>
      </c>
      <c r="G728" s="21">
        <v>1</v>
      </c>
      <c r="H728" s="21">
        <v>1</v>
      </c>
      <c r="I728" s="21">
        <v>0</v>
      </c>
      <c r="J728" s="21">
        <v>1</v>
      </c>
      <c r="K728" s="21">
        <v>0</v>
      </c>
      <c r="L728" s="21">
        <v>0</v>
      </c>
      <c r="M728" s="21">
        <v>2</v>
      </c>
      <c r="N728" s="161">
        <f>SUM(B728:M728)</f>
        <v>12</v>
      </c>
      <c r="O728" s="22">
        <f>IF(N728=0,0,AVERAGE(B728:M728))</f>
        <v>1</v>
      </c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s="9" customFormat="1" ht="15.75">
      <c r="A729" s="40" t="s">
        <v>19</v>
      </c>
      <c r="B729" s="214">
        <v>22</v>
      </c>
      <c r="C729" s="214">
        <v>13</v>
      </c>
      <c r="D729" s="233">
        <v>15</v>
      </c>
      <c r="E729" s="214">
        <v>18</v>
      </c>
      <c r="F729" s="214">
        <v>14</v>
      </c>
      <c r="G729" s="21">
        <v>12</v>
      </c>
      <c r="H729" s="21">
        <v>9</v>
      </c>
      <c r="I729" s="21">
        <v>21</v>
      </c>
      <c r="J729" s="21">
        <v>7</v>
      </c>
      <c r="K729" s="21">
        <v>8</v>
      </c>
      <c r="L729" s="21">
        <v>13</v>
      </c>
      <c r="M729" s="21">
        <v>12</v>
      </c>
      <c r="N729" s="161">
        <f>SUM(B729:M729)</f>
        <v>164</v>
      </c>
      <c r="O729" s="22">
        <f>IF(N729=0,0,AVERAGE(B729:M729))</f>
        <v>13.666666666666666</v>
      </c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s="9" customFormat="1" ht="15.75">
      <c r="A730" s="40" t="s">
        <v>20</v>
      </c>
      <c r="B730" s="214">
        <v>1</v>
      </c>
      <c r="C730" s="214">
        <v>2</v>
      </c>
      <c r="D730" s="233">
        <v>4</v>
      </c>
      <c r="E730" s="214">
        <v>3</v>
      </c>
      <c r="F730" s="214">
        <v>2</v>
      </c>
      <c r="G730" s="21">
        <v>1</v>
      </c>
      <c r="H730" s="21">
        <v>6</v>
      </c>
      <c r="I730" s="21">
        <v>1</v>
      </c>
      <c r="J730" s="21">
        <v>2</v>
      </c>
      <c r="K730" s="21">
        <v>3</v>
      </c>
      <c r="L730" s="21">
        <v>0</v>
      </c>
      <c r="M730" s="21">
        <v>6</v>
      </c>
      <c r="N730" s="161">
        <f>SUM(B730:M730)</f>
        <v>31</v>
      </c>
      <c r="O730" s="22">
        <f>IF(N730=0,0,AVERAGE(B730:M730))</f>
        <v>2.5833333333333335</v>
      </c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s="9" customFormat="1" ht="15.75">
      <c r="A731" s="62" t="s">
        <v>21</v>
      </c>
      <c r="B731" s="24">
        <f t="shared" ref="B731:G731" si="488">SUM(B728:B730)</f>
        <v>23</v>
      </c>
      <c r="C731" s="24">
        <f t="shared" si="488"/>
        <v>17</v>
      </c>
      <c r="D731" s="24">
        <f t="shared" si="488"/>
        <v>21</v>
      </c>
      <c r="E731" s="24">
        <f t="shared" si="488"/>
        <v>23</v>
      </c>
      <c r="F731" s="24">
        <f t="shared" si="488"/>
        <v>17</v>
      </c>
      <c r="G731" s="24">
        <f t="shared" si="488"/>
        <v>14</v>
      </c>
      <c r="H731" s="24">
        <f t="shared" ref="H731:I731" si="489">SUM(H728:H730)</f>
        <v>16</v>
      </c>
      <c r="I731" s="24">
        <f t="shared" si="489"/>
        <v>22</v>
      </c>
      <c r="J731" s="24">
        <f t="shared" ref="J731:K731" si="490">SUM(J728:J730)</f>
        <v>10</v>
      </c>
      <c r="K731" s="24">
        <f t="shared" si="490"/>
        <v>11</v>
      </c>
      <c r="L731" s="24">
        <f t="shared" ref="L731:M731" si="491">SUM(L728:L730)</f>
        <v>13</v>
      </c>
      <c r="M731" s="24">
        <f t="shared" si="491"/>
        <v>20</v>
      </c>
      <c r="N731" s="155">
        <f>SUM(N728:N730)</f>
        <v>207</v>
      </c>
      <c r="O731" s="25">
        <f>SUM(O728:O730)</f>
        <v>17.25</v>
      </c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s="9" customFormat="1" ht="15.75">
      <c r="A732" s="62" t="s">
        <v>131</v>
      </c>
      <c r="B732" s="25">
        <f t="shared" ref="B732:H732" si="492">IF(B731=0,"",B731/B$1696)</f>
        <v>0.74193548387096775</v>
      </c>
      <c r="C732" s="25">
        <f t="shared" si="492"/>
        <v>0.6071428571428571</v>
      </c>
      <c r="D732" s="25">
        <f t="shared" si="492"/>
        <v>0.67741935483870963</v>
      </c>
      <c r="E732" s="25">
        <f t="shared" si="492"/>
        <v>0.76666666666666672</v>
      </c>
      <c r="F732" s="25">
        <f t="shared" si="492"/>
        <v>0.54838709677419351</v>
      </c>
      <c r="G732" s="25">
        <f t="shared" si="492"/>
        <v>0.46666666666666667</v>
      </c>
      <c r="H732" s="25">
        <f t="shared" si="492"/>
        <v>0.5161290322580645</v>
      </c>
      <c r="I732" s="25">
        <f t="shared" ref="I732:J732" si="493">IF(I731=0,"",I731/I$1696)</f>
        <v>0.70967741935483875</v>
      </c>
      <c r="J732" s="25">
        <f t="shared" si="493"/>
        <v>0.33333333333333331</v>
      </c>
      <c r="K732" s="25">
        <f t="shared" ref="K732:L732" si="494">IF(K731=0,"",K731/K$1696)</f>
        <v>0.35483870967741937</v>
      </c>
      <c r="L732" s="25">
        <f t="shared" si="494"/>
        <v>0.43333333333333335</v>
      </c>
      <c r="M732" s="25">
        <f t="shared" ref="M732" si="495">IF(M731=0,"",M731/M$1696)</f>
        <v>0.64516129032258063</v>
      </c>
      <c r="N732" s="155">
        <f>SUM(B732:M732)</f>
        <v>6.8006912442396317</v>
      </c>
      <c r="O732" s="25">
        <f>IF(N732=0,0,AVERAGE(B732:M732))</f>
        <v>0.56672427035330264</v>
      </c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s="9" customFormat="1">
      <c r="A733" s="33"/>
      <c r="B733" s="34"/>
      <c r="C733" s="34"/>
      <c r="D733" s="34"/>
      <c r="E733" s="35"/>
      <c r="F733" s="35"/>
      <c r="G733" s="35"/>
      <c r="H733" s="35"/>
      <c r="I733" s="35"/>
      <c r="J733" s="35"/>
      <c r="K733" s="35"/>
      <c r="L733" s="35"/>
      <c r="M733" s="35"/>
      <c r="N733" s="164"/>
      <c r="O733" s="16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s="9" customFormat="1" ht="15.75">
      <c r="A734" s="66" t="s">
        <v>795</v>
      </c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60"/>
      <c r="O734" s="19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s="9" customFormat="1" ht="15.75">
      <c r="A735" s="37" t="s">
        <v>214</v>
      </c>
      <c r="B735" s="214">
        <v>74</v>
      </c>
      <c r="C735" s="214">
        <v>21</v>
      </c>
      <c r="D735" s="214">
        <v>36</v>
      </c>
      <c r="E735" s="214">
        <v>54</v>
      </c>
      <c r="F735" s="214">
        <v>35</v>
      </c>
      <c r="G735" s="21">
        <v>29</v>
      </c>
      <c r="H735" s="21">
        <v>39</v>
      </c>
      <c r="I735" s="21">
        <v>70</v>
      </c>
      <c r="J735" s="21">
        <v>70</v>
      </c>
      <c r="K735" s="21">
        <v>83</v>
      </c>
      <c r="L735" s="21">
        <v>65</v>
      </c>
      <c r="M735" s="21">
        <v>59</v>
      </c>
      <c r="N735" s="161">
        <f t="shared" ref="N735:N742" si="496">SUM(B735:M735)</f>
        <v>635</v>
      </c>
      <c r="O735" s="22">
        <f t="shared" ref="O735:O742" si="497">IF(N735=0,0,AVERAGE(B735:M735))</f>
        <v>52.916666666666664</v>
      </c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s="9" customFormat="1" ht="15.75">
      <c r="A736" s="37" t="s">
        <v>215</v>
      </c>
      <c r="B736" s="214">
        <v>0</v>
      </c>
      <c r="C736" s="214">
        <v>0</v>
      </c>
      <c r="D736" s="214">
        <v>0</v>
      </c>
      <c r="E736" s="214">
        <v>0</v>
      </c>
      <c r="F736" s="214">
        <v>0</v>
      </c>
      <c r="G736" s="21">
        <v>0</v>
      </c>
      <c r="H736" s="21">
        <v>0</v>
      </c>
      <c r="I736" s="21">
        <v>0</v>
      </c>
      <c r="J736" s="21">
        <v>0</v>
      </c>
      <c r="K736" s="21">
        <v>0</v>
      </c>
      <c r="L736" s="21">
        <v>0</v>
      </c>
      <c r="M736" s="21">
        <v>0</v>
      </c>
      <c r="N736" s="161">
        <f t="shared" si="496"/>
        <v>0</v>
      </c>
      <c r="O736" s="22">
        <f t="shared" si="497"/>
        <v>0</v>
      </c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s="9" customFormat="1" ht="15.75">
      <c r="A737" s="37" t="s">
        <v>587</v>
      </c>
      <c r="B737" s="214">
        <v>312</v>
      </c>
      <c r="C737" s="214">
        <v>240</v>
      </c>
      <c r="D737" s="214">
        <v>299</v>
      </c>
      <c r="E737" s="214">
        <v>389</v>
      </c>
      <c r="F737" s="214">
        <v>304</v>
      </c>
      <c r="G737" s="21">
        <v>221</v>
      </c>
      <c r="H737" s="21">
        <v>288</v>
      </c>
      <c r="I737" s="21">
        <v>319</v>
      </c>
      <c r="J737" s="21">
        <v>385</v>
      </c>
      <c r="K737" s="21">
        <v>499</v>
      </c>
      <c r="L737" s="21">
        <v>454</v>
      </c>
      <c r="M737" s="21">
        <v>465</v>
      </c>
      <c r="N737" s="161">
        <f t="shared" si="496"/>
        <v>4175</v>
      </c>
      <c r="O737" s="22">
        <f t="shared" si="497"/>
        <v>347.91666666666669</v>
      </c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s="9" customFormat="1" ht="15.75">
      <c r="A738" s="37" t="s">
        <v>217</v>
      </c>
      <c r="B738" s="214">
        <v>0</v>
      </c>
      <c r="C738" s="214">
        <v>0</v>
      </c>
      <c r="D738" s="214">
        <v>0</v>
      </c>
      <c r="E738" s="214">
        <v>0</v>
      </c>
      <c r="F738" s="214">
        <v>0</v>
      </c>
      <c r="G738" s="21">
        <v>0</v>
      </c>
      <c r="H738" s="21">
        <v>0</v>
      </c>
      <c r="I738" s="21">
        <v>0</v>
      </c>
      <c r="J738" s="21">
        <v>0</v>
      </c>
      <c r="K738" s="21">
        <v>0</v>
      </c>
      <c r="L738" s="21">
        <v>0</v>
      </c>
      <c r="M738" s="21">
        <v>0</v>
      </c>
      <c r="N738" s="161">
        <f t="shared" si="496"/>
        <v>0</v>
      </c>
      <c r="O738" s="22">
        <f t="shared" si="497"/>
        <v>0</v>
      </c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s="9" customFormat="1" ht="15.75">
      <c r="A739" s="37" t="s">
        <v>170</v>
      </c>
      <c r="B739" s="214">
        <v>0</v>
      </c>
      <c r="C739" s="214">
        <v>0</v>
      </c>
      <c r="D739" s="214">
        <v>0</v>
      </c>
      <c r="E739" s="214">
        <v>0</v>
      </c>
      <c r="F739" s="214">
        <v>0</v>
      </c>
      <c r="G739" s="21">
        <v>0</v>
      </c>
      <c r="H739" s="21">
        <v>0</v>
      </c>
      <c r="I739" s="21">
        <v>0</v>
      </c>
      <c r="J739" s="21">
        <v>0</v>
      </c>
      <c r="K739" s="21">
        <v>0</v>
      </c>
      <c r="L739" s="21">
        <v>0</v>
      </c>
      <c r="M739" s="21">
        <v>0</v>
      </c>
      <c r="N739" s="161">
        <f t="shared" si="496"/>
        <v>0</v>
      </c>
      <c r="O739" s="22">
        <f t="shared" si="497"/>
        <v>0</v>
      </c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s="9" customFormat="1" ht="15.75">
      <c r="A740" s="37" t="s">
        <v>218</v>
      </c>
      <c r="B740" s="214">
        <v>0</v>
      </c>
      <c r="C740" s="214">
        <v>0</v>
      </c>
      <c r="D740" s="214">
        <v>0</v>
      </c>
      <c r="E740" s="214">
        <v>0</v>
      </c>
      <c r="F740" s="214">
        <v>0</v>
      </c>
      <c r="G740" s="21">
        <v>0</v>
      </c>
      <c r="H740" s="21">
        <v>0</v>
      </c>
      <c r="I740" s="21">
        <v>0</v>
      </c>
      <c r="J740" s="21">
        <v>0</v>
      </c>
      <c r="K740" s="21">
        <v>0</v>
      </c>
      <c r="L740" s="21">
        <v>0</v>
      </c>
      <c r="M740" s="21">
        <v>0</v>
      </c>
      <c r="N740" s="161">
        <f t="shared" si="496"/>
        <v>0</v>
      </c>
      <c r="O740" s="22">
        <f t="shared" si="497"/>
        <v>0</v>
      </c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s="9" customFormat="1" ht="15.75">
      <c r="A741" s="37" t="s">
        <v>592</v>
      </c>
      <c r="B741" s="214">
        <v>170</v>
      </c>
      <c r="C741" s="214">
        <v>151</v>
      </c>
      <c r="D741" s="214">
        <v>188</v>
      </c>
      <c r="E741" s="214">
        <v>255</v>
      </c>
      <c r="F741" s="214">
        <v>191</v>
      </c>
      <c r="G741" s="21">
        <v>142</v>
      </c>
      <c r="H741" s="21">
        <v>198</v>
      </c>
      <c r="I741" s="21">
        <v>201</v>
      </c>
      <c r="J741" s="21">
        <v>261</v>
      </c>
      <c r="K741" s="21">
        <v>286</v>
      </c>
      <c r="L741" s="21">
        <v>309</v>
      </c>
      <c r="M741" s="21">
        <v>327</v>
      </c>
      <c r="N741" s="161">
        <f t="shared" si="496"/>
        <v>2679</v>
      </c>
      <c r="O741" s="22">
        <f t="shared" si="497"/>
        <v>223.25</v>
      </c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s="9" customFormat="1" ht="15.75">
      <c r="A742" s="37" t="s">
        <v>22</v>
      </c>
      <c r="B742" s="214">
        <v>0</v>
      </c>
      <c r="C742" s="214">
        <v>0</v>
      </c>
      <c r="D742" s="214">
        <v>0</v>
      </c>
      <c r="E742" s="214">
        <v>0</v>
      </c>
      <c r="F742" s="214">
        <v>0</v>
      </c>
      <c r="G742" s="21">
        <v>0</v>
      </c>
      <c r="H742" s="21">
        <v>0</v>
      </c>
      <c r="I742" s="21">
        <v>0</v>
      </c>
      <c r="J742" s="21">
        <v>0</v>
      </c>
      <c r="K742" s="21">
        <v>0</v>
      </c>
      <c r="L742" s="21">
        <v>0</v>
      </c>
      <c r="M742" s="21">
        <v>0</v>
      </c>
      <c r="N742" s="161">
        <f t="shared" si="496"/>
        <v>0</v>
      </c>
      <c r="O742" s="22">
        <f t="shared" si="497"/>
        <v>0</v>
      </c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s="9" customFormat="1" ht="15.75">
      <c r="A743" s="62" t="s">
        <v>21</v>
      </c>
      <c r="B743" s="24">
        <f t="shared" ref="B743:G743" si="498">SUM(B735:B742)</f>
        <v>556</v>
      </c>
      <c r="C743" s="24">
        <f t="shared" si="498"/>
        <v>412</v>
      </c>
      <c r="D743" s="24">
        <f t="shared" si="498"/>
        <v>523</v>
      </c>
      <c r="E743" s="24">
        <f t="shared" si="498"/>
        <v>698</v>
      </c>
      <c r="F743" s="24">
        <f t="shared" si="498"/>
        <v>530</v>
      </c>
      <c r="G743" s="24">
        <f t="shared" si="498"/>
        <v>392</v>
      </c>
      <c r="H743" s="24">
        <f t="shared" ref="H743:I743" si="499">SUM(H735:H742)</f>
        <v>525</v>
      </c>
      <c r="I743" s="24">
        <f t="shared" si="499"/>
        <v>590</v>
      </c>
      <c r="J743" s="24">
        <f t="shared" ref="J743:K743" si="500">SUM(J735:J742)</f>
        <v>716</v>
      </c>
      <c r="K743" s="24">
        <f t="shared" si="500"/>
        <v>868</v>
      </c>
      <c r="L743" s="24">
        <f t="shared" ref="L743:M743" si="501">SUM(L735:L742)</f>
        <v>828</v>
      </c>
      <c r="M743" s="24">
        <f t="shared" si="501"/>
        <v>851</v>
      </c>
      <c r="N743" s="155">
        <f>SUM(N735:N742)</f>
        <v>7489</v>
      </c>
      <c r="O743" s="25">
        <f>SUM(O735:O742)</f>
        <v>624.08333333333337</v>
      </c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s="9" customFormat="1" ht="15.75">
      <c r="A744" s="62" t="s">
        <v>131</v>
      </c>
      <c r="B744" s="25">
        <f t="shared" ref="B744:H744" si="502">IF(B743=0,"",B743/B$1696)</f>
        <v>17.93548387096774</v>
      </c>
      <c r="C744" s="25">
        <f t="shared" si="502"/>
        <v>14.714285714285714</v>
      </c>
      <c r="D744" s="25">
        <f t="shared" si="502"/>
        <v>16.870967741935484</v>
      </c>
      <c r="E744" s="25">
        <f t="shared" si="502"/>
        <v>23.266666666666666</v>
      </c>
      <c r="F744" s="25">
        <f t="shared" si="502"/>
        <v>17.096774193548388</v>
      </c>
      <c r="G744" s="25">
        <f t="shared" si="502"/>
        <v>13.066666666666666</v>
      </c>
      <c r="H744" s="25">
        <f t="shared" si="502"/>
        <v>16.93548387096774</v>
      </c>
      <c r="I744" s="25">
        <f t="shared" ref="I744:J744" si="503">IF(I743=0,"",I743/I$1696)</f>
        <v>19.032258064516128</v>
      </c>
      <c r="J744" s="25">
        <f t="shared" si="503"/>
        <v>23.866666666666667</v>
      </c>
      <c r="K744" s="25">
        <f t="shared" ref="K744:L744" si="504">IF(K743=0,"",K743/K$1696)</f>
        <v>28</v>
      </c>
      <c r="L744" s="25">
        <f t="shared" si="504"/>
        <v>27.6</v>
      </c>
      <c r="M744" s="25">
        <f t="shared" ref="M744" si="505">IF(M743=0,"",M743/M$1696)</f>
        <v>27.451612903225808</v>
      </c>
      <c r="N744" s="155">
        <f>SUM(B744:M744)</f>
        <v>245.83686635944701</v>
      </c>
      <c r="O744" s="25">
        <f>IF(N744=0,0,AVERAGE(B744:M744))</f>
        <v>20.486405529953917</v>
      </c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s="9" customFormat="1">
      <c r="A745" s="26"/>
      <c r="B745" s="27"/>
      <c r="C745" s="27"/>
      <c r="D745" s="27"/>
      <c r="E745" s="28"/>
      <c r="F745" s="28"/>
      <c r="G745" s="28"/>
      <c r="H745" s="28"/>
      <c r="I745" s="28"/>
      <c r="J745" s="28"/>
      <c r="K745" s="28"/>
      <c r="L745" s="28"/>
      <c r="M745" s="28"/>
      <c r="N745" s="162"/>
      <c r="O745" s="16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s="9" customFormat="1" ht="15.75">
      <c r="A746" s="97" t="s">
        <v>175</v>
      </c>
      <c r="B746" s="92">
        <f t="shared" ref="B746:G746" si="506">B718</f>
        <v>16</v>
      </c>
      <c r="C746" s="92">
        <f t="shared" si="506"/>
        <v>14</v>
      </c>
      <c r="D746" s="92">
        <f t="shared" si="506"/>
        <v>18</v>
      </c>
      <c r="E746" s="92">
        <f t="shared" si="506"/>
        <v>18</v>
      </c>
      <c r="F746" s="92">
        <f t="shared" si="506"/>
        <v>17</v>
      </c>
      <c r="G746" s="92">
        <f t="shared" si="506"/>
        <v>14</v>
      </c>
      <c r="H746" s="92">
        <f t="shared" ref="H746:I746" si="507">H718</f>
        <v>16</v>
      </c>
      <c r="I746" s="92">
        <f t="shared" si="507"/>
        <v>22</v>
      </c>
      <c r="J746" s="92">
        <f t="shared" ref="J746:K746" si="508">J718</f>
        <v>10</v>
      </c>
      <c r="K746" s="92">
        <f t="shared" si="508"/>
        <v>11</v>
      </c>
      <c r="L746" s="92">
        <f t="shared" ref="L746:M746" si="509">L718</f>
        <v>13</v>
      </c>
      <c r="M746" s="92">
        <f t="shared" si="509"/>
        <v>20</v>
      </c>
      <c r="N746" s="161">
        <f>N724</f>
        <v>262</v>
      </c>
      <c r="O746" s="22">
        <f>O724</f>
        <v>21.833333333333336</v>
      </c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s="9" customFormat="1" ht="15.75">
      <c r="A747" s="97" t="s">
        <v>176</v>
      </c>
      <c r="B747" s="92">
        <f t="shared" ref="B747:G747" si="510">B737</f>
        <v>312</v>
      </c>
      <c r="C747" s="92">
        <f t="shared" si="510"/>
        <v>240</v>
      </c>
      <c r="D747" s="92">
        <f t="shared" si="510"/>
        <v>299</v>
      </c>
      <c r="E747" s="92">
        <f t="shared" si="510"/>
        <v>389</v>
      </c>
      <c r="F747" s="92">
        <f t="shared" si="510"/>
        <v>304</v>
      </c>
      <c r="G747" s="92">
        <f t="shared" si="510"/>
        <v>221</v>
      </c>
      <c r="H747" s="92">
        <f t="shared" ref="H747:I747" si="511">H737</f>
        <v>288</v>
      </c>
      <c r="I747" s="92">
        <f t="shared" si="511"/>
        <v>319</v>
      </c>
      <c r="J747" s="92">
        <f t="shared" ref="J747:K747" si="512">J737</f>
        <v>385</v>
      </c>
      <c r="K747" s="92">
        <f t="shared" si="512"/>
        <v>499</v>
      </c>
      <c r="L747" s="92">
        <f t="shared" ref="L747:M747" si="513">L737</f>
        <v>454</v>
      </c>
      <c r="M747" s="92">
        <f t="shared" si="513"/>
        <v>465</v>
      </c>
      <c r="N747" s="161">
        <f>N743</f>
        <v>7489</v>
      </c>
      <c r="O747" s="22">
        <f>O743</f>
        <v>624.08333333333337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s="9" customFormat="1">
      <c r="A748" s="108"/>
      <c r="B748" s="109"/>
      <c r="C748" s="109"/>
      <c r="D748" s="109"/>
      <c r="E748" s="109"/>
      <c r="F748" s="109"/>
      <c r="G748" s="109"/>
      <c r="H748" s="109"/>
      <c r="I748" s="109"/>
      <c r="J748" s="109"/>
      <c r="K748" s="109"/>
      <c r="L748" s="109"/>
      <c r="M748" s="109"/>
      <c r="N748" s="171"/>
      <c r="O748" s="16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s="9" customFormat="1" ht="15.75">
      <c r="A749" s="17" t="s">
        <v>796</v>
      </c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60"/>
      <c r="O749" s="19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s="9" customFormat="1" ht="15.75">
      <c r="A750" s="66" t="s">
        <v>797</v>
      </c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60"/>
      <c r="O750" s="19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s="9" customFormat="1" ht="15.75">
      <c r="A751" s="37" t="s">
        <v>214</v>
      </c>
      <c r="B751" s="21">
        <f t="shared" ref="B751:G751" si="514">B761+B778</f>
        <v>60</v>
      </c>
      <c r="C751" s="21">
        <f t="shared" si="514"/>
        <v>12</v>
      </c>
      <c r="D751" s="21">
        <f t="shared" si="514"/>
        <v>28</v>
      </c>
      <c r="E751" s="21">
        <f t="shared" si="514"/>
        <v>15</v>
      </c>
      <c r="F751" s="21">
        <f t="shared" si="514"/>
        <v>23</v>
      </c>
      <c r="G751" s="21">
        <f t="shared" si="514"/>
        <v>16</v>
      </c>
      <c r="H751" s="21">
        <f t="shared" ref="H751:I751" si="515">H761+H778</f>
        <v>29</v>
      </c>
      <c r="I751" s="21">
        <f t="shared" si="515"/>
        <v>29</v>
      </c>
      <c r="J751" s="21">
        <f t="shared" ref="J751:K751" si="516">J761+J778</f>
        <v>28</v>
      </c>
      <c r="K751" s="21">
        <f t="shared" si="516"/>
        <v>34</v>
      </c>
      <c r="L751" s="21">
        <f t="shared" ref="L751" si="517">L761+L778</f>
        <v>20</v>
      </c>
      <c r="M751" s="21">
        <v>21</v>
      </c>
      <c r="N751" s="161">
        <f t="shared" ref="N751:N756" si="518">SUM(B751:M751)</f>
        <v>315</v>
      </c>
      <c r="O751" s="22">
        <f t="shared" ref="O751:O756" si="519">IF(N751=0,0,AVERAGE(B751:M751))</f>
        <v>26.25</v>
      </c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s="9" customFormat="1" ht="15.75">
      <c r="A752" s="37" t="s">
        <v>219</v>
      </c>
      <c r="B752" s="21">
        <f t="shared" ref="B752:D756" si="520">B762+B779</f>
        <v>153</v>
      </c>
      <c r="C752" s="21">
        <f t="shared" si="520"/>
        <v>61</v>
      </c>
      <c r="D752" s="21">
        <f t="shared" si="520"/>
        <v>111</v>
      </c>
      <c r="E752" s="21">
        <f t="shared" ref="E752:G756" si="521">E762+E779</f>
        <v>70</v>
      </c>
      <c r="F752" s="21">
        <f t="shared" si="521"/>
        <v>90</v>
      </c>
      <c r="G752" s="21">
        <f t="shared" si="521"/>
        <v>79</v>
      </c>
      <c r="H752" s="21">
        <f t="shared" ref="H752:I752" si="522">H762+H779</f>
        <v>107</v>
      </c>
      <c r="I752" s="21">
        <f t="shared" si="522"/>
        <v>135</v>
      </c>
      <c r="J752" s="21">
        <f t="shared" ref="J752:K752" si="523">J762+J779</f>
        <v>110</v>
      </c>
      <c r="K752" s="21">
        <f t="shared" si="523"/>
        <v>97</v>
      </c>
      <c r="L752" s="21">
        <f t="shared" ref="L752" si="524">L762+L779</f>
        <v>93</v>
      </c>
      <c r="M752" s="21">
        <v>93</v>
      </c>
      <c r="N752" s="161">
        <f t="shared" si="518"/>
        <v>1199</v>
      </c>
      <c r="O752" s="22">
        <f t="shared" si="519"/>
        <v>99.916666666666671</v>
      </c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s="9" customFormat="1" ht="15.75">
      <c r="A753" s="37" t="s">
        <v>217</v>
      </c>
      <c r="B753" s="21">
        <f t="shared" si="520"/>
        <v>0</v>
      </c>
      <c r="C753" s="21">
        <f t="shared" si="520"/>
        <v>0</v>
      </c>
      <c r="D753" s="21">
        <f t="shared" si="520"/>
        <v>0</v>
      </c>
      <c r="E753" s="21">
        <f t="shared" si="521"/>
        <v>0</v>
      </c>
      <c r="F753" s="21">
        <f t="shared" si="521"/>
        <v>0</v>
      </c>
      <c r="G753" s="21">
        <f t="shared" si="521"/>
        <v>0</v>
      </c>
      <c r="H753" s="21">
        <f t="shared" ref="H753:I753" si="525">H763+H780</f>
        <v>0</v>
      </c>
      <c r="I753" s="21">
        <f t="shared" si="525"/>
        <v>0</v>
      </c>
      <c r="J753" s="21">
        <f t="shared" ref="J753:K753" si="526">J763+J780</f>
        <v>0</v>
      </c>
      <c r="K753" s="21">
        <f t="shared" si="526"/>
        <v>0</v>
      </c>
      <c r="L753" s="21">
        <f t="shared" ref="L753" si="527">L763+L780</f>
        <v>0</v>
      </c>
      <c r="M753" s="21">
        <v>0</v>
      </c>
      <c r="N753" s="161">
        <f t="shared" si="518"/>
        <v>0</v>
      </c>
      <c r="O753" s="22">
        <f t="shared" si="519"/>
        <v>0</v>
      </c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s="9" customFormat="1" ht="15.75">
      <c r="A754" s="37" t="s">
        <v>220</v>
      </c>
      <c r="B754" s="21">
        <f t="shared" si="520"/>
        <v>0</v>
      </c>
      <c r="C754" s="21">
        <f t="shared" si="520"/>
        <v>0</v>
      </c>
      <c r="D754" s="21">
        <f t="shared" si="520"/>
        <v>0</v>
      </c>
      <c r="E754" s="21">
        <f t="shared" si="521"/>
        <v>0</v>
      </c>
      <c r="F754" s="21">
        <f t="shared" si="521"/>
        <v>0</v>
      </c>
      <c r="G754" s="21">
        <f t="shared" si="521"/>
        <v>0</v>
      </c>
      <c r="H754" s="21">
        <f t="shared" ref="H754:I754" si="528">H764+H781</f>
        <v>0</v>
      </c>
      <c r="I754" s="21">
        <f t="shared" si="528"/>
        <v>0</v>
      </c>
      <c r="J754" s="21">
        <f t="shared" ref="J754:K754" si="529">J764+J781</f>
        <v>0</v>
      </c>
      <c r="K754" s="21">
        <f t="shared" si="529"/>
        <v>0</v>
      </c>
      <c r="L754" s="21">
        <f t="shared" ref="L754" si="530">L764+L781</f>
        <v>0</v>
      </c>
      <c r="M754" s="21">
        <v>0</v>
      </c>
      <c r="N754" s="161">
        <f t="shared" si="518"/>
        <v>0</v>
      </c>
      <c r="O754" s="22">
        <f t="shared" si="519"/>
        <v>0</v>
      </c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s="9" customFormat="1" ht="15.75">
      <c r="A755" s="37" t="s">
        <v>221</v>
      </c>
      <c r="B755" s="21">
        <f t="shared" si="520"/>
        <v>1</v>
      </c>
      <c r="C755" s="21">
        <f t="shared" si="520"/>
        <v>8</v>
      </c>
      <c r="D755" s="21">
        <f t="shared" si="520"/>
        <v>4</v>
      </c>
      <c r="E755" s="21">
        <f t="shared" si="521"/>
        <v>2</v>
      </c>
      <c r="F755" s="21">
        <f t="shared" si="521"/>
        <v>13</v>
      </c>
      <c r="G755" s="21">
        <f t="shared" si="521"/>
        <v>13</v>
      </c>
      <c r="H755" s="21">
        <f t="shared" ref="H755:I755" si="531">H765+H782</f>
        <v>12</v>
      </c>
      <c r="I755" s="21">
        <f t="shared" si="531"/>
        <v>11</v>
      </c>
      <c r="J755" s="21">
        <f t="shared" ref="J755:K755" si="532">J765+J782</f>
        <v>9</v>
      </c>
      <c r="K755" s="21">
        <f t="shared" si="532"/>
        <v>13</v>
      </c>
      <c r="L755" s="21">
        <f t="shared" ref="L755" si="533">L765+L782</f>
        <v>10</v>
      </c>
      <c r="M755" s="21">
        <v>10</v>
      </c>
      <c r="N755" s="161">
        <f t="shared" si="518"/>
        <v>106</v>
      </c>
      <c r="O755" s="22">
        <f t="shared" si="519"/>
        <v>8.8333333333333339</v>
      </c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s="9" customFormat="1" ht="15.75">
      <c r="A756" s="40" t="s">
        <v>22</v>
      </c>
      <c r="B756" s="21">
        <f t="shared" si="520"/>
        <v>1</v>
      </c>
      <c r="C756" s="21">
        <f t="shared" si="520"/>
        <v>0</v>
      </c>
      <c r="D756" s="21">
        <f t="shared" si="520"/>
        <v>0</v>
      </c>
      <c r="E756" s="21">
        <f t="shared" si="521"/>
        <v>0</v>
      </c>
      <c r="F756" s="21">
        <f t="shared" si="521"/>
        <v>0</v>
      </c>
      <c r="G756" s="21">
        <f t="shared" si="521"/>
        <v>0</v>
      </c>
      <c r="H756" s="21">
        <f t="shared" ref="H756:I756" si="534">H766+H783</f>
        <v>0</v>
      </c>
      <c r="I756" s="21">
        <f t="shared" si="534"/>
        <v>0</v>
      </c>
      <c r="J756" s="21">
        <f t="shared" ref="J756:K756" si="535">J766+J783</f>
        <v>0</v>
      </c>
      <c r="K756" s="21">
        <f t="shared" si="535"/>
        <v>0</v>
      </c>
      <c r="L756" s="21">
        <f t="shared" ref="L756" si="536">L766+L783</f>
        <v>0</v>
      </c>
      <c r="M756" s="21">
        <v>0</v>
      </c>
      <c r="N756" s="161">
        <f t="shared" si="518"/>
        <v>1</v>
      </c>
      <c r="O756" s="22">
        <f t="shared" si="519"/>
        <v>8.3333333333333329E-2</v>
      </c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s="9" customFormat="1" ht="15.75">
      <c r="A757" s="62" t="s">
        <v>21</v>
      </c>
      <c r="B757" s="24">
        <f t="shared" ref="B757:O757" si="537">SUM(B751:B756)</f>
        <v>215</v>
      </c>
      <c r="C757" s="24">
        <f t="shared" si="537"/>
        <v>81</v>
      </c>
      <c r="D757" s="24">
        <f t="shared" si="537"/>
        <v>143</v>
      </c>
      <c r="E757" s="24">
        <f t="shared" si="537"/>
        <v>87</v>
      </c>
      <c r="F757" s="24">
        <f t="shared" si="537"/>
        <v>126</v>
      </c>
      <c r="G757" s="24">
        <f t="shared" ref="G757:L757" si="538">SUM(G751:G756)</f>
        <v>108</v>
      </c>
      <c r="H757" s="24">
        <f t="shared" si="538"/>
        <v>148</v>
      </c>
      <c r="I757" s="24">
        <f t="shared" si="538"/>
        <v>175</v>
      </c>
      <c r="J757" s="24">
        <f t="shared" si="538"/>
        <v>147</v>
      </c>
      <c r="K757" s="24">
        <f t="shared" si="538"/>
        <v>144</v>
      </c>
      <c r="L757" s="24">
        <f t="shared" si="538"/>
        <v>123</v>
      </c>
      <c r="M757" s="24">
        <f t="shared" ref="M757" si="539">SUM(M751:M756)</f>
        <v>124</v>
      </c>
      <c r="N757" s="155">
        <f t="shared" si="537"/>
        <v>1621</v>
      </c>
      <c r="O757" s="25">
        <f t="shared" si="537"/>
        <v>135.08333333333334</v>
      </c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s="9" customFormat="1" ht="15.75">
      <c r="A758" s="62" t="s">
        <v>131</v>
      </c>
      <c r="B758" s="25">
        <f t="shared" ref="B758:H758" si="540">IF(B757=0,"",B757/B$1696)</f>
        <v>6.935483870967742</v>
      </c>
      <c r="C758" s="25">
        <f t="shared" si="540"/>
        <v>2.8928571428571428</v>
      </c>
      <c r="D758" s="25">
        <f t="shared" si="540"/>
        <v>4.612903225806452</v>
      </c>
      <c r="E758" s="25">
        <f t="shared" si="540"/>
        <v>2.9</v>
      </c>
      <c r="F758" s="25">
        <f t="shared" si="540"/>
        <v>4.064516129032258</v>
      </c>
      <c r="G758" s="25">
        <f t="shared" si="540"/>
        <v>3.6</v>
      </c>
      <c r="H758" s="25">
        <f t="shared" si="540"/>
        <v>4.774193548387097</v>
      </c>
      <c r="I758" s="25">
        <f t="shared" ref="I758:J758" si="541">IF(I757=0,"",I757/I$1696)</f>
        <v>5.645161290322581</v>
      </c>
      <c r="J758" s="25">
        <f t="shared" si="541"/>
        <v>4.9000000000000004</v>
      </c>
      <c r="K758" s="25">
        <f t="shared" ref="K758:L758" si="542">IF(K757=0,"",K757/K$1696)</f>
        <v>4.645161290322581</v>
      </c>
      <c r="L758" s="25">
        <f t="shared" si="542"/>
        <v>4.0999999999999996</v>
      </c>
      <c r="M758" s="25">
        <f t="shared" ref="M758" si="543">IF(M757=0,"",M757/M$1696)</f>
        <v>4</v>
      </c>
      <c r="N758" s="155">
        <f>SUM(B758:M758)</f>
        <v>53.070276497695858</v>
      </c>
      <c r="O758" s="25">
        <f>IF(N758=0,0,AVERAGE(B758:M758))</f>
        <v>4.4225230414746548</v>
      </c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s="9" customFormat="1">
      <c r="A759" s="33"/>
      <c r="B759" s="34"/>
      <c r="C759" s="34"/>
      <c r="D759" s="34"/>
      <c r="E759" s="35"/>
      <c r="F759" s="35"/>
      <c r="G759" s="35"/>
      <c r="H759" s="35"/>
      <c r="I759" s="35"/>
      <c r="J759" s="35"/>
      <c r="K759" s="35"/>
      <c r="L759" s="35"/>
      <c r="M759" s="35"/>
      <c r="N759" s="164"/>
      <c r="O759" s="16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s="9" customFormat="1" ht="15.75">
      <c r="A760" s="66" t="s">
        <v>798</v>
      </c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60"/>
      <c r="O760" s="19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s="9" customFormat="1" ht="15.75">
      <c r="A761" s="37" t="s">
        <v>214</v>
      </c>
      <c r="B761" s="214">
        <v>0</v>
      </c>
      <c r="C761" s="214">
        <v>0</v>
      </c>
      <c r="D761" s="214">
        <v>1</v>
      </c>
      <c r="E761" s="214">
        <v>0</v>
      </c>
      <c r="F761" s="214">
        <v>0</v>
      </c>
      <c r="G761" s="21">
        <v>1</v>
      </c>
      <c r="H761" s="21">
        <v>1</v>
      </c>
      <c r="I761" s="21">
        <v>1</v>
      </c>
      <c r="J761" s="21">
        <v>1</v>
      </c>
      <c r="K761" s="21">
        <v>4</v>
      </c>
      <c r="L761" s="21">
        <v>0</v>
      </c>
      <c r="M761" s="21">
        <v>0</v>
      </c>
      <c r="N761" s="161">
        <f t="shared" ref="N761:N766" si="544">SUM(B761:M761)</f>
        <v>9</v>
      </c>
      <c r="O761" s="22">
        <f t="shared" ref="O761:O766" si="545">IF(N761=0,0,AVERAGE(B761:M761))</f>
        <v>0.75</v>
      </c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s="9" customFormat="1" ht="15.75">
      <c r="A762" s="37" t="s">
        <v>219</v>
      </c>
      <c r="B762" s="214">
        <v>3</v>
      </c>
      <c r="C762" s="214">
        <v>7</v>
      </c>
      <c r="D762" s="214">
        <v>5</v>
      </c>
      <c r="E762" s="214">
        <v>2</v>
      </c>
      <c r="F762" s="214">
        <v>7</v>
      </c>
      <c r="G762" s="21">
        <v>3</v>
      </c>
      <c r="H762" s="21">
        <v>7</v>
      </c>
      <c r="I762" s="21">
        <v>8</v>
      </c>
      <c r="J762" s="21">
        <v>2</v>
      </c>
      <c r="K762" s="21">
        <v>7</v>
      </c>
      <c r="L762" s="21">
        <v>3</v>
      </c>
      <c r="M762" s="21">
        <v>1</v>
      </c>
      <c r="N762" s="161">
        <f t="shared" si="544"/>
        <v>55</v>
      </c>
      <c r="O762" s="22">
        <f t="shared" si="545"/>
        <v>4.583333333333333</v>
      </c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s="9" customFormat="1" ht="15.75">
      <c r="A763" s="37" t="s">
        <v>217</v>
      </c>
      <c r="B763" s="214">
        <v>0</v>
      </c>
      <c r="C763" s="214">
        <v>0</v>
      </c>
      <c r="D763" s="214">
        <v>0</v>
      </c>
      <c r="E763" s="214">
        <v>0</v>
      </c>
      <c r="F763" s="214">
        <v>0</v>
      </c>
      <c r="G763" s="21">
        <v>0</v>
      </c>
      <c r="H763" s="21">
        <v>0</v>
      </c>
      <c r="I763" s="21">
        <v>0</v>
      </c>
      <c r="J763" s="21">
        <v>0</v>
      </c>
      <c r="K763" s="21">
        <v>0</v>
      </c>
      <c r="L763" s="21">
        <v>0</v>
      </c>
      <c r="M763" s="21">
        <v>0</v>
      </c>
      <c r="N763" s="161">
        <f t="shared" si="544"/>
        <v>0</v>
      </c>
      <c r="O763" s="22">
        <f t="shared" si="545"/>
        <v>0</v>
      </c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s="9" customFormat="1" ht="15.75">
      <c r="A764" s="37" t="s">
        <v>220</v>
      </c>
      <c r="B764" s="214">
        <v>0</v>
      </c>
      <c r="C764" s="214">
        <v>0</v>
      </c>
      <c r="D764" s="214">
        <v>0</v>
      </c>
      <c r="E764" s="214">
        <v>0</v>
      </c>
      <c r="F764" s="214">
        <v>0</v>
      </c>
      <c r="G764" s="21">
        <v>0</v>
      </c>
      <c r="H764" s="21">
        <v>0</v>
      </c>
      <c r="I764" s="21">
        <v>0</v>
      </c>
      <c r="J764" s="21">
        <v>0</v>
      </c>
      <c r="K764" s="21">
        <v>0</v>
      </c>
      <c r="L764" s="21">
        <v>0</v>
      </c>
      <c r="M764" s="21">
        <v>0</v>
      </c>
      <c r="N764" s="161">
        <f t="shared" si="544"/>
        <v>0</v>
      </c>
      <c r="O764" s="22">
        <f t="shared" si="545"/>
        <v>0</v>
      </c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s="9" customFormat="1" ht="15.75">
      <c r="A765" s="37" t="s">
        <v>221</v>
      </c>
      <c r="B765" s="214">
        <v>0</v>
      </c>
      <c r="C765" s="214">
        <v>0</v>
      </c>
      <c r="D765" s="214">
        <v>0</v>
      </c>
      <c r="E765" s="214">
        <v>0</v>
      </c>
      <c r="F765" s="214">
        <v>0</v>
      </c>
      <c r="G765" s="21">
        <v>0</v>
      </c>
      <c r="H765" s="21">
        <v>0</v>
      </c>
      <c r="I765" s="21">
        <v>0</v>
      </c>
      <c r="J765" s="21">
        <v>0</v>
      </c>
      <c r="K765" s="21">
        <v>0</v>
      </c>
      <c r="L765" s="21">
        <v>0</v>
      </c>
      <c r="M765" s="21">
        <v>0</v>
      </c>
      <c r="N765" s="161">
        <f t="shared" si="544"/>
        <v>0</v>
      </c>
      <c r="O765" s="22">
        <f t="shared" si="545"/>
        <v>0</v>
      </c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s="9" customFormat="1" ht="15.75">
      <c r="A766" s="40" t="s">
        <v>22</v>
      </c>
      <c r="B766" s="214">
        <v>1</v>
      </c>
      <c r="C766" s="214">
        <v>0</v>
      </c>
      <c r="D766" s="214">
        <v>0</v>
      </c>
      <c r="E766" s="214">
        <v>0</v>
      </c>
      <c r="F766" s="214">
        <v>0</v>
      </c>
      <c r="G766" s="21">
        <v>0</v>
      </c>
      <c r="H766" s="21">
        <v>0</v>
      </c>
      <c r="I766" s="21">
        <v>0</v>
      </c>
      <c r="J766" s="21">
        <v>0</v>
      </c>
      <c r="K766" s="21">
        <v>0</v>
      </c>
      <c r="L766" s="21">
        <v>0</v>
      </c>
      <c r="M766" s="21">
        <v>0</v>
      </c>
      <c r="N766" s="161">
        <f t="shared" si="544"/>
        <v>1</v>
      </c>
      <c r="O766" s="22">
        <f t="shared" si="545"/>
        <v>8.3333333333333329E-2</v>
      </c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s="9" customFormat="1" ht="15.75">
      <c r="A767" s="62" t="s">
        <v>21</v>
      </c>
      <c r="B767" s="24">
        <f>SUM(B761:B766)</f>
        <v>4</v>
      </c>
      <c r="C767" s="24">
        <f t="shared" ref="C767:O767" si="546">SUM(C761:C766)</f>
        <v>7</v>
      </c>
      <c r="D767" s="24">
        <f t="shared" si="546"/>
        <v>6</v>
      </c>
      <c r="E767" s="24">
        <f t="shared" si="546"/>
        <v>2</v>
      </c>
      <c r="F767" s="24">
        <f t="shared" si="546"/>
        <v>7</v>
      </c>
      <c r="G767" s="24">
        <f t="shared" ref="G767:L767" si="547">SUM(G761:G766)</f>
        <v>4</v>
      </c>
      <c r="H767" s="24">
        <f t="shared" si="547"/>
        <v>8</v>
      </c>
      <c r="I767" s="24">
        <f t="shared" si="547"/>
        <v>9</v>
      </c>
      <c r="J767" s="24">
        <f t="shared" si="547"/>
        <v>3</v>
      </c>
      <c r="K767" s="24">
        <f t="shared" si="547"/>
        <v>11</v>
      </c>
      <c r="L767" s="24">
        <f t="shared" si="547"/>
        <v>3</v>
      </c>
      <c r="M767" s="24">
        <f t="shared" ref="M767" si="548">SUM(M761:M766)</f>
        <v>1</v>
      </c>
      <c r="N767" s="155">
        <f t="shared" si="546"/>
        <v>65</v>
      </c>
      <c r="O767" s="25">
        <f t="shared" si="546"/>
        <v>5.4166666666666661</v>
      </c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s="9" customFormat="1" ht="15.75">
      <c r="A768" s="62" t="s">
        <v>131</v>
      </c>
      <c r="B768" s="25">
        <f t="shared" ref="B768:H768" si="549">IF(B767=0,"",B767/B$1696)</f>
        <v>0.12903225806451613</v>
      </c>
      <c r="C768" s="25">
        <f t="shared" si="549"/>
        <v>0.25</v>
      </c>
      <c r="D768" s="25">
        <f t="shared" si="549"/>
        <v>0.19354838709677419</v>
      </c>
      <c r="E768" s="25">
        <f t="shared" si="549"/>
        <v>6.6666666666666666E-2</v>
      </c>
      <c r="F768" s="25">
        <f t="shared" si="549"/>
        <v>0.22580645161290322</v>
      </c>
      <c r="G768" s="25">
        <f t="shared" si="549"/>
        <v>0.13333333333333333</v>
      </c>
      <c r="H768" s="25">
        <f t="shared" si="549"/>
        <v>0.25806451612903225</v>
      </c>
      <c r="I768" s="25">
        <f t="shared" ref="I768:J768" si="550">IF(I767=0,"",I767/I$1696)</f>
        <v>0.29032258064516131</v>
      </c>
      <c r="J768" s="25">
        <f t="shared" si="550"/>
        <v>0.1</v>
      </c>
      <c r="K768" s="25">
        <f t="shared" ref="K768:L768" si="551">IF(K767=0,"",K767/K$1696)</f>
        <v>0.35483870967741937</v>
      </c>
      <c r="L768" s="25">
        <f t="shared" si="551"/>
        <v>0.1</v>
      </c>
      <c r="M768" s="25">
        <f t="shared" ref="M768" si="552">IF(M767=0,"",M767/M$1696)</f>
        <v>3.2258064516129031E-2</v>
      </c>
      <c r="N768" s="155">
        <f>SUM(B768:M768)</f>
        <v>2.1338709677419354</v>
      </c>
      <c r="O768" s="25">
        <f>IF(N768=0,0,AVERAGE(B768:M768))</f>
        <v>0.17782258064516129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s="9" customFormat="1">
      <c r="A769" s="26"/>
      <c r="B769" s="27"/>
      <c r="C769" s="27"/>
      <c r="D769" s="27"/>
      <c r="E769" s="28"/>
      <c r="F769" s="28"/>
      <c r="G769" s="28"/>
      <c r="H769" s="28"/>
      <c r="I769" s="28"/>
      <c r="J769" s="28"/>
      <c r="K769" s="28"/>
      <c r="L769" s="28"/>
      <c r="M769" s="28"/>
      <c r="N769" s="162"/>
      <c r="O769" s="16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s="9" customFormat="1" ht="15.75">
      <c r="A770" s="66" t="s">
        <v>799</v>
      </c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60"/>
      <c r="O770" s="19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s="9" customFormat="1" ht="15.75">
      <c r="A771" s="40" t="s">
        <v>18</v>
      </c>
      <c r="B771" s="214">
        <v>0</v>
      </c>
      <c r="C771" s="214">
        <v>4</v>
      </c>
      <c r="D771" s="214">
        <v>1</v>
      </c>
      <c r="E771" s="214">
        <v>0</v>
      </c>
      <c r="F771" s="214">
        <v>3</v>
      </c>
      <c r="G771" s="21">
        <v>1</v>
      </c>
      <c r="H771" s="21">
        <v>2</v>
      </c>
      <c r="I771" s="21">
        <v>3</v>
      </c>
      <c r="J771" s="21">
        <v>0</v>
      </c>
      <c r="K771" s="21">
        <v>2</v>
      </c>
      <c r="L771" s="21">
        <v>0</v>
      </c>
      <c r="M771" s="21">
        <v>0</v>
      </c>
      <c r="N771" s="161">
        <f>SUM(B771:M771)</f>
        <v>16</v>
      </c>
      <c r="O771" s="22">
        <f>IF(N771=0,0,AVERAGE(B771:M771))</f>
        <v>1.3333333333333333</v>
      </c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s="9" customFormat="1" ht="15.75">
      <c r="A772" s="40" t="s">
        <v>19</v>
      </c>
      <c r="B772" s="214">
        <v>3</v>
      </c>
      <c r="C772" s="214">
        <v>2</v>
      </c>
      <c r="D772" s="214">
        <v>4</v>
      </c>
      <c r="E772" s="214">
        <v>2</v>
      </c>
      <c r="F772" s="214">
        <v>4</v>
      </c>
      <c r="G772" s="21">
        <v>2</v>
      </c>
      <c r="H772" s="21">
        <v>5</v>
      </c>
      <c r="I772" s="21">
        <v>5</v>
      </c>
      <c r="J772" s="21">
        <v>1</v>
      </c>
      <c r="K772" s="21">
        <v>5</v>
      </c>
      <c r="L772" s="21">
        <v>3</v>
      </c>
      <c r="M772" s="21">
        <v>1</v>
      </c>
      <c r="N772" s="161">
        <f>SUM(B772:M772)</f>
        <v>37</v>
      </c>
      <c r="O772" s="22">
        <f>IF(N772=0,0,AVERAGE(B772:M772))</f>
        <v>3.0833333333333335</v>
      </c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s="9" customFormat="1" ht="15.75">
      <c r="A773" s="40" t="s">
        <v>20</v>
      </c>
      <c r="B773" s="214">
        <v>1</v>
      </c>
      <c r="C773" s="214">
        <v>1</v>
      </c>
      <c r="D773" s="214">
        <v>1</v>
      </c>
      <c r="E773" s="214">
        <v>0</v>
      </c>
      <c r="F773" s="214">
        <v>0</v>
      </c>
      <c r="G773" s="21">
        <v>0</v>
      </c>
      <c r="H773" s="21">
        <v>0</v>
      </c>
      <c r="I773" s="21">
        <v>0</v>
      </c>
      <c r="J773" s="21">
        <v>1</v>
      </c>
      <c r="K773" s="21">
        <v>0</v>
      </c>
      <c r="L773" s="21">
        <v>0</v>
      </c>
      <c r="M773" s="21">
        <v>0</v>
      </c>
      <c r="N773" s="161">
        <f>SUM(B773:M773)</f>
        <v>4</v>
      </c>
      <c r="O773" s="22">
        <f>IF(N773=0,0,AVERAGE(B773:M773))</f>
        <v>0.33333333333333331</v>
      </c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s="9" customFormat="1" ht="15.75">
      <c r="A774" s="62" t="s">
        <v>21</v>
      </c>
      <c r="B774" s="24">
        <f>SUM(B771:B773)</f>
        <v>4</v>
      </c>
      <c r="C774" s="24">
        <f t="shared" ref="C774:O774" si="553">SUM(C771:C773)</f>
        <v>7</v>
      </c>
      <c r="D774" s="24">
        <f t="shared" si="553"/>
        <v>6</v>
      </c>
      <c r="E774" s="24">
        <f t="shared" si="553"/>
        <v>2</v>
      </c>
      <c r="F774" s="24">
        <f t="shared" si="553"/>
        <v>7</v>
      </c>
      <c r="G774" s="24">
        <f t="shared" ref="G774:L774" si="554">SUM(G771:G773)</f>
        <v>3</v>
      </c>
      <c r="H774" s="24">
        <f t="shared" si="554"/>
        <v>7</v>
      </c>
      <c r="I774" s="24">
        <f t="shared" si="554"/>
        <v>8</v>
      </c>
      <c r="J774" s="24">
        <f t="shared" si="554"/>
        <v>2</v>
      </c>
      <c r="K774" s="24">
        <f t="shared" si="554"/>
        <v>7</v>
      </c>
      <c r="L774" s="24">
        <f t="shared" si="554"/>
        <v>3</v>
      </c>
      <c r="M774" s="24">
        <f t="shared" ref="M774" si="555">SUM(M771:M773)</f>
        <v>1</v>
      </c>
      <c r="N774" s="155">
        <f t="shared" si="553"/>
        <v>57</v>
      </c>
      <c r="O774" s="25">
        <f t="shared" si="553"/>
        <v>4.75</v>
      </c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s="9" customFormat="1" ht="15.75">
      <c r="A775" s="62" t="s">
        <v>131</v>
      </c>
      <c r="B775" s="25">
        <f t="shared" ref="B775:H775" si="556">IF(B774=0,"",B774/B$1696)</f>
        <v>0.12903225806451613</v>
      </c>
      <c r="C775" s="25">
        <f t="shared" si="556"/>
        <v>0.25</v>
      </c>
      <c r="D775" s="25">
        <f t="shared" si="556"/>
        <v>0.19354838709677419</v>
      </c>
      <c r="E775" s="25">
        <f t="shared" si="556"/>
        <v>6.6666666666666666E-2</v>
      </c>
      <c r="F775" s="25">
        <f t="shared" si="556"/>
        <v>0.22580645161290322</v>
      </c>
      <c r="G775" s="25">
        <f t="shared" si="556"/>
        <v>0.1</v>
      </c>
      <c r="H775" s="25">
        <f t="shared" si="556"/>
        <v>0.22580645161290322</v>
      </c>
      <c r="I775" s="25">
        <f t="shared" ref="I775:J775" si="557">IF(I774=0,"",I774/I$1696)</f>
        <v>0.25806451612903225</v>
      </c>
      <c r="J775" s="25">
        <f t="shared" si="557"/>
        <v>6.6666666666666666E-2</v>
      </c>
      <c r="K775" s="25">
        <f t="shared" ref="K775:L775" si="558">IF(K774=0,"",K774/K$1696)</f>
        <v>0.22580645161290322</v>
      </c>
      <c r="L775" s="25">
        <f t="shared" si="558"/>
        <v>0.1</v>
      </c>
      <c r="M775" s="25">
        <f t="shared" ref="M775" si="559">IF(M774=0,"",M774/M$1696)</f>
        <v>3.2258064516129031E-2</v>
      </c>
      <c r="N775" s="155">
        <f>SUM(B775:M775)</f>
        <v>1.8736559139784945</v>
      </c>
      <c r="O775" s="25">
        <f>IF(N775=0,0,AVERAGE(B775:M775))</f>
        <v>0.1561379928315412</v>
      </c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s="9" customFormat="1">
      <c r="A776" s="26"/>
      <c r="B776" s="27"/>
      <c r="C776" s="27"/>
      <c r="D776" s="27"/>
      <c r="E776" s="28"/>
      <c r="F776" s="28"/>
      <c r="G776" s="28"/>
      <c r="H776" s="28"/>
      <c r="I776" s="28"/>
      <c r="J776" s="28"/>
      <c r="K776" s="28"/>
      <c r="L776" s="28"/>
      <c r="M776" s="28"/>
      <c r="N776" s="162"/>
      <c r="O776" s="16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s="9" customFormat="1" ht="15.75">
      <c r="A777" s="66" t="s">
        <v>800</v>
      </c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60"/>
      <c r="O777" s="19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s="9" customFormat="1" ht="15.75">
      <c r="A778" s="37" t="s">
        <v>214</v>
      </c>
      <c r="B778" s="214">
        <v>60</v>
      </c>
      <c r="C778" s="214">
        <v>12</v>
      </c>
      <c r="D778" s="214">
        <v>27</v>
      </c>
      <c r="E778" s="214">
        <v>15</v>
      </c>
      <c r="F778" s="214">
        <v>23</v>
      </c>
      <c r="G778" s="21">
        <v>15</v>
      </c>
      <c r="H778" s="21">
        <v>28</v>
      </c>
      <c r="I778" s="21">
        <v>28</v>
      </c>
      <c r="J778" s="21">
        <v>27</v>
      </c>
      <c r="K778" s="21">
        <v>30</v>
      </c>
      <c r="L778" s="21">
        <v>20</v>
      </c>
      <c r="M778" s="21">
        <v>21</v>
      </c>
      <c r="N778" s="161">
        <f t="shared" ref="N778:N783" si="560">SUM(B778:M778)</f>
        <v>306</v>
      </c>
      <c r="O778" s="22">
        <f t="shared" ref="O778:O783" si="561">IF(N778=0,0,AVERAGE(B778:M778))</f>
        <v>25.5</v>
      </c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s="9" customFormat="1" ht="15.75">
      <c r="A779" s="37" t="s">
        <v>219</v>
      </c>
      <c r="B779" s="214">
        <v>150</v>
      </c>
      <c r="C779" s="214">
        <v>54</v>
      </c>
      <c r="D779" s="214">
        <v>106</v>
      </c>
      <c r="E779" s="214">
        <v>68</v>
      </c>
      <c r="F779" s="214">
        <v>83</v>
      </c>
      <c r="G779" s="21">
        <v>76</v>
      </c>
      <c r="H779" s="21">
        <v>100</v>
      </c>
      <c r="I779" s="21">
        <v>127</v>
      </c>
      <c r="J779" s="21">
        <v>108</v>
      </c>
      <c r="K779" s="21">
        <v>90</v>
      </c>
      <c r="L779" s="21">
        <v>90</v>
      </c>
      <c r="M779" s="21">
        <v>92</v>
      </c>
      <c r="N779" s="161">
        <f t="shared" si="560"/>
        <v>1144</v>
      </c>
      <c r="O779" s="22">
        <f t="shared" si="561"/>
        <v>95.333333333333329</v>
      </c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s="9" customFormat="1" ht="15.75">
      <c r="A780" s="37" t="s">
        <v>217</v>
      </c>
      <c r="B780" s="214">
        <v>0</v>
      </c>
      <c r="C780" s="214">
        <v>0</v>
      </c>
      <c r="D780" s="214">
        <v>0</v>
      </c>
      <c r="E780" s="214">
        <v>0</v>
      </c>
      <c r="F780" s="214">
        <v>0</v>
      </c>
      <c r="G780" s="21">
        <v>0</v>
      </c>
      <c r="H780" s="21">
        <v>0</v>
      </c>
      <c r="I780" s="21">
        <v>0</v>
      </c>
      <c r="J780" s="21">
        <v>0</v>
      </c>
      <c r="K780" s="21">
        <v>0</v>
      </c>
      <c r="L780" s="21">
        <v>0</v>
      </c>
      <c r="M780" s="21">
        <v>0</v>
      </c>
      <c r="N780" s="161">
        <f t="shared" si="560"/>
        <v>0</v>
      </c>
      <c r="O780" s="22">
        <f t="shared" si="561"/>
        <v>0</v>
      </c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s="9" customFormat="1" ht="15.75">
      <c r="A781" s="37" t="s">
        <v>220</v>
      </c>
      <c r="B781" s="214">
        <v>0</v>
      </c>
      <c r="C781" s="214">
        <v>0</v>
      </c>
      <c r="D781" s="214">
        <v>0</v>
      </c>
      <c r="E781" s="214">
        <v>0</v>
      </c>
      <c r="F781" s="214">
        <v>0</v>
      </c>
      <c r="G781" s="21">
        <v>0</v>
      </c>
      <c r="H781" s="21">
        <v>0</v>
      </c>
      <c r="I781" s="21">
        <v>0</v>
      </c>
      <c r="J781" s="21">
        <v>0</v>
      </c>
      <c r="K781" s="21">
        <v>0</v>
      </c>
      <c r="L781" s="21">
        <v>0</v>
      </c>
      <c r="M781" s="21">
        <v>0</v>
      </c>
      <c r="N781" s="161">
        <f t="shared" si="560"/>
        <v>0</v>
      </c>
      <c r="O781" s="22">
        <f t="shared" si="561"/>
        <v>0</v>
      </c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s="9" customFormat="1" ht="15.75">
      <c r="A782" s="37" t="s">
        <v>221</v>
      </c>
      <c r="B782" s="214">
        <v>1</v>
      </c>
      <c r="C782" s="214">
        <v>8</v>
      </c>
      <c r="D782" s="214">
        <v>4</v>
      </c>
      <c r="E782" s="214">
        <v>2</v>
      </c>
      <c r="F782" s="214">
        <v>13</v>
      </c>
      <c r="G782" s="21">
        <v>13</v>
      </c>
      <c r="H782" s="21">
        <v>12</v>
      </c>
      <c r="I782" s="21">
        <v>11</v>
      </c>
      <c r="J782" s="21">
        <v>9</v>
      </c>
      <c r="K782" s="21">
        <v>13</v>
      </c>
      <c r="L782" s="21">
        <v>10</v>
      </c>
      <c r="M782" s="21">
        <v>10</v>
      </c>
      <c r="N782" s="161">
        <f t="shared" si="560"/>
        <v>106</v>
      </c>
      <c r="O782" s="22">
        <f t="shared" si="561"/>
        <v>8.8333333333333339</v>
      </c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s="9" customFormat="1" ht="15.75">
      <c r="A783" s="40" t="s">
        <v>22</v>
      </c>
      <c r="B783" s="214">
        <v>0</v>
      </c>
      <c r="C783" s="214">
        <v>0</v>
      </c>
      <c r="D783" s="214">
        <v>0</v>
      </c>
      <c r="E783" s="214">
        <v>0</v>
      </c>
      <c r="F783" s="214">
        <v>0</v>
      </c>
      <c r="G783" s="21">
        <v>0</v>
      </c>
      <c r="H783" s="21">
        <v>0</v>
      </c>
      <c r="I783" s="21">
        <v>0</v>
      </c>
      <c r="J783" s="21">
        <v>0</v>
      </c>
      <c r="K783" s="21">
        <v>0</v>
      </c>
      <c r="L783" s="21">
        <v>0</v>
      </c>
      <c r="M783" s="21">
        <v>0</v>
      </c>
      <c r="N783" s="161">
        <f t="shared" si="560"/>
        <v>0</v>
      </c>
      <c r="O783" s="22">
        <f t="shared" si="561"/>
        <v>0</v>
      </c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s="9" customFormat="1" ht="15.75">
      <c r="A784" s="62" t="s">
        <v>21</v>
      </c>
      <c r="B784" s="24">
        <f t="shared" ref="B784:O784" si="562">SUM(B778:B783)</f>
        <v>211</v>
      </c>
      <c r="C784" s="24">
        <f t="shared" si="562"/>
        <v>74</v>
      </c>
      <c r="D784" s="24">
        <f t="shared" si="562"/>
        <v>137</v>
      </c>
      <c r="E784" s="24">
        <f t="shared" si="562"/>
        <v>85</v>
      </c>
      <c r="F784" s="24">
        <f t="shared" si="562"/>
        <v>119</v>
      </c>
      <c r="G784" s="24">
        <f t="shared" ref="G784:L784" si="563">SUM(G778:G783)</f>
        <v>104</v>
      </c>
      <c r="H784" s="24">
        <f t="shared" si="563"/>
        <v>140</v>
      </c>
      <c r="I784" s="24">
        <f t="shared" si="563"/>
        <v>166</v>
      </c>
      <c r="J784" s="24">
        <f t="shared" si="563"/>
        <v>144</v>
      </c>
      <c r="K784" s="24">
        <f t="shared" si="563"/>
        <v>133</v>
      </c>
      <c r="L784" s="24">
        <f t="shared" si="563"/>
        <v>120</v>
      </c>
      <c r="M784" s="24">
        <f t="shared" ref="M784" si="564">SUM(M778:M783)</f>
        <v>123</v>
      </c>
      <c r="N784" s="155">
        <f t="shared" si="562"/>
        <v>1556</v>
      </c>
      <c r="O784" s="25">
        <f t="shared" si="562"/>
        <v>129.66666666666666</v>
      </c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s="9" customFormat="1" ht="15.75">
      <c r="A785" s="62" t="s">
        <v>131</v>
      </c>
      <c r="B785" s="25">
        <f t="shared" ref="B785:H785" si="565">IF(B784=0,"",B784/B$1696)</f>
        <v>6.806451612903226</v>
      </c>
      <c r="C785" s="25">
        <f t="shared" si="565"/>
        <v>2.6428571428571428</v>
      </c>
      <c r="D785" s="25">
        <f t="shared" si="565"/>
        <v>4.419354838709677</v>
      </c>
      <c r="E785" s="25">
        <f t="shared" si="565"/>
        <v>2.8333333333333335</v>
      </c>
      <c r="F785" s="25">
        <f t="shared" si="565"/>
        <v>3.838709677419355</v>
      </c>
      <c r="G785" s="25">
        <f t="shared" si="565"/>
        <v>3.4666666666666668</v>
      </c>
      <c r="H785" s="25">
        <f t="shared" si="565"/>
        <v>4.5161290322580649</v>
      </c>
      <c r="I785" s="25">
        <f t="shared" ref="I785:J785" si="566">IF(I784=0,"",I784/I$1696)</f>
        <v>5.354838709677419</v>
      </c>
      <c r="J785" s="25">
        <f t="shared" si="566"/>
        <v>4.8</v>
      </c>
      <c r="K785" s="25">
        <f t="shared" ref="K785:L785" si="567">IF(K784=0,"",K784/K$1696)</f>
        <v>4.290322580645161</v>
      </c>
      <c r="L785" s="25">
        <f t="shared" si="567"/>
        <v>4</v>
      </c>
      <c r="M785" s="25">
        <f t="shared" ref="M785" si="568">IF(M784=0,"",M784/M$1696)</f>
        <v>3.967741935483871</v>
      </c>
      <c r="N785" s="155">
        <f>SUM(B785:M785)</f>
        <v>50.936405529953909</v>
      </c>
      <c r="O785" s="25">
        <f>IF(N785=0,0,AVERAGE(B785:M785))</f>
        <v>4.2447004608294927</v>
      </c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s="9" customFormat="1" ht="15.75">
      <c r="A786" s="26"/>
      <c r="B786" s="27"/>
      <c r="C786" s="27"/>
      <c r="D786" s="27"/>
      <c r="E786" s="28"/>
      <c r="F786" s="28"/>
      <c r="G786" s="28"/>
      <c r="H786" s="28"/>
      <c r="I786" s="28"/>
      <c r="J786" s="28"/>
      <c r="K786" s="28"/>
      <c r="L786" s="28"/>
      <c r="M786" s="28"/>
      <c r="N786" s="162"/>
      <c r="O786" s="16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s="9" customFormat="1" ht="15.75">
      <c r="A787" s="91" t="s">
        <v>222</v>
      </c>
      <c r="B787" s="92">
        <f t="shared" ref="B787:F787" si="569">B762+B765</f>
        <v>3</v>
      </c>
      <c r="C787" s="92">
        <f t="shared" si="569"/>
        <v>7</v>
      </c>
      <c r="D787" s="92">
        <f t="shared" si="569"/>
        <v>5</v>
      </c>
      <c r="E787" s="92">
        <f t="shared" si="569"/>
        <v>2</v>
      </c>
      <c r="F787" s="92">
        <f t="shared" si="569"/>
        <v>7</v>
      </c>
      <c r="G787" s="92">
        <f t="shared" ref="G787:L787" si="570">G762+G765</f>
        <v>3</v>
      </c>
      <c r="H787" s="92">
        <f t="shared" si="570"/>
        <v>7</v>
      </c>
      <c r="I787" s="92">
        <f t="shared" si="570"/>
        <v>8</v>
      </c>
      <c r="J787" s="92">
        <f t="shared" si="570"/>
        <v>2</v>
      </c>
      <c r="K787" s="92">
        <f t="shared" si="570"/>
        <v>7</v>
      </c>
      <c r="L787" s="92">
        <f t="shared" si="570"/>
        <v>3</v>
      </c>
      <c r="M787" s="92">
        <f t="shared" ref="M787" si="571">M762+M765</f>
        <v>1</v>
      </c>
      <c r="N787" s="161">
        <f>N774</f>
        <v>57</v>
      </c>
      <c r="O787" s="22">
        <f>O774</f>
        <v>4.75</v>
      </c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s="9" customFormat="1" ht="15.75">
      <c r="A788" s="91" t="s">
        <v>223</v>
      </c>
      <c r="B788" s="92">
        <f t="shared" ref="B788:G788" si="572">B779+B782</f>
        <v>151</v>
      </c>
      <c r="C788" s="92">
        <f t="shared" si="572"/>
        <v>62</v>
      </c>
      <c r="D788" s="92">
        <f t="shared" si="572"/>
        <v>110</v>
      </c>
      <c r="E788" s="92">
        <f t="shared" si="572"/>
        <v>70</v>
      </c>
      <c r="F788" s="92">
        <f t="shared" si="572"/>
        <v>96</v>
      </c>
      <c r="G788" s="92">
        <f t="shared" si="572"/>
        <v>89</v>
      </c>
      <c r="H788" s="92">
        <f t="shared" ref="H788:I788" si="573">H779+H782</f>
        <v>112</v>
      </c>
      <c r="I788" s="92">
        <f t="shared" si="573"/>
        <v>138</v>
      </c>
      <c r="J788" s="92">
        <f t="shared" ref="J788" si="574">J779+J782</f>
        <v>117</v>
      </c>
      <c r="K788" s="92">
        <f>K779+K782</f>
        <v>103</v>
      </c>
      <c r="L788" s="92">
        <f>L779+L782</f>
        <v>100</v>
      </c>
      <c r="M788" s="92">
        <f>M779+M782</f>
        <v>102</v>
      </c>
      <c r="N788" s="161">
        <f>N784</f>
        <v>1556</v>
      </c>
      <c r="O788" s="22">
        <f>O784</f>
        <v>129.66666666666666</v>
      </c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s="9" customFormat="1" ht="15.75">
      <c r="A789" s="26"/>
      <c r="B789" s="27"/>
      <c r="C789" s="27"/>
      <c r="D789" s="27"/>
      <c r="E789" s="27"/>
      <c r="F789" s="28"/>
      <c r="G789" s="28"/>
      <c r="H789" s="28"/>
      <c r="I789" s="28"/>
      <c r="J789" s="28"/>
      <c r="K789" s="28"/>
      <c r="L789" s="28"/>
      <c r="M789" s="28"/>
      <c r="N789" s="162"/>
      <c r="O789" s="16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s="9" customFormat="1" ht="15.75">
      <c r="A790" s="91" t="s">
        <v>224</v>
      </c>
      <c r="B790" s="93">
        <f t="shared" ref="B790:E791" si="575">B787+B746</f>
        <v>19</v>
      </c>
      <c r="C790" s="93">
        <f t="shared" si="575"/>
        <v>21</v>
      </c>
      <c r="D790" s="93">
        <f t="shared" si="575"/>
        <v>23</v>
      </c>
      <c r="E790" s="93">
        <f t="shared" si="575"/>
        <v>20</v>
      </c>
      <c r="F790" s="93">
        <f t="shared" ref="F790:H791" si="576">F787+F746</f>
        <v>24</v>
      </c>
      <c r="G790" s="93">
        <f t="shared" si="576"/>
        <v>17</v>
      </c>
      <c r="H790" s="93">
        <f t="shared" si="576"/>
        <v>23</v>
      </c>
      <c r="I790" s="93">
        <f t="shared" ref="I790:J790" si="577">I787+I746</f>
        <v>30</v>
      </c>
      <c r="J790" s="93">
        <f t="shared" si="577"/>
        <v>12</v>
      </c>
      <c r="K790" s="93">
        <f t="shared" ref="K790:L790" si="578">K787+K746</f>
        <v>18</v>
      </c>
      <c r="L790" s="93">
        <f t="shared" si="578"/>
        <v>16</v>
      </c>
      <c r="M790" s="93">
        <f t="shared" ref="M790" si="579">M787+M746</f>
        <v>21</v>
      </c>
      <c r="N790" s="161">
        <f>N787+N746</f>
        <v>319</v>
      </c>
      <c r="O790" s="22">
        <f>O787+O746</f>
        <v>26.583333333333336</v>
      </c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s="9" customFormat="1" ht="15.75">
      <c r="A791" s="91" t="s">
        <v>225</v>
      </c>
      <c r="B791" s="93">
        <f t="shared" si="575"/>
        <v>463</v>
      </c>
      <c r="C791" s="93">
        <f t="shared" si="575"/>
        <v>302</v>
      </c>
      <c r="D791" s="93">
        <f t="shared" si="575"/>
        <v>409</v>
      </c>
      <c r="E791" s="93">
        <f t="shared" si="575"/>
        <v>459</v>
      </c>
      <c r="F791" s="93">
        <f t="shared" si="576"/>
        <v>400</v>
      </c>
      <c r="G791" s="93">
        <f t="shared" si="576"/>
        <v>310</v>
      </c>
      <c r="H791" s="93">
        <f t="shared" si="576"/>
        <v>400</v>
      </c>
      <c r="I791" s="93">
        <f t="shared" ref="I791:J791" si="580">I788+I747</f>
        <v>457</v>
      </c>
      <c r="J791" s="93">
        <f t="shared" si="580"/>
        <v>502</v>
      </c>
      <c r="K791" s="93">
        <f t="shared" ref="K791:L791" si="581">K788+K747</f>
        <v>602</v>
      </c>
      <c r="L791" s="93">
        <f t="shared" si="581"/>
        <v>554</v>
      </c>
      <c r="M791" s="93">
        <f t="shared" ref="M791" si="582">M788+M747</f>
        <v>567</v>
      </c>
      <c r="N791" s="161">
        <f>N788+N747</f>
        <v>9045</v>
      </c>
      <c r="O791" s="22">
        <f>O788+O747</f>
        <v>753.75</v>
      </c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s="9" customFormat="1" ht="15.75">
      <c r="A792" s="91" t="s">
        <v>177</v>
      </c>
      <c r="B792" s="24">
        <f t="shared" ref="B792:G792" si="583">SUM(B790:B791)</f>
        <v>482</v>
      </c>
      <c r="C792" s="24">
        <f t="shared" si="583"/>
        <v>323</v>
      </c>
      <c r="D792" s="24">
        <f t="shared" si="583"/>
        <v>432</v>
      </c>
      <c r="E792" s="24">
        <f t="shared" si="583"/>
        <v>479</v>
      </c>
      <c r="F792" s="24">
        <f t="shared" si="583"/>
        <v>424</v>
      </c>
      <c r="G792" s="24">
        <f t="shared" si="583"/>
        <v>327</v>
      </c>
      <c r="H792" s="24">
        <f t="shared" ref="H792:I792" si="584">SUM(H790:H791)</f>
        <v>423</v>
      </c>
      <c r="I792" s="24">
        <f t="shared" si="584"/>
        <v>487</v>
      </c>
      <c r="J792" s="24">
        <f t="shared" ref="J792:K792" si="585">SUM(J790:J791)</f>
        <v>514</v>
      </c>
      <c r="K792" s="24">
        <f t="shared" si="585"/>
        <v>620</v>
      </c>
      <c r="L792" s="24">
        <f t="shared" ref="L792:M792" si="586">SUM(L790:L791)</f>
        <v>570</v>
      </c>
      <c r="M792" s="24">
        <f t="shared" si="586"/>
        <v>588</v>
      </c>
      <c r="N792" s="155">
        <f>SUM(N790:N791)</f>
        <v>9364</v>
      </c>
      <c r="O792" s="25">
        <f>SUM(O790:O791)</f>
        <v>780.33333333333337</v>
      </c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s="9" customFormat="1" ht="15.75">
      <c r="A793" s="26"/>
      <c r="B793" s="27"/>
      <c r="C793" s="27"/>
      <c r="D793" s="27"/>
      <c r="E793" s="28"/>
      <c r="F793" s="28"/>
      <c r="G793" s="28"/>
      <c r="H793" s="28"/>
      <c r="I793" s="28"/>
      <c r="J793" s="28"/>
      <c r="K793" s="28"/>
      <c r="L793" s="28"/>
      <c r="M793" s="28"/>
      <c r="N793" s="162"/>
      <c r="O793" s="57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s="9" customFormat="1" ht="15.75">
      <c r="A794" s="17" t="s">
        <v>801</v>
      </c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60"/>
      <c r="O794" s="19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s="9" customFormat="1" ht="15.75">
      <c r="A795" s="66" t="s">
        <v>509</v>
      </c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60"/>
      <c r="O795" s="19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s="9" customFormat="1" ht="15.75">
      <c r="A796" s="40" t="s">
        <v>18</v>
      </c>
      <c r="B796" s="21">
        <v>0</v>
      </c>
      <c r="C796" s="21">
        <v>0</v>
      </c>
      <c r="D796" s="21">
        <v>0</v>
      </c>
      <c r="E796" s="21">
        <v>0</v>
      </c>
      <c r="F796" s="21">
        <v>0</v>
      </c>
      <c r="G796" s="21">
        <v>0</v>
      </c>
      <c r="H796" s="21">
        <v>0</v>
      </c>
      <c r="I796" s="21">
        <v>0</v>
      </c>
      <c r="J796" s="21">
        <v>0</v>
      </c>
      <c r="K796" s="21">
        <v>0</v>
      </c>
      <c r="L796" s="21">
        <v>0</v>
      </c>
      <c r="M796" s="21">
        <v>0</v>
      </c>
      <c r="N796" s="161">
        <f>SUM(B796:M796)</f>
        <v>0</v>
      </c>
      <c r="O796" s="22">
        <f>IF(N796=0,0,AVERAGE(B796:M796))</f>
        <v>0</v>
      </c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s="9" customFormat="1" ht="15.75">
      <c r="A797" s="40" t="s">
        <v>19</v>
      </c>
      <c r="B797" s="21">
        <v>0</v>
      </c>
      <c r="C797" s="21">
        <v>0</v>
      </c>
      <c r="D797" s="21">
        <v>0</v>
      </c>
      <c r="E797" s="21">
        <v>0</v>
      </c>
      <c r="F797" s="21">
        <v>0</v>
      </c>
      <c r="G797" s="21">
        <v>0</v>
      </c>
      <c r="H797" s="21">
        <v>0</v>
      </c>
      <c r="I797" s="21">
        <v>0</v>
      </c>
      <c r="J797" s="21">
        <v>0</v>
      </c>
      <c r="K797" s="21">
        <v>0</v>
      </c>
      <c r="L797" s="21">
        <v>0</v>
      </c>
      <c r="M797" s="21">
        <v>0</v>
      </c>
      <c r="N797" s="161">
        <f>SUM(B797:M797)</f>
        <v>0</v>
      </c>
      <c r="O797" s="22">
        <f>IF(N797=0,0,AVERAGE(B797:M797))</f>
        <v>0</v>
      </c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s="9" customFormat="1" ht="15.75">
      <c r="A798" s="40" t="s">
        <v>20</v>
      </c>
      <c r="B798" s="21">
        <v>0</v>
      </c>
      <c r="C798" s="21">
        <v>0</v>
      </c>
      <c r="D798" s="21">
        <v>0</v>
      </c>
      <c r="E798" s="21">
        <v>0</v>
      </c>
      <c r="F798" s="21">
        <v>0</v>
      </c>
      <c r="G798" s="21">
        <v>0</v>
      </c>
      <c r="H798" s="21">
        <v>0</v>
      </c>
      <c r="I798" s="21">
        <v>0</v>
      </c>
      <c r="J798" s="21">
        <v>0</v>
      </c>
      <c r="K798" s="21">
        <v>0</v>
      </c>
      <c r="L798" s="21">
        <v>0</v>
      </c>
      <c r="M798" s="21">
        <v>0</v>
      </c>
      <c r="N798" s="161">
        <f>SUM(B798:M798)</f>
        <v>0</v>
      </c>
      <c r="O798" s="22">
        <f>IF(N798=0,0,AVERAGE(B798:M798))</f>
        <v>0</v>
      </c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s="9" customFormat="1" ht="15.75">
      <c r="A799" s="62" t="s">
        <v>21</v>
      </c>
      <c r="B799" s="24">
        <f t="shared" ref="B799:O799" si="587">SUM(B796:B798)</f>
        <v>0</v>
      </c>
      <c r="C799" s="24">
        <f t="shared" si="587"/>
        <v>0</v>
      </c>
      <c r="D799" s="24">
        <f t="shared" si="587"/>
        <v>0</v>
      </c>
      <c r="E799" s="24">
        <f t="shared" si="587"/>
        <v>0</v>
      </c>
      <c r="F799" s="24">
        <f t="shared" si="587"/>
        <v>0</v>
      </c>
      <c r="G799" s="24">
        <f t="shared" ref="G799:L799" si="588">SUM(G796:G798)</f>
        <v>0</v>
      </c>
      <c r="H799" s="24">
        <f t="shared" si="588"/>
        <v>0</v>
      </c>
      <c r="I799" s="24">
        <f t="shared" si="588"/>
        <v>0</v>
      </c>
      <c r="J799" s="24">
        <f t="shared" si="588"/>
        <v>0</v>
      </c>
      <c r="K799" s="24">
        <f t="shared" si="588"/>
        <v>0</v>
      </c>
      <c r="L799" s="24">
        <f t="shared" si="588"/>
        <v>0</v>
      </c>
      <c r="M799" s="24">
        <f t="shared" ref="M799" si="589">SUM(M796:M798)</f>
        <v>0</v>
      </c>
      <c r="N799" s="155">
        <f t="shared" si="587"/>
        <v>0</v>
      </c>
      <c r="O799" s="25">
        <f t="shared" si="587"/>
        <v>0</v>
      </c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s="9" customFormat="1" ht="15.75">
      <c r="A800" s="62" t="s">
        <v>131</v>
      </c>
      <c r="B800" s="24" t="s">
        <v>44</v>
      </c>
      <c r="C800" s="24" t="s">
        <v>44</v>
      </c>
      <c r="D800" s="24" t="s">
        <v>44</v>
      </c>
      <c r="E800" s="24" t="s">
        <v>44</v>
      </c>
      <c r="F800" s="24" t="s">
        <v>44</v>
      </c>
      <c r="G800" s="24" t="s">
        <v>44</v>
      </c>
      <c r="H800" s="24" t="s">
        <v>44</v>
      </c>
      <c r="I800" s="24" t="s">
        <v>44</v>
      </c>
      <c r="J800" s="24" t="s">
        <v>44</v>
      </c>
      <c r="K800" s="24" t="s">
        <v>44</v>
      </c>
      <c r="L800" s="24" t="s">
        <v>44</v>
      </c>
      <c r="M800" s="24" t="s">
        <v>44</v>
      </c>
      <c r="N800" s="155">
        <f>SUM(B800:M800)</f>
        <v>0</v>
      </c>
      <c r="O800" s="25">
        <f>IF(N800=0,0,AVERAGE(B800:M800))</f>
        <v>0</v>
      </c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s="9" customFormat="1" ht="15.75">
      <c r="A801" s="101"/>
      <c r="B801" s="27"/>
      <c r="C801" s="27"/>
      <c r="D801" s="27"/>
      <c r="E801" s="28"/>
      <c r="F801" s="28"/>
      <c r="G801" s="28"/>
      <c r="H801" s="28"/>
      <c r="I801" s="28"/>
      <c r="J801" s="28"/>
      <c r="K801" s="28"/>
      <c r="L801" s="28"/>
      <c r="M801" s="28"/>
      <c r="N801" s="162"/>
      <c r="O801" s="102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s="9" customFormat="1" ht="15.75">
      <c r="A802" s="66" t="s">
        <v>510</v>
      </c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60"/>
      <c r="O802" s="19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s="9" customFormat="1" ht="15.75">
      <c r="A803" s="104" t="s">
        <v>133</v>
      </c>
      <c r="B803" s="21">
        <v>0</v>
      </c>
      <c r="C803" s="21">
        <v>0</v>
      </c>
      <c r="D803" s="21">
        <v>0</v>
      </c>
      <c r="E803" s="21">
        <v>0</v>
      </c>
      <c r="F803" s="21">
        <v>0</v>
      </c>
      <c r="G803" s="21">
        <v>3</v>
      </c>
      <c r="H803" s="106">
        <v>12</v>
      </c>
      <c r="I803" s="106">
        <v>19</v>
      </c>
      <c r="J803" s="106">
        <v>12</v>
      </c>
      <c r="K803" s="106">
        <v>22</v>
      </c>
      <c r="L803" s="106">
        <v>18</v>
      </c>
      <c r="M803" s="106">
        <v>12</v>
      </c>
      <c r="N803" s="161">
        <f>SUM(B803:M803)</f>
        <v>98</v>
      </c>
      <c r="O803" s="22">
        <f>IF(N803=0,0,AVERAGE(B803:M803))</f>
        <v>8.1666666666666661</v>
      </c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s="9" customFormat="1" ht="15.75">
      <c r="A804" s="62" t="s">
        <v>21</v>
      </c>
      <c r="B804" s="24">
        <f t="shared" ref="B804:G804" si="590">SUM(B803)</f>
        <v>0</v>
      </c>
      <c r="C804" s="24">
        <f t="shared" si="590"/>
        <v>0</v>
      </c>
      <c r="D804" s="24">
        <f t="shared" si="590"/>
        <v>0</v>
      </c>
      <c r="E804" s="24">
        <f t="shared" si="590"/>
        <v>0</v>
      </c>
      <c r="F804" s="24">
        <f t="shared" si="590"/>
        <v>0</v>
      </c>
      <c r="G804" s="24">
        <f t="shared" si="590"/>
        <v>3</v>
      </c>
      <c r="H804" s="24">
        <f t="shared" ref="H804:I804" si="591">SUM(H803)</f>
        <v>12</v>
      </c>
      <c r="I804" s="24">
        <f t="shared" si="591"/>
        <v>19</v>
      </c>
      <c r="J804" s="24">
        <f t="shared" ref="J804:K804" si="592">SUM(J803)</f>
        <v>12</v>
      </c>
      <c r="K804" s="24">
        <f t="shared" si="592"/>
        <v>22</v>
      </c>
      <c r="L804" s="24">
        <f t="shared" ref="L804:M804" si="593">SUM(L803)</f>
        <v>18</v>
      </c>
      <c r="M804" s="24">
        <f t="shared" si="593"/>
        <v>12</v>
      </c>
      <c r="N804" s="155">
        <f>SUM(N803)</f>
        <v>98</v>
      </c>
      <c r="O804" s="25">
        <f>SUM(O803)</f>
        <v>8.1666666666666661</v>
      </c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s="9" customFormat="1" ht="15.75">
      <c r="A805" s="62" t="s">
        <v>131</v>
      </c>
      <c r="B805" s="24" t="s">
        <v>44</v>
      </c>
      <c r="C805" s="24" t="s">
        <v>44</v>
      </c>
      <c r="D805" s="24" t="s">
        <v>44</v>
      </c>
      <c r="E805" s="24" t="s">
        <v>44</v>
      </c>
      <c r="F805" s="24" t="s">
        <v>44</v>
      </c>
      <c r="G805" s="25">
        <f t="shared" ref="G805:L805" si="594">IF(G804=0,"",G804/G$1696)</f>
        <v>0.1</v>
      </c>
      <c r="H805" s="25">
        <f t="shared" si="594"/>
        <v>0.38709677419354838</v>
      </c>
      <c r="I805" s="25">
        <f t="shared" si="594"/>
        <v>0.61290322580645162</v>
      </c>
      <c r="J805" s="25">
        <f t="shared" si="594"/>
        <v>0.4</v>
      </c>
      <c r="K805" s="25">
        <f t="shared" si="594"/>
        <v>0.70967741935483875</v>
      </c>
      <c r="L805" s="25">
        <f t="shared" si="594"/>
        <v>0.6</v>
      </c>
      <c r="M805" s="25">
        <f t="shared" ref="M805" si="595">IF(M804=0,"",M804/M$1696)</f>
        <v>0.38709677419354838</v>
      </c>
      <c r="N805" s="155">
        <f>SUM(B805:M805)</f>
        <v>3.1967741935483875</v>
      </c>
      <c r="O805" s="25">
        <f>IF(N805=0,0,AVERAGE(B805:M805))</f>
        <v>0.45668202764976967</v>
      </c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s="9" customFormat="1" ht="15.75">
      <c r="A806" s="101"/>
      <c r="B806" s="27"/>
      <c r="C806" s="27"/>
      <c r="D806" s="27"/>
      <c r="E806" s="28"/>
      <c r="F806" s="28"/>
      <c r="G806" s="28"/>
      <c r="H806" s="28"/>
      <c r="I806" s="28"/>
      <c r="J806" s="28"/>
      <c r="K806" s="28"/>
      <c r="L806" s="28"/>
      <c r="M806" s="28"/>
      <c r="N806" s="162"/>
      <c r="O806" s="57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s="9" customFormat="1" ht="15.75">
      <c r="A807" s="91" t="s">
        <v>175</v>
      </c>
      <c r="B807" s="92">
        <f t="shared" ref="B807:G807" si="596">B799</f>
        <v>0</v>
      </c>
      <c r="C807" s="92">
        <f t="shared" si="596"/>
        <v>0</v>
      </c>
      <c r="D807" s="92">
        <f t="shared" si="596"/>
        <v>0</v>
      </c>
      <c r="E807" s="92">
        <f t="shared" si="596"/>
        <v>0</v>
      </c>
      <c r="F807" s="92">
        <f t="shared" si="596"/>
        <v>0</v>
      </c>
      <c r="G807" s="92">
        <f t="shared" si="596"/>
        <v>0</v>
      </c>
      <c r="H807" s="92">
        <f t="shared" ref="H807:I807" si="597">H799</f>
        <v>0</v>
      </c>
      <c r="I807" s="92">
        <f t="shared" si="597"/>
        <v>0</v>
      </c>
      <c r="J807" s="92">
        <f t="shared" ref="J807:K807" si="598">J799</f>
        <v>0</v>
      </c>
      <c r="K807" s="92">
        <f t="shared" si="598"/>
        <v>0</v>
      </c>
      <c r="L807" s="92">
        <f t="shared" ref="L807:M807" si="599">L799</f>
        <v>0</v>
      </c>
      <c r="M807" s="92">
        <f t="shared" si="599"/>
        <v>0</v>
      </c>
      <c r="N807" s="161">
        <f>SUM(B807:M807)</f>
        <v>0</v>
      </c>
      <c r="O807" s="22">
        <f>IF(N807=0,0,AVERAGE(B807:M807))</f>
        <v>0</v>
      </c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s="9" customFormat="1" ht="15.75">
      <c r="A808" s="91" t="s">
        <v>176</v>
      </c>
      <c r="B808" s="92">
        <f t="shared" ref="B808:G808" si="600">B803</f>
        <v>0</v>
      </c>
      <c r="C808" s="92">
        <f t="shared" si="600"/>
        <v>0</v>
      </c>
      <c r="D808" s="92">
        <f t="shared" si="600"/>
        <v>0</v>
      </c>
      <c r="E808" s="92">
        <f t="shared" si="600"/>
        <v>0</v>
      </c>
      <c r="F808" s="92">
        <f t="shared" si="600"/>
        <v>0</v>
      </c>
      <c r="G808" s="92">
        <f t="shared" si="600"/>
        <v>3</v>
      </c>
      <c r="H808" s="92">
        <f t="shared" ref="H808:I808" si="601">H803</f>
        <v>12</v>
      </c>
      <c r="I808" s="92">
        <f t="shared" si="601"/>
        <v>19</v>
      </c>
      <c r="J808" s="92">
        <f t="shared" ref="J808:K808" si="602">J803</f>
        <v>12</v>
      </c>
      <c r="K808" s="92">
        <f t="shared" si="602"/>
        <v>22</v>
      </c>
      <c r="L808" s="92">
        <f t="shared" ref="L808:M808" si="603">L803</f>
        <v>18</v>
      </c>
      <c r="M808" s="92">
        <f t="shared" si="603"/>
        <v>12</v>
      </c>
      <c r="N808" s="161">
        <f>SUM(B808:M808)</f>
        <v>98</v>
      </c>
      <c r="O808" s="22">
        <f>IF(N808=0,0,AVERAGE(B808:M808))</f>
        <v>8.1666666666666661</v>
      </c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s="9" customFormat="1" ht="15.75">
      <c r="A809" s="91" t="s">
        <v>177</v>
      </c>
      <c r="B809" s="92">
        <f t="shared" ref="B809:O809" si="604">SUM(B807:B808)</f>
        <v>0</v>
      </c>
      <c r="C809" s="92">
        <f t="shared" si="604"/>
        <v>0</v>
      </c>
      <c r="D809" s="92">
        <f t="shared" si="604"/>
        <v>0</v>
      </c>
      <c r="E809" s="92">
        <f t="shared" si="604"/>
        <v>0</v>
      </c>
      <c r="F809" s="92">
        <f t="shared" si="604"/>
        <v>0</v>
      </c>
      <c r="G809" s="92">
        <f t="shared" ref="G809:L809" si="605">SUM(G807:G808)</f>
        <v>3</v>
      </c>
      <c r="H809" s="92">
        <f t="shared" si="605"/>
        <v>12</v>
      </c>
      <c r="I809" s="92">
        <f t="shared" si="605"/>
        <v>19</v>
      </c>
      <c r="J809" s="92">
        <f t="shared" si="605"/>
        <v>12</v>
      </c>
      <c r="K809" s="92">
        <f t="shared" si="605"/>
        <v>22</v>
      </c>
      <c r="L809" s="92">
        <f t="shared" si="605"/>
        <v>18</v>
      </c>
      <c r="M809" s="92">
        <f t="shared" ref="M809" si="606">SUM(M807:M808)</f>
        <v>12</v>
      </c>
      <c r="N809" s="161">
        <f t="shared" si="604"/>
        <v>98</v>
      </c>
      <c r="O809" s="22">
        <f t="shared" si="604"/>
        <v>8.1666666666666661</v>
      </c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s="9" customFormat="1" ht="15.75">
      <c r="A810" s="26"/>
      <c r="B810" s="27"/>
      <c r="C810" s="27"/>
      <c r="D810" s="27"/>
      <c r="E810" s="28"/>
      <c r="F810" s="28"/>
      <c r="G810" s="28"/>
      <c r="H810" s="28"/>
      <c r="I810" s="28"/>
      <c r="J810" s="28"/>
      <c r="K810" s="28"/>
      <c r="L810" s="28"/>
      <c r="M810" s="28"/>
      <c r="N810" s="162"/>
      <c r="O810" s="57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s="9" customFormat="1" ht="15.75">
      <c r="A811" s="17" t="s">
        <v>802</v>
      </c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60"/>
      <c r="O811" s="19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s="9" customFormat="1" ht="15.75">
      <c r="A812" s="66" t="s">
        <v>549</v>
      </c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60"/>
      <c r="O812" s="19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s="9" customFormat="1" ht="15.75">
      <c r="A813" s="40" t="s">
        <v>18</v>
      </c>
      <c r="B813" s="21">
        <v>0</v>
      </c>
      <c r="C813" s="21">
        <v>0</v>
      </c>
      <c r="D813" s="21">
        <v>0</v>
      </c>
      <c r="E813" s="21">
        <v>0</v>
      </c>
      <c r="F813" s="21">
        <v>0</v>
      </c>
      <c r="G813" s="21">
        <v>0</v>
      </c>
      <c r="H813" s="21">
        <v>0</v>
      </c>
      <c r="I813" s="21">
        <v>0</v>
      </c>
      <c r="J813" s="21">
        <v>0</v>
      </c>
      <c r="K813" s="21">
        <v>0</v>
      </c>
      <c r="L813" s="21">
        <v>0</v>
      </c>
      <c r="M813" s="21">
        <v>0</v>
      </c>
      <c r="N813" s="161">
        <f>SUM(B813:M813)</f>
        <v>0</v>
      </c>
      <c r="O813" s="22">
        <f>IF(N813=0,0,AVERAGE(B813:M813))</f>
        <v>0</v>
      </c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s="9" customFormat="1" ht="15.75">
      <c r="A814" s="40" t="s">
        <v>19</v>
      </c>
      <c r="B814" s="21">
        <v>0</v>
      </c>
      <c r="C814" s="21">
        <v>0</v>
      </c>
      <c r="D814" s="21">
        <v>0</v>
      </c>
      <c r="E814" s="21">
        <v>0</v>
      </c>
      <c r="F814" s="21">
        <v>0</v>
      </c>
      <c r="G814" s="21">
        <v>0</v>
      </c>
      <c r="H814" s="21">
        <v>0</v>
      </c>
      <c r="I814" s="21">
        <v>0</v>
      </c>
      <c r="J814" s="21">
        <v>0</v>
      </c>
      <c r="K814" s="21">
        <v>0</v>
      </c>
      <c r="L814" s="21">
        <v>0</v>
      </c>
      <c r="M814" s="21">
        <v>0</v>
      </c>
      <c r="N814" s="161">
        <f>SUM(B814:M814)</f>
        <v>0</v>
      </c>
      <c r="O814" s="22">
        <f>IF(N814=0,0,AVERAGE(B814:M814))</f>
        <v>0</v>
      </c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s="9" customFormat="1" ht="15.75">
      <c r="A815" s="40" t="s">
        <v>20</v>
      </c>
      <c r="B815" s="21">
        <v>0</v>
      </c>
      <c r="C815" s="21">
        <v>0</v>
      </c>
      <c r="D815" s="21">
        <v>0</v>
      </c>
      <c r="E815" s="21">
        <v>0</v>
      </c>
      <c r="F815" s="21">
        <v>0</v>
      </c>
      <c r="G815" s="21">
        <v>0</v>
      </c>
      <c r="H815" s="21">
        <v>0</v>
      </c>
      <c r="I815" s="21">
        <v>0</v>
      </c>
      <c r="J815" s="21">
        <v>0</v>
      </c>
      <c r="K815" s="21">
        <v>0</v>
      </c>
      <c r="L815" s="21">
        <v>0</v>
      </c>
      <c r="M815" s="21">
        <v>0</v>
      </c>
      <c r="N815" s="161">
        <f>SUM(B815:M815)</f>
        <v>0</v>
      </c>
      <c r="O815" s="22">
        <f>IF(N815=0,0,AVERAGE(B815:M815))</f>
        <v>0</v>
      </c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s="9" customFormat="1" ht="15.75">
      <c r="A816" s="62" t="s">
        <v>21</v>
      </c>
      <c r="B816" s="24">
        <f t="shared" ref="B816:O816" si="607">SUM(B813:B815)</f>
        <v>0</v>
      </c>
      <c r="C816" s="24">
        <f t="shared" si="607"/>
        <v>0</v>
      </c>
      <c r="D816" s="24">
        <f t="shared" si="607"/>
        <v>0</v>
      </c>
      <c r="E816" s="24">
        <f t="shared" si="607"/>
        <v>0</v>
      </c>
      <c r="F816" s="24">
        <f t="shared" si="607"/>
        <v>0</v>
      </c>
      <c r="G816" s="24">
        <f t="shared" ref="G816:L816" si="608">SUM(G813:G815)</f>
        <v>0</v>
      </c>
      <c r="H816" s="24">
        <f t="shared" si="608"/>
        <v>0</v>
      </c>
      <c r="I816" s="24">
        <f t="shared" si="608"/>
        <v>0</v>
      </c>
      <c r="J816" s="24">
        <f t="shared" si="608"/>
        <v>0</v>
      </c>
      <c r="K816" s="24">
        <f t="shared" si="608"/>
        <v>0</v>
      </c>
      <c r="L816" s="24">
        <f t="shared" si="608"/>
        <v>0</v>
      </c>
      <c r="M816" s="24">
        <f t="shared" ref="M816" si="609">SUM(M813:M815)</f>
        <v>0</v>
      </c>
      <c r="N816" s="155">
        <f t="shared" si="607"/>
        <v>0</v>
      </c>
      <c r="O816" s="25">
        <f t="shared" si="607"/>
        <v>0</v>
      </c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s="9" customFormat="1" ht="15.75">
      <c r="A817" s="62" t="s">
        <v>131</v>
      </c>
      <c r="B817" s="24" t="s">
        <v>44</v>
      </c>
      <c r="C817" s="24" t="s">
        <v>44</v>
      </c>
      <c r="D817" s="24" t="s">
        <v>44</v>
      </c>
      <c r="E817" s="24" t="s">
        <v>44</v>
      </c>
      <c r="F817" s="24" t="s">
        <v>44</v>
      </c>
      <c r="G817" s="24" t="s">
        <v>44</v>
      </c>
      <c r="H817" s="24" t="s">
        <v>44</v>
      </c>
      <c r="I817" s="24" t="s">
        <v>44</v>
      </c>
      <c r="J817" s="24" t="s">
        <v>44</v>
      </c>
      <c r="K817" s="24" t="s">
        <v>44</v>
      </c>
      <c r="L817" s="24" t="s">
        <v>44</v>
      </c>
      <c r="M817" s="24" t="s">
        <v>44</v>
      </c>
      <c r="N817" s="155">
        <f>SUM(B817:M817)</f>
        <v>0</v>
      </c>
      <c r="O817" s="25">
        <f>IF(N817=0,0,AVERAGE(B817:M817))</f>
        <v>0</v>
      </c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s="9" customFormat="1" ht="15.75">
      <c r="A818" s="101"/>
      <c r="B818" s="27"/>
      <c r="C818" s="27"/>
      <c r="D818" s="27"/>
      <c r="E818" s="28"/>
      <c r="F818" s="28"/>
      <c r="G818" s="28"/>
      <c r="H818" s="28"/>
      <c r="I818" s="28"/>
      <c r="J818" s="28"/>
      <c r="K818" s="28"/>
      <c r="L818" s="28"/>
      <c r="M818" s="28"/>
      <c r="N818" s="162"/>
      <c r="O818" s="102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s="9" customFormat="1" ht="15.75">
      <c r="A819" s="66" t="s">
        <v>550</v>
      </c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60"/>
      <c r="O819" s="19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s="9" customFormat="1" ht="15.75">
      <c r="A820" s="104" t="s">
        <v>133</v>
      </c>
      <c r="B820" s="105">
        <v>27</v>
      </c>
      <c r="C820" s="105">
        <v>29</v>
      </c>
      <c r="D820" s="105">
        <v>26</v>
      </c>
      <c r="E820" s="106">
        <v>22</v>
      </c>
      <c r="F820" s="106">
        <v>28</v>
      </c>
      <c r="G820" s="106">
        <v>23</v>
      </c>
      <c r="H820" s="106">
        <v>30</v>
      </c>
      <c r="I820" s="106">
        <v>24</v>
      </c>
      <c r="J820" s="106">
        <v>30</v>
      </c>
      <c r="K820" s="106">
        <v>29</v>
      </c>
      <c r="L820" s="106">
        <v>30</v>
      </c>
      <c r="M820" s="106">
        <v>25</v>
      </c>
      <c r="N820" s="161">
        <f>SUM(B820:M820)</f>
        <v>323</v>
      </c>
      <c r="O820" s="22">
        <f>IF(N820=0,0,AVERAGE(B820:M820))</f>
        <v>26.916666666666668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s="9" customFormat="1" ht="15.75">
      <c r="A821" s="62" t="s">
        <v>21</v>
      </c>
      <c r="B821" s="24">
        <f t="shared" ref="B821:G821" si="610">SUM(B820)</f>
        <v>27</v>
      </c>
      <c r="C821" s="24">
        <f t="shared" si="610"/>
        <v>29</v>
      </c>
      <c r="D821" s="24">
        <f t="shared" si="610"/>
        <v>26</v>
      </c>
      <c r="E821" s="24">
        <f t="shared" si="610"/>
        <v>22</v>
      </c>
      <c r="F821" s="24">
        <f t="shared" si="610"/>
        <v>28</v>
      </c>
      <c r="G821" s="24">
        <f t="shared" si="610"/>
        <v>23</v>
      </c>
      <c r="H821" s="24">
        <f t="shared" ref="H821:I821" si="611">SUM(H820)</f>
        <v>30</v>
      </c>
      <c r="I821" s="24">
        <f t="shared" si="611"/>
        <v>24</v>
      </c>
      <c r="J821" s="24">
        <f t="shared" ref="J821:K821" si="612">SUM(J820)</f>
        <v>30</v>
      </c>
      <c r="K821" s="24">
        <f t="shared" si="612"/>
        <v>29</v>
      </c>
      <c r="L821" s="24">
        <f t="shared" ref="L821:M821" si="613">SUM(L820)</f>
        <v>30</v>
      </c>
      <c r="M821" s="24">
        <f t="shared" si="613"/>
        <v>25</v>
      </c>
      <c r="N821" s="155">
        <f>SUM(N820)</f>
        <v>323</v>
      </c>
      <c r="O821" s="25">
        <f>SUM(O820)</f>
        <v>26.916666666666668</v>
      </c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s="9" customFormat="1" ht="15.75">
      <c r="A822" s="62" t="s">
        <v>131</v>
      </c>
      <c r="B822" s="25">
        <f t="shared" ref="B822:H822" si="614">IF(B821=0,"",B821/B$1696)</f>
        <v>0.87096774193548387</v>
      </c>
      <c r="C822" s="25">
        <f t="shared" si="614"/>
        <v>1.0357142857142858</v>
      </c>
      <c r="D822" s="25">
        <f t="shared" si="614"/>
        <v>0.83870967741935487</v>
      </c>
      <c r="E822" s="25">
        <f t="shared" si="614"/>
        <v>0.73333333333333328</v>
      </c>
      <c r="F822" s="25">
        <f t="shared" si="614"/>
        <v>0.90322580645161288</v>
      </c>
      <c r="G822" s="25">
        <f t="shared" si="614"/>
        <v>0.76666666666666672</v>
      </c>
      <c r="H822" s="25">
        <f t="shared" si="614"/>
        <v>0.967741935483871</v>
      </c>
      <c r="I822" s="25">
        <f t="shared" ref="I822:J822" si="615">IF(I821=0,"",I821/I$1696)</f>
        <v>0.77419354838709675</v>
      </c>
      <c r="J822" s="25">
        <f t="shared" si="615"/>
        <v>1</v>
      </c>
      <c r="K822" s="25">
        <f t="shared" ref="K822:L822" si="616">IF(K821=0,"",K821/K$1696)</f>
        <v>0.93548387096774188</v>
      </c>
      <c r="L822" s="25">
        <f t="shared" si="616"/>
        <v>1</v>
      </c>
      <c r="M822" s="25">
        <f t="shared" ref="M822" si="617">IF(M821=0,"",M821/M$1696)</f>
        <v>0.80645161290322576</v>
      </c>
      <c r="N822" s="155">
        <f>SUM(B822:M822)</f>
        <v>10.632488479262673</v>
      </c>
      <c r="O822" s="25">
        <f>IF(N822=0,0,AVERAGE(B822:M822))</f>
        <v>0.88604070660522272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s="9" customFormat="1" ht="15.75">
      <c r="A823" s="101"/>
      <c r="B823" s="27"/>
      <c r="C823" s="27"/>
      <c r="D823" s="27"/>
      <c r="E823" s="28"/>
      <c r="F823" s="28"/>
      <c r="G823" s="28"/>
      <c r="H823" s="28"/>
      <c r="I823" s="28"/>
      <c r="J823" s="28"/>
      <c r="K823" s="28"/>
      <c r="L823" s="28"/>
      <c r="M823" s="28"/>
      <c r="N823" s="162"/>
      <c r="O823" s="57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s="9" customFormat="1" ht="15.75">
      <c r="A824" s="91" t="s">
        <v>175</v>
      </c>
      <c r="B824" s="92">
        <f t="shared" ref="B824:G824" si="618">B816</f>
        <v>0</v>
      </c>
      <c r="C824" s="92">
        <f t="shared" si="618"/>
        <v>0</v>
      </c>
      <c r="D824" s="92">
        <f t="shared" si="618"/>
        <v>0</v>
      </c>
      <c r="E824" s="92">
        <f t="shared" si="618"/>
        <v>0</v>
      </c>
      <c r="F824" s="92">
        <f t="shared" si="618"/>
        <v>0</v>
      </c>
      <c r="G824" s="92">
        <f t="shared" si="618"/>
        <v>0</v>
      </c>
      <c r="H824" s="92">
        <f t="shared" ref="H824:I824" si="619">H816</f>
        <v>0</v>
      </c>
      <c r="I824" s="92">
        <f t="shared" si="619"/>
        <v>0</v>
      </c>
      <c r="J824" s="92">
        <f t="shared" ref="J824:K824" si="620">J816</f>
        <v>0</v>
      </c>
      <c r="K824" s="92">
        <f t="shared" si="620"/>
        <v>0</v>
      </c>
      <c r="L824" s="92">
        <f t="shared" ref="L824:M824" si="621">L816</f>
        <v>0</v>
      </c>
      <c r="M824" s="92">
        <f t="shared" si="621"/>
        <v>0</v>
      </c>
      <c r="N824" s="161">
        <f>SUM(B824:M824)</f>
        <v>0</v>
      </c>
      <c r="O824" s="22">
        <f>IF(N824=0,0,AVERAGE(B824:M824))</f>
        <v>0</v>
      </c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s="9" customFormat="1" ht="15.75">
      <c r="A825" s="91" t="s">
        <v>176</v>
      </c>
      <c r="B825" s="92">
        <f t="shared" ref="B825:G825" si="622">B820</f>
        <v>27</v>
      </c>
      <c r="C825" s="92">
        <f t="shared" si="622"/>
        <v>29</v>
      </c>
      <c r="D825" s="92">
        <f t="shared" si="622"/>
        <v>26</v>
      </c>
      <c r="E825" s="92">
        <f t="shared" si="622"/>
        <v>22</v>
      </c>
      <c r="F825" s="92">
        <f t="shared" si="622"/>
        <v>28</v>
      </c>
      <c r="G825" s="92">
        <f t="shared" si="622"/>
        <v>23</v>
      </c>
      <c r="H825" s="92">
        <f t="shared" ref="H825:I825" si="623">H820</f>
        <v>30</v>
      </c>
      <c r="I825" s="92">
        <f t="shared" si="623"/>
        <v>24</v>
      </c>
      <c r="J825" s="92">
        <f t="shared" ref="J825:K825" si="624">J820</f>
        <v>30</v>
      </c>
      <c r="K825" s="92">
        <f t="shared" si="624"/>
        <v>29</v>
      </c>
      <c r="L825" s="92">
        <f t="shared" ref="L825:M825" si="625">L820</f>
        <v>30</v>
      </c>
      <c r="M825" s="92">
        <f t="shared" si="625"/>
        <v>25</v>
      </c>
      <c r="N825" s="161">
        <f>SUM(B825:M825)</f>
        <v>323</v>
      </c>
      <c r="O825" s="22">
        <f>IF(N825=0,0,AVERAGE(B825:M825))</f>
        <v>26.916666666666668</v>
      </c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s="9" customFormat="1" ht="15.75">
      <c r="A826" s="91" t="s">
        <v>177</v>
      </c>
      <c r="B826" s="92">
        <f t="shared" ref="B826:O826" si="626">SUM(B824:B825)</f>
        <v>27</v>
      </c>
      <c r="C826" s="92">
        <f t="shared" si="626"/>
        <v>29</v>
      </c>
      <c r="D826" s="92">
        <f t="shared" si="626"/>
        <v>26</v>
      </c>
      <c r="E826" s="92">
        <f t="shared" si="626"/>
        <v>22</v>
      </c>
      <c r="F826" s="92">
        <f t="shared" si="626"/>
        <v>28</v>
      </c>
      <c r="G826" s="92">
        <f t="shared" ref="G826:L826" si="627">SUM(G824:G825)</f>
        <v>23</v>
      </c>
      <c r="H826" s="92">
        <f t="shared" si="627"/>
        <v>30</v>
      </c>
      <c r="I826" s="92">
        <f t="shared" si="627"/>
        <v>24</v>
      </c>
      <c r="J826" s="92">
        <f t="shared" si="627"/>
        <v>30</v>
      </c>
      <c r="K826" s="92">
        <f t="shared" si="627"/>
        <v>29</v>
      </c>
      <c r="L826" s="92">
        <f t="shared" si="627"/>
        <v>30</v>
      </c>
      <c r="M826" s="92">
        <f t="shared" ref="M826" si="628">SUM(M824:M825)</f>
        <v>25</v>
      </c>
      <c r="N826" s="161">
        <f t="shared" si="626"/>
        <v>323</v>
      </c>
      <c r="O826" s="22">
        <f t="shared" si="626"/>
        <v>26.916666666666668</v>
      </c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s="9" customFormat="1" ht="15.75">
      <c r="A827" s="88"/>
      <c r="B827" s="89"/>
      <c r="C827" s="89"/>
      <c r="D827" s="89"/>
      <c r="E827" s="89"/>
      <c r="F827" s="89"/>
      <c r="G827" s="89"/>
      <c r="H827" s="89"/>
      <c r="I827" s="89"/>
      <c r="J827" s="89"/>
      <c r="K827" s="89"/>
      <c r="L827" s="89"/>
      <c r="M827" s="89"/>
      <c r="N827" s="178"/>
      <c r="O827" s="90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s="9" customFormat="1" ht="15.75">
      <c r="A828" s="17" t="s">
        <v>803</v>
      </c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60"/>
      <c r="O828" s="19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s="9" customFormat="1" ht="15.75">
      <c r="A829" s="66" t="s">
        <v>804</v>
      </c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60"/>
      <c r="O829" s="19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s="9" customFormat="1" ht="15.75">
      <c r="A830" s="40" t="s">
        <v>18</v>
      </c>
      <c r="B830" s="21">
        <v>0</v>
      </c>
      <c r="C830" s="21">
        <v>0</v>
      </c>
      <c r="D830" s="21">
        <v>0</v>
      </c>
      <c r="E830" s="21">
        <v>0</v>
      </c>
      <c r="F830" s="21">
        <v>0</v>
      </c>
      <c r="G830" s="21">
        <v>0</v>
      </c>
      <c r="H830" s="21">
        <v>0</v>
      </c>
      <c r="I830" s="21">
        <v>0</v>
      </c>
      <c r="J830" s="21">
        <v>0</v>
      </c>
      <c r="K830" s="21">
        <v>0</v>
      </c>
      <c r="L830" s="21">
        <v>0</v>
      </c>
      <c r="M830" s="21">
        <v>0</v>
      </c>
      <c r="N830" s="161">
        <f>SUM(B830:M830)</f>
        <v>0</v>
      </c>
      <c r="O830" s="22">
        <f>IF(N830=0,0,AVERAGE(B830:M830))</f>
        <v>0</v>
      </c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s="9" customFormat="1" ht="15.75">
      <c r="A831" s="40" t="s">
        <v>19</v>
      </c>
      <c r="B831" s="21">
        <v>0</v>
      </c>
      <c r="C831" s="21">
        <v>0</v>
      </c>
      <c r="D831" s="21">
        <v>0</v>
      </c>
      <c r="E831" s="21">
        <v>0</v>
      </c>
      <c r="F831" s="21">
        <v>0</v>
      </c>
      <c r="G831" s="21">
        <v>0</v>
      </c>
      <c r="H831" s="21">
        <v>0</v>
      </c>
      <c r="I831" s="21">
        <v>0</v>
      </c>
      <c r="J831" s="21">
        <v>0</v>
      </c>
      <c r="K831" s="21">
        <v>0</v>
      </c>
      <c r="L831" s="21">
        <v>0</v>
      </c>
      <c r="M831" s="21">
        <v>0</v>
      </c>
      <c r="N831" s="161">
        <f>SUM(B831:M831)</f>
        <v>0</v>
      </c>
      <c r="O831" s="22">
        <f>IF(N831=0,0,AVERAGE(B831:M831))</f>
        <v>0</v>
      </c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s="9" customFormat="1" ht="15.75">
      <c r="A832" s="40" t="s">
        <v>20</v>
      </c>
      <c r="B832" s="21">
        <v>0</v>
      </c>
      <c r="C832" s="21">
        <v>0</v>
      </c>
      <c r="D832" s="21">
        <v>0</v>
      </c>
      <c r="E832" s="21">
        <v>0</v>
      </c>
      <c r="F832" s="21">
        <v>0</v>
      </c>
      <c r="G832" s="21">
        <v>0</v>
      </c>
      <c r="H832" s="21">
        <v>0</v>
      </c>
      <c r="I832" s="21">
        <v>0</v>
      </c>
      <c r="J832" s="21">
        <v>0</v>
      </c>
      <c r="K832" s="21">
        <v>0</v>
      </c>
      <c r="L832" s="21">
        <v>0</v>
      </c>
      <c r="M832" s="21">
        <v>0</v>
      </c>
      <c r="N832" s="161">
        <f>SUM(B832:M832)</f>
        <v>0</v>
      </c>
      <c r="O832" s="22">
        <f>IF(N832=0,0,AVERAGE(B832:M832))</f>
        <v>0</v>
      </c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s="9" customFormat="1" ht="15.75">
      <c r="A833" s="62" t="s">
        <v>21</v>
      </c>
      <c r="B833" s="24">
        <f t="shared" ref="B833:O833" si="629">SUM(B830:B832)</f>
        <v>0</v>
      </c>
      <c r="C833" s="24">
        <f t="shared" si="629"/>
        <v>0</v>
      </c>
      <c r="D833" s="24">
        <f t="shared" si="629"/>
        <v>0</v>
      </c>
      <c r="E833" s="24">
        <f t="shared" si="629"/>
        <v>0</v>
      </c>
      <c r="F833" s="24">
        <f t="shared" si="629"/>
        <v>0</v>
      </c>
      <c r="G833" s="24">
        <f t="shared" ref="G833:I834" si="630">SUM(G830:G832)</f>
        <v>0</v>
      </c>
      <c r="H833" s="24">
        <f t="shared" si="630"/>
        <v>0</v>
      </c>
      <c r="I833" s="24">
        <f t="shared" si="630"/>
        <v>0</v>
      </c>
      <c r="J833" s="24">
        <f t="shared" ref="J833:K833" si="631">SUM(J830:J832)</f>
        <v>0</v>
      </c>
      <c r="K833" s="24">
        <f t="shared" si="631"/>
        <v>0</v>
      </c>
      <c r="L833" s="24">
        <f t="shared" ref="L833:M833" si="632">SUM(L830:L832)</f>
        <v>0</v>
      </c>
      <c r="M833" s="24">
        <f t="shared" si="632"/>
        <v>0</v>
      </c>
      <c r="N833" s="155">
        <f t="shared" si="629"/>
        <v>0</v>
      </c>
      <c r="O833" s="25">
        <f t="shared" si="629"/>
        <v>0</v>
      </c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s="9" customFormat="1" ht="15.75">
      <c r="A834" s="62" t="s">
        <v>131</v>
      </c>
      <c r="B834" s="24" t="s">
        <v>44</v>
      </c>
      <c r="C834" s="24" t="s">
        <v>44</v>
      </c>
      <c r="D834" s="24" t="s">
        <v>44</v>
      </c>
      <c r="E834" s="24" t="s">
        <v>44</v>
      </c>
      <c r="F834" s="24" t="s">
        <v>44</v>
      </c>
      <c r="G834" s="24">
        <f t="shared" si="630"/>
        <v>0</v>
      </c>
      <c r="H834" s="24">
        <f t="shared" si="630"/>
        <v>0</v>
      </c>
      <c r="I834" s="24">
        <f t="shared" si="630"/>
        <v>0</v>
      </c>
      <c r="J834" s="24">
        <f t="shared" ref="J834:K834" si="633">SUM(J831:J833)</f>
        <v>0</v>
      </c>
      <c r="K834" s="24">
        <f t="shared" si="633"/>
        <v>0</v>
      </c>
      <c r="L834" s="24">
        <f t="shared" ref="L834:M834" si="634">SUM(L831:L833)</f>
        <v>0</v>
      </c>
      <c r="M834" s="24">
        <f t="shared" si="634"/>
        <v>0</v>
      </c>
      <c r="N834" s="155">
        <f>SUM(B834:M834)</f>
        <v>0</v>
      </c>
      <c r="O834" s="25">
        <f>IF(N834=0,0,AVERAGE(B834:M834))</f>
        <v>0</v>
      </c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s="9" customFormat="1" ht="15.75">
      <c r="A835" s="101"/>
      <c r="B835" s="27"/>
      <c r="C835" s="27"/>
      <c r="D835" s="27"/>
      <c r="E835" s="28"/>
      <c r="F835" s="28"/>
      <c r="G835" s="28"/>
      <c r="H835" s="28"/>
      <c r="I835" s="28"/>
      <c r="J835" s="28"/>
      <c r="K835" s="28"/>
      <c r="L835" s="28"/>
      <c r="M835" s="28"/>
      <c r="N835" s="162"/>
      <c r="O835" s="102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s="9" customFormat="1" ht="15.75">
      <c r="A836" s="66" t="s">
        <v>805</v>
      </c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60"/>
      <c r="O836" s="19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s="9" customFormat="1" ht="15.75">
      <c r="A837" s="104" t="s">
        <v>133</v>
      </c>
      <c r="B837" s="105">
        <v>1</v>
      </c>
      <c r="C837" s="105">
        <v>0</v>
      </c>
      <c r="D837" s="105">
        <v>1</v>
      </c>
      <c r="E837" s="106">
        <v>1</v>
      </c>
      <c r="F837" s="106">
        <v>0</v>
      </c>
      <c r="G837" s="106">
        <v>0</v>
      </c>
      <c r="H837" s="106">
        <v>0</v>
      </c>
      <c r="I837" s="106">
        <v>0</v>
      </c>
      <c r="J837" s="106">
        <v>0</v>
      </c>
      <c r="K837" s="106">
        <v>0</v>
      </c>
      <c r="L837" s="106">
        <v>0</v>
      </c>
      <c r="M837" s="106">
        <v>0</v>
      </c>
      <c r="N837" s="161">
        <f>SUM(B837:M837)</f>
        <v>3</v>
      </c>
      <c r="O837" s="22">
        <f>IF(N837=0,0,AVERAGE(B837:M837))</f>
        <v>0.25</v>
      </c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s="9" customFormat="1" ht="15.75">
      <c r="A838" s="62" t="s">
        <v>21</v>
      </c>
      <c r="B838" s="24">
        <f t="shared" ref="B838:G838" si="635">SUM(B837)</f>
        <v>1</v>
      </c>
      <c r="C838" s="24">
        <f t="shared" si="635"/>
        <v>0</v>
      </c>
      <c r="D838" s="24">
        <f t="shared" si="635"/>
        <v>1</v>
      </c>
      <c r="E838" s="24">
        <f t="shared" si="635"/>
        <v>1</v>
      </c>
      <c r="F838" s="24">
        <f t="shared" si="635"/>
        <v>0</v>
      </c>
      <c r="G838" s="24">
        <f t="shared" si="635"/>
        <v>0</v>
      </c>
      <c r="H838" s="24">
        <f t="shared" ref="H838:I838" si="636">SUM(H837)</f>
        <v>0</v>
      </c>
      <c r="I838" s="24">
        <f t="shared" si="636"/>
        <v>0</v>
      </c>
      <c r="J838" s="24">
        <f t="shared" ref="J838:K838" si="637">SUM(J837)</f>
        <v>0</v>
      </c>
      <c r="K838" s="24">
        <f t="shared" si="637"/>
        <v>0</v>
      </c>
      <c r="L838" s="24">
        <f t="shared" ref="L838:M838" si="638">SUM(L837)</f>
        <v>0</v>
      </c>
      <c r="M838" s="24">
        <f t="shared" si="638"/>
        <v>0</v>
      </c>
      <c r="N838" s="155">
        <f>SUM(N837)</f>
        <v>3</v>
      </c>
      <c r="O838" s="25">
        <f>SUM(O837)</f>
        <v>0.25</v>
      </c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s="9" customFormat="1" ht="15.75">
      <c r="A839" s="62" t="s">
        <v>131</v>
      </c>
      <c r="B839" s="25">
        <f>IF(B838=0,"",B838/B$1696)</f>
        <v>3.2258064516129031E-2</v>
      </c>
      <c r="C839" s="25" t="s">
        <v>44</v>
      </c>
      <c r="D839" s="25">
        <f>IF(D838=0,"",D838/D$1696)</f>
        <v>3.2258064516129031E-2</v>
      </c>
      <c r="E839" s="25">
        <f>IF(E838=0,"",E838/E$1696)</f>
        <v>3.3333333333333333E-2</v>
      </c>
      <c r="F839" s="25" t="s">
        <v>44</v>
      </c>
      <c r="G839" s="25" t="s">
        <v>44</v>
      </c>
      <c r="H839" s="25" t="s">
        <v>44</v>
      </c>
      <c r="I839" s="25" t="s">
        <v>44</v>
      </c>
      <c r="J839" s="25" t="s">
        <v>44</v>
      </c>
      <c r="K839" s="25" t="s">
        <v>44</v>
      </c>
      <c r="L839" s="25" t="s">
        <v>44</v>
      </c>
      <c r="M839" s="25" t="s">
        <v>44</v>
      </c>
      <c r="N839" s="155">
        <f>SUM(B839:M839)</f>
        <v>9.7849462365591389E-2</v>
      </c>
      <c r="O839" s="25">
        <f>IF(N839=0,0,AVERAGE(B839:M839))</f>
        <v>3.261648745519713E-2</v>
      </c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s="9" customFormat="1" ht="15.75">
      <c r="A840" s="101"/>
      <c r="B840" s="27"/>
      <c r="C840" s="27"/>
      <c r="D840" s="27"/>
      <c r="E840" s="28"/>
      <c r="F840" s="28"/>
      <c r="G840" s="28"/>
      <c r="H840" s="28"/>
      <c r="I840" s="28"/>
      <c r="J840" s="28"/>
      <c r="K840" s="28"/>
      <c r="L840" s="28"/>
      <c r="M840" s="28"/>
      <c r="N840" s="162"/>
      <c r="O840" s="57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s="9" customFormat="1" ht="15.75">
      <c r="A841" s="91" t="s">
        <v>175</v>
      </c>
      <c r="B841" s="92">
        <f t="shared" ref="B841:G841" si="639">B833</f>
        <v>0</v>
      </c>
      <c r="C841" s="92">
        <f t="shared" si="639"/>
        <v>0</v>
      </c>
      <c r="D841" s="92">
        <f t="shared" si="639"/>
        <v>0</v>
      </c>
      <c r="E841" s="92">
        <f t="shared" si="639"/>
        <v>0</v>
      </c>
      <c r="F841" s="92">
        <f t="shared" si="639"/>
        <v>0</v>
      </c>
      <c r="G841" s="92">
        <f t="shared" si="639"/>
        <v>0</v>
      </c>
      <c r="H841" s="92">
        <f t="shared" ref="H841:I841" si="640">H833</f>
        <v>0</v>
      </c>
      <c r="I841" s="92">
        <f t="shared" si="640"/>
        <v>0</v>
      </c>
      <c r="J841" s="92">
        <f t="shared" ref="J841:K841" si="641">J833</f>
        <v>0</v>
      </c>
      <c r="K841" s="92">
        <f t="shared" si="641"/>
        <v>0</v>
      </c>
      <c r="L841" s="92">
        <f t="shared" ref="L841:M841" si="642">L833</f>
        <v>0</v>
      </c>
      <c r="M841" s="92">
        <f t="shared" si="642"/>
        <v>0</v>
      </c>
      <c r="N841" s="161">
        <f>SUM(B841:M841)</f>
        <v>0</v>
      </c>
      <c r="O841" s="22">
        <f>IF(N841=0,0,AVERAGE(B841:M841))</f>
        <v>0</v>
      </c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s="9" customFormat="1" ht="15.75">
      <c r="A842" s="91" t="s">
        <v>176</v>
      </c>
      <c r="B842" s="92">
        <f t="shared" ref="B842:G842" si="643">B838</f>
        <v>1</v>
      </c>
      <c r="C842" s="92">
        <f t="shared" si="643"/>
        <v>0</v>
      </c>
      <c r="D842" s="92">
        <f t="shared" si="643"/>
        <v>1</v>
      </c>
      <c r="E842" s="92">
        <f t="shared" si="643"/>
        <v>1</v>
      </c>
      <c r="F842" s="92">
        <f t="shared" si="643"/>
        <v>0</v>
      </c>
      <c r="G842" s="92">
        <f t="shared" si="643"/>
        <v>0</v>
      </c>
      <c r="H842" s="92">
        <f t="shared" ref="H842:I842" si="644">H838</f>
        <v>0</v>
      </c>
      <c r="I842" s="92">
        <f t="shared" si="644"/>
        <v>0</v>
      </c>
      <c r="J842" s="92">
        <f t="shared" ref="J842:K842" si="645">J838</f>
        <v>0</v>
      </c>
      <c r="K842" s="92">
        <f t="shared" si="645"/>
        <v>0</v>
      </c>
      <c r="L842" s="92">
        <f t="shared" ref="L842:M842" si="646">L838</f>
        <v>0</v>
      </c>
      <c r="M842" s="92">
        <f t="shared" si="646"/>
        <v>0</v>
      </c>
      <c r="N842" s="161">
        <f>SUM(B842:M842)</f>
        <v>3</v>
      </c>
      <c r="O842" s="22">
        <f>IF(N842=0,0,AVERAGE(B842:M842))</f>
        <v>0.25</v>
      </c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s="9" customFormat="1" ht="15.75">
      <c r="A843" s="91" t="s">
        <v>177</v>
      </c>
      <c r="B843" s="92">
        <f t="shared" ref="B843:G843" si="647">SUM(B841:B842)</f>
        <v>1</v>
      </c>
      <c r="C843" s="92">
        <f t="shared" si="647"/>
        <v>0</v>
      </c>
      <c r="D843" s="92">
        <f t="shared" si="647"/>
        <v>1</v>
      </c>
      <c r="E843" s="92">
        <f t="shared" si="647"/>
        <v>1</v>
      </c>
      <c r="F843" s="92">
        <f t="shared" si="647"/>
        <v>0</v>
      </c>
      <c r="G843" s="92">
        <f t="shared" si="647"/>
        <v>0</v>
      </c>
      <c r="H843" s="92">
        <f t="shared" ref="H843:I843" si="648">SUM(H841:H842)</f>
        <v>0</v>
      </c>
      <c r="I843" s="92">
        <f t="shared" si="648"/>
        <v>0</v>
      </c>
      <c r="J843" s="92">
        <f t="shared" ref="J843:K843" si="649">SUM(J841:J842)</f>
        <v>0</v>
      </c>
      <c r="K843" s="92">
        <f t="shared" si="649"/>
        <v>0</v>
      </c>
      <c r="L843" s="92">
        <f t="shared" ref="L843:M843" si="650">SUM(L841:L842)</f>
        <v>0</v>
      </c>
      <c r="M843" s="92">
        <f t="shared" si="650"/>
        <v>0</v>
      </c>
      <c r="N843" s="161">
        <f>SUM(N841:N842)</f>
        <v>3</v>
      </c>
      <c r="O843" s="22">
        <f>SUM(O841:O842)</f>
        <v>0.25</v>
      </c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s="9" customFormat="1">
      <c r="A844" s="86"/>
      <c r="B844" s="110"/>
      <c r="C844" s="110"/>
      <c r="D844" s="110"/>
      <c r="E844" s="110"/>
      <c r="F844" s="110"/>
      <c r="G844" s="110"/>
      <c r="H844" s="110"/>
      <c r="I844" s="110"/>
      <c r="J844" s="110"/>
      <c r="K844" s="110"/>
      <c r="L844" s="110"/>
      <c r="M844" s="110"/>
      <c r="N844" s="181"/>
      <c r="O844" s="111"/>
    </row>
    <row r="845" spans="1:26" s="9" customFormat="1" ht="15.75">
      <c r="A845" s="17" t="s">
        <v>806</v>
      </c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60"/>
      <c r="O845" s="19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s="9" customFormat="1" ht="15.75">
      <c r="A846" s="66" t="s">
        <v>807</v>
      </c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2"/>
      <c r="O846" s="25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s="9" customFormat="1" ht="15.75">
      <c r="A847" s="37" t="s">
        <v>167</v>
      </c>
      <c r="B847" s="214">
        <v>13548</v>
      </c>
      <c r="C847" s="233">
        <v>10040</v>
      </c>
      <c r="D847" s="214">
        <v>9660</v>
      </c>
      <c r="E847" s="214">
        <v>10250</v>
      </c>
      <c r="F847" s="214">
        <v>10986</v>
      </c>
      <c r="G847" s="21">
        <v>10113</v>
      </c>
      <c r="H847" s="21">
        <v>10774</v>
      </c>
      <c r="I847" s="21">
        <v>12476</v>
      </c>
      <c r="J847" s="21">
        <v>12650</v>
      </c>
      <c r="K847" s="87">
        <v>12528</v>
      </c>
      <c r="L847" s="21">
        <v>12394</v>
      </c>
      <c r="M847" s="21">
        <v>12535</v>
      </c>
      <c r="N847" s="161">
        <f t="shared" ref="N847:N855" si="651">SUM(B847:M847)</f>
        <v>137954</v>
      </c>
      <c r="O847" s="22">
        <f t="shared" ref="O847:O855" si="652">IF(N847=0,0,AVERAGE(B847:M847))</f>
        <v>11496.166666666666</v>
      </c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 spans="1:26" s="9" customFormat="1" ht="15.75">
      <c r="A848" s="37" t="s">
        <v>168</v>
      </c>
      <c r="B848" s="214">
        <v>583</v>
      </c>
      <c r="C848" s="233">
        <v>366</v>
      </c>
      <c r="D848" s="214">
        <v>527</v>
      </c>
      <c r="E848" s="214">
        <v>578</v>
      </c>
      <c r="F848" s="214">
        <v>526</v>
      </c>
      <c r="G848" s="21">
        <v>406</v>
      </c>
      <c r="H848" s="21">
        <v>440</v>
      </c>
      <c r="I848" s="21">
        <v>433</v>
      </c>
      <c r="J848" s="21">
        <v>493</v>
      </c>
      <c r="K848" s="87">
        <v>440</v>
      </c>
      <c r="L848" s="21">
        <v>384</v>
      </c>
      <c r="M848" s="21">
        <v>457</v>
      </c>
      <c r="N848" s="161">
        <f t="shared" si="651"/>
        <v>5633</v>
      </c>
      <c r="O848" s="22">
        <f t="shared" si="652"/>
        <v>469.41666666666669</v>
      </c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s="9" customFormat="1" ht="15.75">
      <c r="A849" s="37" t="s">
        <v>169</v>
      </c>
      <c r="B849" s="214">
        <v>2644</v>
      </c>
      <c r="C849" s="233">
        <v>1996</v>
      </c>
      <c r="D849" s="214">
        <v>2353</v>
      </c>
      <c r="E849" s="214">
        <v>2297</v>
      </c>
      <c r="F849" s="214">
        <v>2344</v>
      </c>
      <c r="G849" s="21">
        <v>2406</v>
      </c>
      <c r="H849" s="21">
        <v>2525</v>
      </c>
      <c r="I849" s="21">
        <v>2752</v>
      </c>
      <c r="J849" s="21">
        <v>2782</v>
      </c>
      <c r="K849" s="87">
        <v>2537</v>
      </c>
      <c r="L849" s="21">
        <v>2238</v>
      </c>
      <c r="M849" s="21">
        <v>2403</v>
      </c>
      <c r="N849" s="161">
        <f t="shared" si="651"/>
        <v>29277</v>
      </c>
      <c r="O849" s="22">
        <f t="shared" si="652"/>
        <v>2439.75</v>
      </c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s="9" customFormat="1" ht="15.75">
      <c r="A850" s="37" t="s">
        <v>171</v>
      </c>
      <c r="B850" s="214">
        <v>1524</v>
      </c>
      <c r="C850" s="233">
        <v>974</v>
      </c>
      <c r="D850" s="214">
        <v>1160</v>
      </c>
      <c r="E850" s="214">
        <v>994</v>
      </c>
      <c r="F850" s="214">
        <v>1345</v>
      </c>
      <c r="G850" s="21">
        <v>1197</v>
      </c>
      <c r="H850" s="21">
        <v>1222</v>
      </c>
      <c r="I850" s="21">
        <v>1499</v>
      </c>
      <c r="J850" s="21">
        <v>1048</v>
      </c>
      <c r="K850" s="87">
        <v>1534</v>
      </c>
      <c r="L850" s="21">
        <v>1217</v>
      </c>
      <c r="M850" s="21">
        <v>943</v>
      </c>
      <c r="N850" s="161">
        <f t="shared" si="651"/>
        <v>14657</v>
      </c>
      <c r="O850" s="22">
        <f t="shared" si="652"/>
        <v>1221.4166666666667</v>
      </c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s="9" customFormat="1" ht="15.75">
      <c r="A851" s="37" t="s">
        <v>172</v>
      </c>
      <c r="B851" s="214">
        <v>470</v>
      </c>
      <c r="C851" s="233">
        <v>307</v>
      </c>
      <c r="D851" s="214">
        <v>472</v>
      </c>
      <c r="E851" s="214">
        <v>885</v>
      </c>
      <c r="F851" s="214">
        <v>796</v>
      </c>
      <c r="G851" s="21">
        <v>1159</v>
      </c>
      <c r="H851" s="21">
        <v>975</v>
      </c>
      <c r="I851" s="21">
        <v>927</v>
      </c>
      <c r="J851" s="21">
        <v>1470</v>
      </c>
      <c r="K851" s="87">
        <v>1205</v>
      </c>
      <c r="L851" s="21">
        <v>880</v>
      </c>
      <c r="M851" s="21">
        <v>732</v>
      </c>
      <c r="N851" s="161">
        <f t="shared" si="651"/>
        <v>10278</v>
      </c>
      <c r="O851" s="22">
        <f t="shared" si="652"/>
        <v>856.5</v>
      </c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s="9" customFormat="1" ht="15.75">
      <c r="A852" s="37" t="s">
        <v>478</v>
      </c>
      <c r="B852" s="214">
        <v>2</v>
      </c>
      <c r="C852" s="233">
        <v>2</v>
      </c>
      <c r="D852" s="214">
        <v>3</v>
      </c>
      <c r="E852" s="214">
        <v>4</v>
      </c>
      <c r="F852" s="214">
        <v>2</v>
      </c>
      <c r="G852" s="21">
        <v>2</v>
      </c>
      <c r="H852" s="21">
        <v>4</v>
      </c>
      <c r="I852" s="21">
        <v>3</v>
      </c>
      <c r="J852" s="21">
        <v>0</v>
      </c>
      <c r="K852" s="87">
        <v>1</v>
      </c>
      <c r="L852" s="21">
        <v>1</v>
      </c>
      <c r="M852" s="21">
        <v>0</v>
      </c>
      <c r="N852" s="161">
        <f t="shared" si="651"/>
        <v>24</v>
      </c>
      <c r="O852" s="22">
        <f t="shared" si="652"/>
        <v>2</v>
      </c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s="9" customFormat="1" ht="15.75">
      <c r="A853" s="37" t="s">
        <v>482</v>
      </c>
      <c r="B853" s="21">
        <v>431</v>
      </c>
      <c r="C853" s="21">
        <v>227</v>
      </c>
      <c r="D853" s="21">
        <v>408</v>
      </c>
      <c r="E853" s="21">
        <v>882</v>
      </c>
      <c r="F853" s="21">
        <v>660</v>
      </c>
      <c r="G853" s="21">
        <v>726</v>
      </c>
      <c r="H853" s="21">
        <v>582</v>
      </c>
      <c r="I853" s="21">
        <v>508</v>
      </c>
      <c r="J853" s="21">
        <v>462</v>
      </c>
      <c r="K853" s="87">
        <v>418</v>
      </c>
      <c r="L853" s="21">
        <v>319</v>
      </c>
      <c r="M853" s="21">
        <v>368</v>
      </c>
      <c r="N853" s="161">
        <f t="shared" si="651"/>
        <v>5991</v>
      </c>
      <c r="O853" s="22">
        <f t="shared" si="652"/>
        <v>499.25</v>
      </c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s="9" customFormat="1" ht="15.75">
      <c r="A854" s="37" t="s">
        <v>173</v>
      </c>
      <c r="B854" s="214">
        <v>421</v>
      </c>
      <c r="C854" s="233">
        <v>69</v>
      </c>
      <c r="D854" s="214">
        <v>80</v>
      </c>
      <c r="E854" s="214">
        <v>81</v>
      </c>
      <c r="F854" s="214">
        <v>58</v>
      </c>
      <c r="G854" s="21">
        <v>75</v>
      </c>
      <c r="H854" s="21">
        <v>99</v>
      </c>
      <c r="I854" s="21">
        <v>98</v>
      </c>
      <c r="J854" s="21">
        <v>83</v>
      </c>
      <c r="K854" s="87">
        <v>87</v>
      </c>
      <c r="L854" s="21">
        <v>80</v>
      </c>
      <c r="M854" s="21">
        <v>50</v>
      </c>
      <c r="N854" s="161">
        <f t="shared" si="651"/>
        <v>1281</v>
      </c>
      <c r="O854" s="22">
        <f t="shared" si="652"/>
        <v>106.75</v>
      </c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s="9" customFormat="1" ht="15.75">
      <c r="A855" s="37" t="s">
        <v>174</v>
      </c>
      <c r="B855" s="214">
        <v>120</v>
      </c>
      <c r="C855" s="233">
        <v>293</v>
      </c>
      <c r="D855" s="214">
        <v>330</v>
      </c>
      <c r="E855" s="214">
        <v>304</v>
      </c>
      <c r="F855" s="214">
        <v>371</v>
      </c>
      <c r="G855" s="21">
        <v>307</v>
      </c>
      <c r="H855" s="21">
        <v>333</v>
      </c>
      <c r="I855" s="21">
        <v>381</v>
      </c>
      <c r="J855" s="21">
        <v>351</v>
      </c>
      <c r="K855" s="87">
        <v>339</v>
      </c>
      <c r="L855" s="21">
        <v>344</v>
      </c>
      <c r="M855" s="21">
        <v>329</v>
      </c>
      <c r="N855" s="161">
        <f t="shared" si="651"/>
        <v>3802</v>
      </c>
      <c r="O855" s="22">
        <f t="shared" si="652"/>
        <v>316.83333333333331</v>
      </c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s="9" customFormat="1" ht="15.75">
      <c r="A856" s="62" t="s">
        <v>21</v>
      </c>
      <c r="B856" s="24">
        <f>SUM(B847:B855)</f>
        <v>19743</v>
      </c>
      <c r="C856" s="24">
        <f t="shared" ref="C856:O856" si="653">SUM(C847:C855)</f>
        <v>14274</v>
      </c>
      <c r="D856" s="24">
        <f t="shared" si="653"/>
        <v>14993</v>
      </c>
      <c r="E856" s="24">
        <f t="shared" si="653"/>
        <v>16275</v>
      </c>
      <c r="F856" s="24">
        <f t="shared" si="653"/>
        <v>17088</v>
      </c>
      <c r="G856" s="24">
        <f t="shared" si="653"/>
        <v>16391</v>
      </c>
      <c r="H856" s="24">
        <f t="shared" si="653"/>
        <v>16954</v>
      </c>
      <c r="I856" s="24">
        <f t="shared" si="653"/>
        <v>19077</v>
      </c>
      <c r="J856" s="24">
        <f t="shared" si="653"/>
        <v>19339</v>
      </c>
      <c r="K856" s="24">
        <f t="shared" si="653"/>
        <v>19089</v>
      </c>
      <c r="L856" s="24">
        <f t="shared" si="653"/>
        <v>17857</v>
      </c>
      <c r="M856" s="24">
        <f t="shared" si="653"/>
        <v>17817</v>
      </c>
      <c r="N856" s="155">
        <f t="shared" si="653"/>
        <v>208897</v>
      </c>
      <c r="O856" s="25">
        <f t="shared" si="653"/>
        <v>17408.083333333332</v>
      </c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s="9" customFormat="1" ht="15.75">
      <c r="A857" s="33"/>
      <c r="B857" s="34"/>
      <c r="C857" s="34"/>
      <c r="D857" s="34"/>
      <c r="E857" s="35"/>
      <c r="F857" s="35"/>
      <c r="G857" s="35"/>
      <c r="H857" s="35"/>
      <c r="I857" s="35"/>
      <c r="J857" s="35"/>
      <c r="K857" s="35"/>
      <c r="L857" s="35"/>
      <c r="M857" s="35"/>
      <c r="N857" s="164"/>
      <c r="O857" s="112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s="9" customFormat="1" ht="15.75">
      <c r="A858" s="236" t="s">
        <v>808</v>
      </c>
      <c r="B858" s="237"/>
      <c r="C858" s="237"/>
      <c r="D858" s="237"/>
      <c r="E858" s="237"/>
      <c r="F858" s="237"/>
      <c r="G858" s="237"/>
      <c r="H858" s="237"/>
      <c r="I858" s="237"/>
      <c r="J858" s="237"/>
      <c r="K858" s="237"/>
      <c r="L858" s="237"/>
      <c r="M858" s="237"/>
      <c r="N858" s="237"/>
      <c r="O858" s="352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s="9" customFormat="1" ht="15.75">
      <c r="A859" s="44" t="s">
        <v>18</v>
      </c>
      <c r="B859" s="224">
        <v>1725</v>
      </c>
      <c r="C859" s="224">
        <v>1004</v>
      </c>
      <c r="D859" s="224">
        <v>1353</v>
      </c>
      <c r="E859" s="224">
        <v>1422</v>
      </c>
      <c r="F859" s="224">
        <v>1671</v>
      </c>
      <c r="G859" s="38">
        <v>1390</v>
      </c>
      <c r="H859" s="38">
        <v>1339</v>
      </c>
      <c r="I859" s="38">
        <v>1285</v>
      </c>
      <c r="J859" s="38">
        <v>1680</v>
      </c>
      <c r="K859" s="38">
        <v>1155</v>
      </c>
      <c r="L859" s="38">
        <v>1229</v>
      </c>
      <c r="M859" s="38">
        <v>1618</v>
      </c>
      <c r="N859" s="166">
        <f>SUM(B859:M859)</f>
        <v>16871</v>
      </c>
      <c r="O859" s="45">
        <f>IF(N859=0,0,AVERAGE(B859:M859))</f>
        <v>1405.9166666666667</v>
      </c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s="9" customFormat="1" ht="15.75">
      <c r="A860" s="44" t="s">
        <v>19</v>
      </c>
      <c r="B860" s="224">
        <v>2950</v>
      </c>
      <c r="C860" s="224">
        <v>2252</v>
      </c>
      <c r="D860" s="224">
        <v>4302</v>
      </c>
      <c r="E860" s="224">
        <v>3252</v>
      </c>
      <c r="F860" s="224">
        <v>3301</v>
      </c>
      <c r="G860" s="38">
        <v>3474</v>
      </c>
      <c r="H860" s="38">
        <v>3111</v>
      </c>
      <c r="I860" s="38">
        <v>3765</v>
      </c>
      <c r="J860" s="38">
        <v>4080</v>
      </c>
      <c r="K860" s="38">
        <v>3663</v>
      </c>
      <c r="L860" s="38">
        <v>3511</v>
      </c>
      <c r="M860" s="38">
        <v>4297</v>
      </c>
      <c r="N860" s="166">
        <f>SUM(B860:M860)</f>
        <v>41958</v>
      </c>
      <c r="O860" s="45">
        <f>IF(N860=0,0,AVERAGE(B860:M860))</f>
        <v>3496.5</v>
      </c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s="9" customFormat="1" ht="15.75">
      <c r="A861" s="44" t="s">
        <v>20</v>
      </c>
      <c r="B861" s="224">
        <v>3796</v>
      </c>
      <c r="C861" s="224">
        <v>2898</v>
      </c>
      <c r="D861" s="224">
        <v>7808</v>
      </c>
      <c r="E861" s="224">
        <v>3688</v>
      </c>
      <c r="F861" s="224">
        <v>3561</v>
      </c>
      <c r="G861" s="38">
        <v>2520</v>
      </c>
      <c r="H861" s="38">
        <v>3367</v>
      </c>
      <c r="I861" s="38">
        <v>2889</v>
      </c>
      <c r="J861" s="38">
        <v>2414</v>
      </c>
      <c r="K861" s="38">
        <v>2933</v>
      </c>
      <c r="L861" s="38">
        <v>2667</v>
      </c>
      <c r="M861" s="38">
        <v>2754</v>
      </c>
      <c r="N861" s="166">
        <f>SUM(B861:M861)</f>
        <v>41295</v>
      </c>
      <c r="O861" s="45">
        <f>IF(N861=0,0,AVERAGE(B861:M861))</f>
        <v>3441.25</v>
      </c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s="9" customFormat="1" ht="15.75">
      <c r="A862" s="73" t="s">
        <v>21</v>
      </c>
      <c r="B862" s="47">
        <f t="shared" ref="B862:O862" si="654">SUM(B859:B861)</f>
        <v>8471</v>
      </c>
      <c r="C862" s="47">
        <f t="shared" si="654"/>
        <v>6154</v>
      </c>
      <c r="D862" s="47">
        <f t="shared" si="654"/>
        <v>13463</v>
      </c>
      <c r="E862" s="47">
        <f t="shared" si="654"/>
        <v>8362</v>
      </c>
      <c r="F862" s="47">
        <f t="shared" si="654"/>
        <v>8533</v>
      </c>
      <c r="G862" s="47">
        <f t="shared" ref="G862:L862" si="655">SUM(G859:G861)</f>
        <v>7384</v>
      </c>
      <c r="H862" s="47">
        <f t="shared" si="655"/>
        <v>7817</v>
      </c>
      <c r="I862" s="47">
        <f t="shared" si="655"/>
        <v>7939</v>
      </c>
      <c r="J862" s="47">
        <f t="shared" si="655"/>
        <v>8174</v>
      </c>
      <c r="K862" s="47">
        <f t="shared" si="655"/>
        <v>7751</v>
      </c>
      <c r="L862" s="47">
        <f t="shared" si="655"/>
        <v>7407</v>
      </c>
      <c r="M862" s="47">
        <f t="shared" ref="M862" si="656">SUM(M859:M861)</f>
        <v>8669</v>
      </c>
      <c r="N862" s="167">
        <f t="shared" si="654"/>
        <v>100124</v>
      </c>
      <c r="O862" s="48">
        <f t="shared" si="654"/>
        <v>8343.6666666666679</v>
      </c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s="9" customFormat="1" ht="15.75">
      <c r="A863" s="73" t="s">
        <v>131</v>
      </c>
      <c r="B863" s="48">
        <f t="shared" ref="B863:H863" si="657">IF(B862=0,"",B862/B$1696)</f>
        <v>273.25806451612902</v>
      </c>
      <c r="C863" s="48">
        <f t="shared" si="657"/>
        <v>219.78571428571428</v>
      </c>
      <c r="D863" s="48">
        <f t="shared" si="657"/>
        <v>434.29032258064518</v>
      </c>
      <c r="E863" s="48">
        <f t="shared" si="657"/>
        <v>278.73333333333335</v>
      </c>
      <c r="F863" s="48">
        <f t="shared" si="657"/>
        <v>275.25806451612902</v>
      </c>
      <c r="G863" s="48">
        <f t="shared" si="657"/>
        <v>246.13333333333333</v>
      </c>
      <c r="H863" s="48">
        <f t="shared" si="657"/>
        <v>252.16129032258064</v>
      </c>
      <c r="I863" s="48">
        <f t="shared" ref="I863:J863" si="658">IF(I862=0,"",I862/I$1696)</f>
        <v>256.09677419354841</v>
      </c>
      <c r="J863" s="48">
        <f t="shared" si="658"/>
        <v>272.46666666666664</v>
      </c>
      <c r="K863" s="48">
        <f t="shared" ref="K863:L863" si="659">IF(K862=0,"",K862/K$1696)</f>
        <v>250.03225806451613</v>
      </c>
      <c r="L863" s="48">
        <f t="shared" si="659"/>
        <v>246.9</v>
      </c>
      <c r="M863" s="48">
        <f t="shared" ref="M863" si="660">IF(M862=0,"",M862/M$1696)</f>
        <v>279.64516129032256</v>
      </c>
      <c r="N863" s="167">
        <f>SUM(B863:M863)</f>
        <v>3284.760983102919</v>
      </c>
      <c r="O863" s="48">
        <f>IF(N863=0,0,AVERAGE(B863:M863))</f>
        <v>273.73008192524327</v>
      </c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s="9" customFormat="1" ht="15.75">
      <c r="A864" s="56"/>
      <c r="B864" s="54"/>
      <c r="C864" s="54"/>
      <c r="D864" s="54"/>
      <c r="E864" s="55"/>
      <c r="F864" s="55"/>
      <c r="G864" s="55"/>
      <c r="H864" s="55"/>
      <c r="I864" s="55"/>
      <c r="J864" s="55"/>
      <c r="K864" s="55"/>
      <c r="L864" s="55"/>
      <c r="M864" s="55"/>
      <c r="N864" s="169"/>
      <c r="O864" s="57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s="9" customFormat="1" ht="15.75">
      <c r="A865" s="66" t="s">
        <v>824</v>
      </c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60"/>
      <c r="O865" s="19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s="9" customFormat="1" ht="15.75">
      <c r="A866" s="37" t="s">
        <v>133</v>
      </c>
      <c r="B866" s="214">
        <v>11272</v>
      </c>
      <c r="C866" s="214">
        <v>8120</v>
      </c>
      <c r="D866" s="214">
        <v>8127</v>
      </c>
      <c r="E866" s="233">
        <v>7905</v>
      </c>
      <c r="F866" s="214">
        <v>9218</v>
      </c>
      <c r="G866" s="21">
        <v>8989</v>
      </c>
      <c r="H866" s="21">
        <v>10159</v>
      </c>
      <c r="I866" s="21">
        <v>11138</v>
      </c>
      <c r="J866" s="21">
        <v>11165</v>
      </c>
      <c r="K866" s="21">
        <v>11338</v>
      </c>
      <c r="L866" s="21">
        <v>10450</v>
      </c>
      <c r="M866" s="21">
        <v>9148</v>
      </c>
      <c r="N866" s="161">
        <f>SUM(B866:M866)</f>
        <v>117029</v>
      </c>
      <c r="O866" s="22">
        <f>IF(N866=0,0,AVERAGE(B866:M866))</f>
        <v>9752.4166666666661</v>
      </c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s="9" customFormat="1" ht="15.75">
      <c r="A867" s="62" t="s">
        <v>21</v>
      </c>
      <c r="B867" s="24">
        <f t="shared" ref="B867:G867" si="661">SUM(B866)</f>
        <v>11272</v>
      </c>
      <c r="C867" s="24">
        <f t="shared" si="661"/>
        <v>8120</v>
      </c>
      <c r="D867" s="24">
        <f t="shared" si="661"/>
        <v>8127</v>
      </c>
      <c r="E867" s="24">
        <f t="shared" si="661"/>
        <v>7905</v>
      </c>
      <c r="F867" s="24">
        <f t="shared" si="661"/>
        <v>9218</v>
      </c>
      <c r="G867" s="24">
        <f t="shared" si="661"/>
        <v>8989</v>
      </c>
      <c r="H867" s="24">
        <f t="shared" ref="H867:I867" si="662">SUM(H866)</f>
        <v>10159</v>
      </c>
      <c r="I867" s="24">
        <f t="shared" si="662"/>
        <v>11138</v>
      </c>
      <c r="J867" s="24">
        <f t="shared" ref="J867:K867" si="663">SUM(J866)</f>
        <v>11165</v>
      </c>
      <c r="K867" s="24">
        <f t="shared" si="663"/>
        <v>11338</v>
      </c>
      <c r="L867" s="24">
        <f t="shared" ref="L867:M867" si="664">SUM(L866)</f>
        <v>10450</v>
      </c>
      <c r="M867" s="24">
        <f t="shared" si="664"/>
        <v>9148</v>
      </c>
      <c r="N867" s="155">
        <f>SUM(N866)</f>
        <v>117029</v>
      </c>
      <c r="O867" s="25">
        <f>SUM(O866)</f>
        <v>9752.4166666666661</v>
      </c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s="9" customFormat="1" ht="15.75">
      <c r="A868" s="62" t="s">
        <v>131</v>
      </c>
      <c r="B868" s="25">
        <f t="shared" ref="B868:H868" si="665">IF(B867=0,"",B867/B$1696)</f>
        <v>363.61290322580646</v>
      </c>
      <c r="C868" s="25">
        <f t="shared" si="665"/>
        <v>290</v>
      </c>
      <c r="D868" s="25">
        <f t="shared" si="665"/>
        <v>262.16129032258067</v>
      </c>
      <c r="E868" s="25">
        <f t="shared" si="665"/>
        <v>263.5</v>
      </c>
      <c r="F868" s="25">
        <f t="shared" si="665"/>
        <v>297.35483870967744</v>
      </c>
      <c r="G868" s="25">
        <f t="shared" si="665"/>
        <v>299.63333333333333</v>
      </c>
      <c r="H868" s="25">
        <f t="shared" si="665"/>
        <v>327.70967741935482</v>
      </c>
      <c r="I868" s="25">
        <f t="shared" ref="I868:J868" si="666">IF(I867=0,"",I867/I$1696)</f>
        <v>359.29032258064518</v>
      </c>
      <c r="J868" s="25">
        <f t="shared" si="666"/>
        <v>372.16666666666669</v>
      </c>
      <c r="K868" s="25">
        <f t="shared" ref="K868:L868" si="667">IF(K867=0,"",K867/K$1696)</f>
        <v>365.74193548387098</v>
      </c>
      <c r="L868" s="25">
        <f t="shared" si="667"/>
        <v>348.33333333333331</v>
      </c>
      <c r="M868" s="25">
        <f t="shared" ref="M868" si="668">IF(M867=0,"",M867/M$1696)</f>
        <v>295.09677419354841</v>
      </c>
      <c r="N868" s="155">
        <f>SUM(B868:M868)</f>
        <v>3844.6010752688167</v>
      </c>
      <c r="O868" s="25">
        <f>IF(N868=0,0,AVERAGE(B868:M868))</f>
        <v>320.38342293906805</v>
      </c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s="9" customFormat="1">
      <c r="A869" s="26"/>
      <c r="B869" s="27"/>
      <c r="C869" s="27"/>
      <c r="D869" s="27"/>
      <c r="E869" s="28"/>
      <c r="F869" s="28"/>
      <c r="G869" s="28"/>
      <c r="H869" s="28"/>
      <c r="I869" s="28"/>
      <c r="J869" s="28"/>
      <c r="K869" s="28"/>
      <c r="L869" s="28"/>
      <c r="M869" s="28"/>
      <c r="N869" s="162"/>
      <c r="O869" s="16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s="9" customFormat="1" ht="15.75">
      <c r="A870" s="97" t="s">
        <v>175</v>
      </c>
      <c r="B870" s="92">
        <f t="shared" ref="B870:G870" si="669">B862</f>
        <v>8471</v>
      </c>
      <c r="C870" s="92">
        <f t="shared" si="669"/>
        <v>6154</v>
      </c>
      <c r="D870" s="92">
        <f t="shared" si="669"/>
        <v>13463</v>
      </c>
      <c r="E870" s="92">
        <f t="shared" si="669"/>
        <v>8362</v>
      </c>
      <c r="F870" s="92">
        <f t="shared" si="669"/>
        <v>8533</v>
      </c>
      <c r="G870" s="92">
        <f t="shared" si="669"/>
        <v>7384</v>
      </c>
      <c r="H870" s="92">
        <f t="shared" ref="H870:I870" si="670">H862</f>
        <v>7817</v>
      </c>
      <c r="I870" s="92">
        <f t="shared" si="670"/>
        <v>7939</v>
      </c>
      <c r="J870" s="92">
        <f t="shared" ref="J870:K870" si="671">J862</f>
        <v>8174</v>
      </c>
      <c r="K870" s="92">
        <f t="shared" si="671"/>
        <v>7751</v>
      </c>
      <c r="L870" s="92">
        <f t="shared" ref="L870:M870" si="672">L862</f>
        <v>7407</v>
      </c>
      <c r="M870" s="92">
        <f t="shared" si="672"/>
        <v>8669</v>
      </c>
      <c r="N870" s="161">
        <f>SUM(B870:M870)</f>
        <v>100124</v>
      </c>
      <c r="O870" s="22">
        <f>IF(N870=0,0,AVERAGE(B870:M870))</f>
        <v>8343.6666666666661</v>
      </c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s="9" customFormat="1" ht="15.75">
      <c r="A871" s="97" t="s">
        <v>176</v>
      </c>
      <c r="B871" s="92">
        <f t="shared" ref="B871:G871" si="673">B867</f>
        <v>11272</v>
      </c>
      <c r="C871" s="92">
        <f t="shared" si="673"/>
        <v>8120</v>
      </c>
      <c r="D871" s="92">
        <f t="shared" si="673"/>
        <v>8127</v>
      </c>
      <c r="E871" s="92">
        <f t="shared" si="673"/>
        <v>7905</v>
      </c>
      <c r="F871" s="92">
        <f t="shared" si="673"/>
        <v>9218</v>
      </c>
      <c r="G871" s="92">
        <f t="shared" si="673"/>
        <v>8989</v>
      </c>
      <c r="H871" s="92">
        <f t="shared" ref="H871:I871" si="674">H867</f>
        <v>10159</v>
      </c>
      <c r="I871" s="92">
        <f t="shared" si="674"/>
        <v>11138</v>
      </c>
      <c r="J871" s="92">
        <f t="shared" ref="J871:K871" si="675">J867</f>
        <v>11165</v>
      </c>
      <c r="K871" s="92">
        <f t="shared" si="675"/>
        <v>11338</v>
      </c>
      <c r="L871" s="92">
        <f t="shared" ref="L871:M871" si="676">L867</f>
        <v>10450</v>
      </c>
      <c r="M871" s="92">
        <f t="shared" si="676"/>
        <v>9148</v>
      </c>
      <c r="N871" s="161">
        <f>SUM(B871:M871)</f>
        <v>117029</v>
      </c>
      <c r="O871" s="22">
        <f>IF(N871=0,0,AVERAGE(B871:M871))</f>
        <v>9752.4166666666661</v>
      </c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s="9" customFormat="1" ht="15.75">
      <c r="A872" s="97" t="s">
        <v>177</v>
      </c>
      <c r="B872" s="92">
        <f t="shared" ref="B872:G872" si="677">SUM(B870:B871)</f>
        <v>19743</v>
      </c>
      <c r="C872" s="92">
        <f t="shared" si="677"/>
        <v>14274</v>
      </c>
      <c r="D872" s="92">
        <f t="shared" si="677"/>
        <v>21590</v>
      </c>
      <c r="E872" s="92">
        <f t="shared" si="677"/>
        <v>16267</v>
      </c>
      <c r="F872" s="92">
        <f t="shared" si="677"/>
        <v>17751</v>
      </c>
      <c r="G872" s="92">
        <f t="shared" si="677"/>
        <v>16373</v>
      </c>
      <c r="H872" s="92">
        <f t="shared" ref="H872:I872" si="678">SUM(H870:H871)</f>
        <v>17976</v>
      </c>
      <c r="I872" s="92">
        <f t="shared" si="678"/>
        <v>19077</v>
      </c>
      <c r="J872" s="92">
        <f t="shared" ref="J872:K872" si="679">SUM(J870:J871)</f>
        <v>19339</v>
      </c>
      <c r="K872" s="92">
        <f t="shared" si="679"/>
        <v>19089</v>
      </c>
      <c r="L872" s="92">
        <f t="shared" ref="L872:M872" si="680">SUM(L870:L871)</f>
        <v>17857</v>
      </c>
      <c r="M872" s="92">
        <f t="shared" si="680"/>
        <v>17817</v>
      </c>
      <c r="N872" s="161">
        <f>SUM(N870:N871)</f>
        <v>217153</v>
      </c>
      <c r="O872" s="22">
        <f>SUM(O870:O871)</f>
        <v>18096.083333333332</v>
      </c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s="9" customFormat="1">
      <c r="A873" s="86"/>
      <c r="B873" s="110"/>
      <c r="C873" s="110"/>
      <c r="D873" s="110"/>
      <c r="E873" s="110"/>
      <c r="F873" s="110"/>
      <c r="G873" s="110"/>
      <c r="H873" s="110"/>
      <c r="I873" s="110"/>
      <c r="J873" s="110"/>
      <c r="K873" s="110"/>
      <c r="L873" s="110"/>
      <c r="M873" s="110"/>
      <c r="N873" s="181"/>
      <c r="O873" s="111"/>
    </row>
    <row r="874" spans="1:26" s="9" customFormat="1" ht="15.75">
      <c r="A874" s="17" t="s">
        <v>825</v>
      </c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60"/>
      <c r="O874" s="19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s="9" customFormat="1" ht="15.75">
      <c r="A875" s="66" t="s">
        <v>826</v>
      </c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60"/>
      <c r="O875" s="19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s="9" customFormat="1" ht="15.75">
      <c r="A876" s="40" t="s">
        <v>18</v>
      </c>
      <c r="B876" s="21">
        <v>0</v>
      </c>
      <c r="C876" s="21">
        <v>0</v>
      </c>
      <c r="D876" s="21">
        <v>0</v>
      </c>
      <c r="E876" s="21">
        <v>0</v>
      </c>
      <c r="F876" s="21">
        <v>0</v>
      </c>
      <c r="G876" s="21">
        <v>0</v>
      </c>
      <c r="H876" s="21">
        <v>0</v>
      </c>
      <c r="I876" s="21">
        <v>0</v>
      </c>
      <c r="J876" s="21">
        <v>0</v>
      </c>
      <c r="K876" s="21">
        <v>0</v>
      </c>
      <c r="L876" s="21">
        <v>0</v>
      </c>
      <c r="M876" s="21">
        <v>0</v>
      </c>
      <c r="N876" s="161">
        <f>SUM(B876:M876)</f>
        <v>0</v>
      </c>
      <c r="O876" s="22">
        <f>IF(N876=0,0,AVERAGE(B876:M876))</f>
        <v>0</v>
      </c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s="9" customFormat="1" ht="15.75">
      <c r="A877" s="40" t="s">
        <v>19</v>
      </c>
      <c r="B877" s="21">
        <v>0</v>
      </c>
      <c r="C877" s="21">
        <v>0</v>
      </c>
      <c r="D877" s="21">
        <v>0</v>
      </c>
      <c r="E877" s="21">
        <v>0</v>
      </c>
      <c r="F877" s="21">
        <v>0</v>
      </c>
      <c r="G877" s="21">
        <v>0</v>
      </c>
      <c r="H877" s="21">
        <v>0</v>
      </c>
      <c r="I877" s="21">
        <v>0</v>
      </c>
      <c r="J877" s="21">
        <v>0</v>
      </c>
      <c r="K877" s="21">
        <v>0</v>
      </c>
      <c r="L877" s="21">
        <v>0</v>
      </c>
      <c r="M877" s="21">
        <v>0</v>
      </c>
      <c r="N877" s="161">
        <f>SUM(B877:M877)</f>
        <v>0</v>
      </c>
      <c r="O877" s="22">
        <f>IF(N877=0,0,AVERAGE(B877:M877))</f>
        <v>0</v>
      </c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s="9" customFormat="1" ht="15.75">
      <c r="A878" s="40" t="s">
        <v>20</v>
      </c>
      <c r="B878" s="21">
        <v>0</v>
      </c>
      <c r="C878" s="21">
        <v>0</v>
      </c>
      <c r="D878" s="21">
        <v>0</v>
      </c>
      <c r="E878" s="21">
        <v>0</v>
      </c>
      <c r="F878" s="21">
        <v>0</v>
      </c>
      <c r="G878" s="21">
        <v>0</v>
      </c>
      <c r="H878" s="21">
        <v>0</v>
      </c>
      <c r="I878" s="21">
        <v>0</v>
      </c>
      <c r="J878" s="21">
        <v>0</v>
      </c>
      <c r="K878" s="21">
        <v>0</v>
      </c>
      <c r="L878" s="21">
        <v>0</v>
      </c>
      <c r="M878" s="21">
        <v>0</v>
      </c>
      <c r="N878" s="161">
        <f>SUM(B878:M878)</f>
        <v>0</v>
      </c>
      <c r="O878" s="22">
        <f>IF(N878=0,0,AVERAGE(B878:M878))</f>
        <v>0</v>
      </c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s="9" customFormat="1" ht="15.75">
      <c r="A879" s="62" t="s">
        <v>21</v>
      </c>
      <c r="B879" s="24">
        <f t="shared" ref="B879:O879" si="681">SUM(B876:B878)</f>
        <v>0</v>
      </c>
      <c r="C879" s="24">
        <f t="shared" si="681"/>
        <v>0</v>
      </c>
      <c r="D879" s="24">
        <f t="shared" si="681"/>
        <v>0</v>
      </c>
      <c r="E879" s="24">
        <f t="shared" si="681"/>
        <v>0</v>
      </c>
      <c r="F879" s="24">
        <f t="shared" si="681"/>
        <v>0</v>
      </c>
      <c r="G879" s="24">
        <f t="shared" ref="G879:L879" si="682">SUM(G876:G878)</f>
        <v>0</v>
      </c>
      <c r="H879" s="24">
        <f t="shared" si="682"/>
        <v>0</v>
      </c>
      <c r="I879" s="24">
        <f t="shared" si="682"/>
        <v>0</v>
      </c>
      <c r="J879" s="24">
        <f t="shared" si="682"/>
        <v>0</v>
      </c>
      <c r="K879" s="24">
        <f t="shared" si="682"/>
        <v>0</v>
      </c>
      <c r="L879" s="24">
        <f t="shared" si="682"/>
        <v>0</v>
      </c>
      <c r="M879" s="24">
        <f t="shared" ref="M879" si="683">SUM(M876:M878)</f>
        <v>0</v>
      </c>
      <c r="N879" s="155">
        <f t="shared" si="681"/>
        <v>0</v>
      </c>
      <c r="O879" s="25">
        <f t="shared" si="681"/>
        <v>0</v>
      </c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s="9" customFormat="1" ht="15.75">
      <c r="A880" s="62" t="s">
        <v>131</v>
      </c>
      <c r="B880" s="24" t="s">
        <v>44</v>
      </c>
      <c r="C880" s="24" t="s">
        <v>44</v>
      </c>
      <c r="D880" s="24" t="s">
        <v>44</v>
      </c>
      <c r="E880" s="24" t="s">
        <v>44</v>
      </c>
      <c r="F880" s="24" t="s">
        <v>44</v>
      </c>
      <c r="G880" s="24" t="s">
        <v>44</v>
      </c>
      <c r="H880" s="24" t="s">
        <v>44</v>
      </c>
      <c r="I880" s="24" t="s">
        <v>44</v>
      </c>
      <c r="J880" s="24" t="s">
        <v>44</v>
      </c>
      <c r="K880" s="24" t="s">
        <v>44</v>
      </c>
      <c r="L880" s="24" t="s">
        <v>44</v>
      </c>
      <c r="M880" s="24" t="s">
        <v>44</v>
      </c>
      <c r="N880" s="155">
        <f>SUM(B880:M880)</f>
        <v>0</v>
      </c>
      <c r="O880" s="25">
        <f>IF(N880=0,0,AVERAGE(B880:M880))</f>
        <v>0</v>
      </c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s="9" customFormat="1" ht="15.75">
      <c r="A881" s="88"/>
      <c r="B881" s="89"/>
      <c r="C881" s="89"/>
      <c r="D881" s="89"/>
      <c r="E881" s="89"/>
      <c r="F881" s="89"/>
      <c r="G881" s="89"/>
      <c r="H881" s="89"/>
      <c r="I881" s="89"/>
      <c r="J881" s="89"/>
      <c r="K881" s="89"/>
      <c r="L881" s="89"/>
      <c r="M881" s="89"/>
      <c r="N881" s="178"/>
      <c r="O881" s="90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s="9" customFormat="1" ht="15.75">
      <c r="A882" s="66" t="s">
        <v>827</v>
      </c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60"/>
      <c r="O882" s="19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s="9" customFormat="1" ht="15.75">
      <c r="A883" s="37" t="s">
        <v>133</v>
      </c>
      <c r="B883" s="21">
        <v>0</v>
      </c>
      <c r="C883" s="21">
        <v>0</v>
      </c>
      <c r="D883" s="21">
        <v>0</v>
      </c>
      <c r="E883" s="21">
        <v>0</v>
      </c>
      <c r="F883" s="21">
        <v>0</v>
      </c>
      <c r="G883" s="21">
        <v>0</v>
      </c>
      <c r="H883" s="21">
        <v>0</v>
      </c>
      <c r="I883" s="21">
        <v>0</v>
      </c>
      <c r="J883" s="21">
        <v>0</v>
      </c>
      <c r="K883" s="21">
        <v>0</v>
      </c>
      <c r="L883" s="21">
        <v>0</v>
      </c>
      <c r="M883" s="21">
        <v>0</v>
      </c>
      <c r="N883" s="161">
        <f>SUM(B883:M883)</f>
        <v>0</v>
      </c>
      <c r="O883" s="22">
        <f>IF(N883=0,0,AVERAGE(B883:M883))</f>
        <v>0</v>
      </c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s="9" customFormat="1" ht="15.75">
      <c r="A884" s="62" t="s">
        <v>21</v>
      </c>
      <c r="B884" s="24">
        <f t="shared" ref="B884:G884" si="684">SUM(B883)</f>
        <v>0</v>
      </c>
      <c r="C884" s="24">
        <f t="shared" si="684"/>
        <v>0</v>
      </c>
      <c r="D884" s="24">
        <f t="shared" si="684"/>
        <v>0</v>
      </c>
      <c r="E884" s="24">
        <f t="shared" si="684"/>
        <v>0</v>
      </c>
      <c r="F884" s="24">
        <f t="shared" si="684"/>
        <v>0</v>
      </c>
      <c r="G884" s="24">
        <f t="shared" si="684"/>
        <v>0</v>
      </c>
      <c r="H884" s="24">
        <f t="shared" ref="H884:I884" si="685">SUM(H883)</f>
        <v>0</v>
      </c>
      <c r="I884" s="24">
        <f t="shared" si="685"/>
        <v>0</v>
      </c>
      <c r="J884" s="24">
        <f t="shared" ref="J884:K884" si="686">SUM(J883)</f>
        <v>0</v>
      </c>
      <c r="K884" s="24">
        <f t="shared" si="686"/>
        <v>0</v>
      </c>
      <c r="L884" s="24">
        <f t="shared" ref="L884:M884" si="687">SUM(L883)</f>
        <v>0</v>
      </c>
      <c r="M884" s="24">
        <f t="shared" si="687"/>
        <v>0</v>
      </c>
      <c r="N884" s="155">
        <f>SUM(N883)</f>
        <v>0</v>
      </c>
      <c r="O884" s="25">
        <f>SUM(O883)</f>
        <v>0</v>
      </c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s="9" customFormat="1" ht="15.75">
      <c r="A885" s="62" t="s">
        <v>131</v>
      </c>
      <c r="B885" s="24" t="s">
        <v>44</v>
      </c>
      <c r="C885" s="24" t="s">
        <v>44</v>
      </c>
      <c r="D885" s="24" t="s">
        <v>44</v>
      </c>
      <c r="E885" s="24" t="s">
        <v>44</v>
      </c>
      <c r="F885" s="24" t="s">
        <v>44</v>
      </c>
      <c r="G885" s="24" t="s">
        <v>44</v>
      </c>
      <c r="H885" s="24" t="s">
        <v>44</v>
      </c>
      <c r="I885" s="24" t="s">
        <v>44</v>
      </c>
      <c r="J885" s="24" t="s">
        <v>44</v>
      </c>
      <c r="K885" s="24" t="s">
        <v>44</v>
      </c>
      <c r="L885" s="24" t="s">
        <v>44</v>
      </c>
      <c r="M885" s="24" t="s">
        <v>44</v>
      </c>
      <c r="N885" s="155">
        <f>SUM(B885:M885)</f>
        <v>0</v>
      </c>
      <c r="O885" s="25">
        <f>IF(N885=0,0,AVERAGE(B885:M885))</f>
        <v>0</v>
      </c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s="9" customFormat="1">
      <c r="A886" s="86"/>
      <c r="B886" s="110"/>
      <c r="C886" s="110"/>
      <c r="D886" s="110"/>
      <c r="E886" s="110"/>
      <c r="F886" s="110"/>
      <c r="G886" s="110"/>
      <c r="H886" s="110"/>
      <c r="I886" s="110"/>
      <c r="J886" s="110"/>
      <c r="K886" s="110"/>
      <c r="L886" s="110"/>
      <c r="M886" s="110"/>
      <c r="N886" s="181"/>
      <c r="O886" s="111"/>
    </row>
    <row r="887" spans="1:26" s="9" customFormat="1" ht="15.75">
      <c r="A887" s="97" t="s">
        <v>175</v>
      </c>
      <c r="B887" s="92">
        <f t="shared" ref="B887:G887" si="688">B879</f>
        <v>0</v>
      </c>
      <c r="C887" s="92">
        <f t="shared" si="688"/>
        <v>0</v>
      </c>
      <c r="D887" s="92">
        <f t="shared" si="688"/>
        <v>0</v>
      </c>
      <c r="E887" s="92">
        <f t="shared" si="688"/>
        <v>0</v>
      </c>
      <c r="F887" s="92">
        <f t="shared" si="688"/>
        <v>0</v>
      </c>
      <c r="G887" s="92">
        <f t="shared" si="688"/>
        <v>0</v>
      </c>
      <c r="H887" s="92">
        <f t="shared" ref="H887:I887" si="689">H879</f>
        <v>0</v>
      </c>
      <c r="I887" s="92">
        <f t="shared" si="689"/>
        <v>0</v>
      </c>
      <c r="J887" s="92">
        <f t="shared" ref="J887:K887" si="690">J879</f>
        <v>0</v>
      </c>
      <c r="K887" s="92">
        <f t="shared" si="690"/>
        <v>0</v>
      </c>
      <c r="L887" s="92">
        <f t="shared" ref="L887:M887" si="691">L879</f>
        <v>0</v>
      </c>
      <c r="M887" s="92">
        <f t="shared" si="691"/>
        <v>0</v>
      </c>
      <c r="N887" s="161">
        <v>0</v>
      </c>
      <c r="O887" s="22">
        <f>O879</f>
        <v>0</v>
      </c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s="9" customFormat="1" ht="15.75">
      <c r="A888" s="97" t="s">
        <v>176</v>
      </c>
      <c r="B888" s="92">
        <f t="shared" ref="B888:G888" si="692">B884</f>
        <v>0</v>
      </c>
      <c r="C888" s="92">
        <f t="shared" si="692"/>
        <v>0</v>
      </c>
      <c r="D888" s="92">
        <f t="shared" si="692"/>
        <v>0</v>
      </c>
      <c r="E888" s="92">
        <f t="shared" si="692"/>
        <v>0</v>
      </c>
      <c r="F888" s="92">
        <f t="shared" si="692"/>
        <v>0</v>
      </c>
      <c r="G888" s="92">
        <f t="shared" si="692"/>
        <v>0</v>
      </c>
      <c r="H888" s="92">
        <f t="shared" ref="H888:I888" si="693">H884</f>
        <v>0</v>
      </c>
      <c r="I888" s="92">
        <f t="shared" si="693"/>
        <v>0</v>
      </c>
      <c r="J888" s="92">
        <f t="shared" ref="J888:K888" si="694">J884</f>
        <v>0</v>
      </c>
      <c r="K888" s="92">
        <f t="shared" si="694"/>
        <v>0</v>
      </c>
      <c r="L888" s="92">
        <f t="shared" ref="L888:M888" si="695">L884</f>
        <v>0</v>
      </c>
      <c r="M888" s="92">
        <f t="shared" si="695"/>
        <v>0</v>
      </c>
      <c r="N888" s="161">
        <f>SUM(B888:M888)</f>
        <v>0</v>
      </c>
      <c r="O888" s="22">
        <f>IF(N888=0,0,AVERAGE(B888:M888))</f>
        <v>0</v>
      </c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s="9" customFormat="1" ht="15.75">
      <c r="A889" s="97" t="s">
        <v>177</v>
      </c>
      <c r="B889" s="92">
        <f t="shared" ref="B889:G889" si="696">SUM(B887:B888)</f>
        <v>0</v>
      </c>
      <c r="C889" s="92">
        <f t="shared" si="696"/>
        <v>0</v>
      </c>
      <c r="D889" s="92">
        <f t="shared" si="696"/>
        <v>0</v>
      </c>
      <c r="E889" s="92">
        <f t="shared" si="696"/>
        <v>0</v>
      </c>
      <c r="F889" s="92">
        <f t="shared" si="696"/>
        <v>0</v>
      </c>
      <c r="G889" s="92">
        <f t="shared" si="696"/>
        <v>0</v>
      </c>
      <c r="H889" s="92">
        <f t="shared" ref="H889:I889" si="697">SUM(H887:H888)</f>
        <v>0</v>
      </c>
      <c r="I889" s="92">
        <f t="shared" si="697"/>
        <v>0</v>
      </c>
      <c r="J889" s="92">
        <f t="shared" ref="J889:K889" si="698">SUM(J887:J888)</f>
        <v>0</v>
      </c>
      <c r="K889" s="92">
        <f t="shared" si="698"/>
        <v>0</v>
      </c>
      <c r="L889" s="92">
        <f t="shared" ref="L889:M889" si="699">SUM(L887:L888)</f>
        <v>0</v>
      </c>
      <c r="M889" s="92">
        <f t="shared" si="699"/>
        <v>0</v>
      </c>
      <c r="N889" s="161">
        <f>SUM(N887:N888)</f>
        <v>0</v>
      </c>
      <c r="O889" s="22">
        <f>SUM(O887:O888)</f>
        <v>0</v>
      </c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s="9" customFormat="1">
      <c r="A890" s="86"/>
      <c r="B890" s="110"/>
      <c r="C890" s="110"/>
      <c r="D890" s="110"/>
      <c r="E890" s="110"/>
      <c r="F890" s="110"/>
      <c r="G890" s="110"/>
      <c r="H890" s="110"/>
      <c r="I890" s="110"/>
      <c r="J890" s="110"/>
      <c r="K890" s="110"/>
      <c r="L890" s="110"/>
      <c r="M890" s="110"/>
      <c r="N890" s="181"/>
      <c r="O890" s="111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s="9" customFormat="1" ht="15.75">
      <c r="A891" s="17" t="s">
        <v>828</v>
      </c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60"/>
      <c r="O891" s="19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s="9" customFormat="1" ht="15.75">
      <c r="A892" s="66" t="s">
        <v>511</v>
      </c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60"/>
      <c r="O892" s="19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s="9" customFormat="1" ht="15.75">
      <c r="A893" s="40" t="s">
        <v>18</v>
      </c>
      <c r="B893" s="21">
        <v>0</v>
      </c>
      <c r="C893" s="21">
        <v>0</v>
      </c>
      <c r="D893" s="21">
        <v>0</v>
      </c>
      <c r="E893" s="21">
        <v>0</v>
      </c>
      <c r="F893" s="21">
        <v>0</v>
      </c>
      <c r="G893" s="21">
        <v>0</v>
      </c>
      <c r="H893" s="21">
        <v>0</v>
      </c>
      <c r="I893" s="21">
        <v>0</v>
      </c>
      <c r="J893" s="21">
        <v>0</v>
      </c>
      <c r="K893" s="21">
        <v>0</v>
      </c>
      <c r="L893" s="21">
        <v>0</v>
      </c>
      <c r="M893" s="21">
        <v>0</v>
      </c>
      <c r="N893" s="161">
        <f>SUM(B893:M893)</f>
        <v>0</v>
      </c>
      <c r="O893" s="22">
        <f>IF(N893=0,0,AVERAGE(B893:M893))</f>
        <v>0</v>
      </c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s="9" customFormat="1" ht="15.75">
      <c r="A894" s="40" t="s">
        <v>19</v>
      </c>
      <c r="B894" s="21">
        <v>0</v>
      </c>
      <c r="C894" s="21">
        <v>0</v>
      </c>
      <c r="D894" s="21">
        <v>0</v>
      </c>
      <c r="E894" s="21">
        <v>0</v>
      </c>
      <c r="F894" s="21">
        <v>0</v>
      </c>
      <c r="G894" s="21">
        <v>0</v>
      </c>
      <c r="H894" s="21">
        <v>0</v>
      </c>
      <c r="I894" s="21">
        <v>0</v>
      </c>
      <c r="J894" s="21">
        <v>0</v>
      </c>
      <c r="K894" s="21">
        <v>0</v>
      </c>
      <c r="L894" s="21">
        <v>0</v>
      </c>
      <c r="M894" s="21">
        <v>0</v>
      </c>
      <c r="N894" s="161">
        <f>SUM(B894:M894)</f>
        <v>0</v>
      </c>
      <c r="O894" s="22">
        <f>IF(N894=0,0,AVERAGE(B894:M894))</f>
        <v>0</v>
      </c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s="9" customFormat="1" ht="15.75">
      <c r="A895" s="40" t="s">
        <v>20</v>
      </c>
      <c r="B895" s="21">
        <v>0</v>
      </c>
      <c r="C895" s="21">
        <v>0</v>
      </c>
      <c r="D895" s="21">
        <v>0</v>
      </c>
      <c r="E895" s="21">
        <v>0</v>
      </c>
      <c r="F895" s="21">
        <v>0</v>
      </c>
      <c r="G895" s="21">
        <v>0</v>
      </c>
      <c r="H895" s="21">
        <v>0</v>
      </c>
      <c r="I895" s="21">
        <v>0</v>
      </c>
      <c r="J895" s="21">
        <v>0</v>
      </c>
      <c r="K895" s="21">
        <v>0</v>
      </c>
      <c r="L895" s="21">
        <v>0</v>
      </c>
      <c r="M895" s="21">
        <v>0</v>
      </c>
      <c r="N895" s="161">
        <f>SUM(B895:M895)</f>
        <v>0</v>
      </c>
      <c r="O895" s="22">
        <f>IF(N895=0,0,AVERAGE(B895:M895))</f>
        <v>0</v>
      </c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s="9" customFormat="1" ht="15.75">
      <c r="A896" s="62" t="s">
        <v>21</v>
      </c>
      <c r="B896" s="24">
        <f t="shared" ref="B896:G896" si="700">SUM(B893:B895)</f>
        <v>0</v>
      </c>
      <c r="C896" s="24">
        <f t="shared" si="700"/>
        <v>0</v>
      </c>
      <c r="D896" s="24">
        <f t="shared" si="700"/>
        <v>0</v>
      </c>
      <c r="E896" s="24">
        <f t="shared" si="700"/>
        <v>0</v>
      </c>
      <c r="F896" s="24">
        <f t="shared" si="700"/>
        <v>0</v>
      </c>
      <c r="G896" s="24">
        <f t="shared" si="700"/>
        <v>0</v>
      </c>
      <c r="H896" s="24">
        <f t="shared" ref="H896:I896" si="701">SUM(H893:H895)</f>
        <v>0</v>
      </c>
      <c r="I896" s="24">
        <f t="shared" si="701"/>
        <v>0</v>
      </c>
      <c r="J896" s="24">
        <f t="shared" ref="J896:K896" si="702">SUM(J893:J895)</f>
        <v>0</v>
      </c>
      <c r="K896" s="24">
        <f t="shared" si="702"/>
        <v>0</v>
      </c>
      <c r="L896" s="24">
        <f t="shared" ref="L896:M896" si="703">SUM(L893:L895)</f>
        <v>0</v>
      </c>
      <c r="M896" s="24">
        <f t="shared" si="703"/>
        <v>0</v>
      </c>
      <c r="N896" s="155">
        <f>SUM(N893:N895)</f>
        <v>0</v>
      </c>
      <c r="O896" s="25">
        <f>SUM(O893:O895)</f>
        <v>0</v>
      </c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s="9" customFormat="1" ht="15.75">
      <c r="A897" s="62" t="s">
        <v>131</v>
      </c>
      <c r="B897" s="24" t="s">
        <v>44</v>
      </c>
      <c r="C897" s="24" t="s">
        <v>44</v>
      </c>
      <c r="D897" s="24" t="s">
        <v>44</v>
      </c>
      <c r="E897" s="24" t="s">
        <v>44</v>
      </c>
      <c r="F897" s="24" t="s">
        <v>44</v>
      </c>
      <c r="G897" s="24" t="s">
        <v>44</v>
      </c>
      <c r="H897" s="24" t="s">
        <v>44</v>
      </c>
      <c r="I897" s="24" t="s">
        <v>44</v>
      </c>
      <c r="J897" s="24" t="s">
        <v>44</v>
      </c>
      <c r="K897" s="24" t="s">
        <v>44</v>
      </c>
      <c r="L897" s="24" t="s">
        <v>44</v>
      </c>
      <c r="M897" s="24" t="s">
        <v>44</v>
      </c>
      <c r="N897" s="155">
        <f>SUM(B897:M897)</f>
        <v>0</v>
      </c>
      <c r="O897" s="25">
        <f>IF(N897=0,0,AVERAGE(B897:M897))</f>
        <v>0</v>
      </c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s="9" customFormat="1" ht="15.75">
      <c r="A898" s="88"/>
      <c r="B898" s="89"/>
      <c r="C898" s="89"/>
      <c r="D898" s="89"/>
      <c r="E898" s="89"/>
      <c r="F898" s="89"/>
      <c r="G898" s="89"/>
      <c r="H898" s="89"/>
      <c r="I898" s="89"/>
      <c r="J898" s="89"/>
      <c r="K898" s="89"/>
      <c r="L898" s="89"/>
      <c r="M898" s="89"/>
      <c r="N898" s="178"/>
      <c r="O898" s="90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s="9" customFormat="1" ht="15.75">
      <c r="A899" s="66" t="s">
        <v>512</v>
      </c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60"/>
      <c r="O899" s="19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s="9" customFormat="1" ht="15.75">
      <c r="A900" s="104" t="s">
        <v>133</v>
      </c>
      <c r="B900" s="105">
        <v>0</v>
      </c>
      <c r="C900" s="105">
        <v>0</v>
      </c>
      <c r="D900" s="105">
        <v>0</v>
      </c>
      <c r="E900" s="105">
        <v>11</v>
      </c>
      <c r="F900" s="105">
        <v>8</v>
      </c>
      <c r="G900" s="105">
        <v>9</v>
      </c>
      <c r="H900" s="105">
        <v>18</v>
      </c>
      <c r="I900" s="105">
        <v>21</v>
      </c>
      <c r="J900" s="105">
        <v>17</v>
      </c>
      <c r="K900" s="105">
        <v>18</v>
      </c>
      <c r="L900" s="105">
        <v>15</v>
      </c>
      <c r="M900" s="105">
        <v>14</v>
      </c>
      <c r="N900" s="161">
        <f>SUM(B900:M900)</f>
        <v>131</v>
      </c>
      <c r="O900" s="22">
        <f>IF(N900=0,0,AVERAGE(B900:M900))</f>
        <v>10.916666666666666</v>
      </c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s="9" customFormat="1" ht="15.75">
      <c r="A901" s="62" t="s">
        <v>21</v>
      </c>
      <c r="B901" s="24">
        <f t="shared" ref="B901:F901" si="704">SUM(B900)</f>
        <v>0</v>
      </c>
      <c r="C901" s="24">
        <f t="shared" si="704"/>
        <v>0</v>
      </c>
      <c r="D901" s="24">
        <f t="shared" si="704"/>
        <v>0</v>
      </c>
      <c r="E901" s="24">
        <f t="shared" si="704"/>
        <v>11</v>
      </c>
      <c r="F901" s="24">
        <f t="shared" si="704"/>
        <v>8</v>
      </c>
      <c r="G901" s="24">
        <f t="shared" ref="G901:L901" si="705">SUM(G900)</f>
        <v>9</v>
      </c>
      <c r="H901" s="24">
        <f t="shared" si="705"/>
        <v>18</v>
      </c>
      <c r="I901" s="24">
        <f t="shared" si="705"/>
        <v>21</v>
      </c>
      <c r="J901" s="24">
        <f t="shared" si="705"/>
        <v>17</v>
      </c>
      <c r="K901" s="24">
        <f t="shared" si="705"/>
        <v>18</v>
      </c>
      <c r="L901" s="24">
        <f t="shared" si="705"/>
        <v>15</v>
      </c>
      <c r="M901" s="24">
        <f t="shared" ref="M901" si="706">SUM(M900)</f>
        <v>14</v>
      </c>
      <c r="N901" s="155">
        <f>SUM(N900)</f>
        <v>131</v>
      </c>
      <c r="O901" s="25">
        <f>SUM(O900)</f>
        <v>10.916666666666666</v>
      </c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s="9" customFormat="1" ht="15.75">
      <c r="A902" s="62" t="s">
        <v>131</v>
      </c>
      <c r="B902" s="25" t="s">
        <v>44</v>
      </c>
      <c r="C902" s="25" t="s">
        <v>44</v>
      </c>
      <c r="D902" s="25" t="s">
        <v>44</v>
      </c>
      <c r="E902" s="25">
        <f t="shared" ref="E902:J902" si="707">IF(E901=0,"",E901/E$1696)</f>
        <v>0.36666666666666664</v>
      </c>
      <c r="F902" s="25">
        <f t="shared" si="707"/>
        <v>0.25806451612903225</v>
      </c>
      <c r="G902" s="25">
        <f t="shared" si="707"/>
        <v>0.3</v>
      </c>
      <c r="H902" s="25">
        <f t="shared" si="707"/>
        <v>0.58064516129032262</v>
      </c>
      <c r="I902" s="25">
        <f t="shared" si="707"/>
        <v>0.67741935483870963</v>
      </c>
      <c r="J902" s="25">
        <f t="shared" si="707"/>
        <v>0.56666666666666665</v>
      </c>
      <c r="K902" s="25">
        <f t="shared" ref="K902:L902" si="708">IF(K901=0,"",K901/K$1696)</f>
        <v>0.58064516129032262</v>
      </c>
      <c r="L902" s="25">
        <f t="shared" si="708"/>
        <v>0.5</v>
      </c>
      <c r="M902" s="25">
        <f t="shared" ref="M902" si="709">IF(M901=0,"",M901/M$1696)</f>
        <v>0.45161290322580644</v>
      </c>
      <c r="N902" s="155">
        <f>SUM(B902:M902)</f>
        <v>4.2817204301075265</v>
      </c>
      <c r="O902" s="25">
        <f>IF(N902=0,0,AVERAGE(B902:M902))</f>
        <v>0.47574671445639183</v>
      </c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s="9" customFormat="1">
      <c r="A903" s="86"/>
      <c r="B903" s="110"/>
      <c r="C903" s="110"/>
      <c r="D903" s="110"/>
      <c r="E903" s="110"/>
      <c r="F903" s="110"/>
      <c r="G903" s="110"/>
      <c r="H903" s="110"/>
      <c r="I903" s="110"/>
      <c r="J903" s="110"/>
      <c r="K903" s="110"/>
      <c r="L903" s="110"/>
      <c r="M903" s="110"/>
      <c r="N903" s="181"/>
      <c r="O903" s="111"/>
    </row>
    <row r="904" spans="1:26" s="9" customFormat="1" ht="15.75">
      <c r="A904" s="97" t="s">
        <v>175</v>
      </c>
      <c r="B904" s="92">
        <f t="shared" ref="B904:F904" si="710">B896</f>
        <v>0</v>
      </c>
      <c r="C904" s="92">
        <f t="shared" si="710"/>
        <v>0</v>
      </c>
      <c r="D904" s="92">
        <f t="shared" si="710"/>
        <v>0</v>
      </c>
      <c r="E904" s="92">
        <f t="shared" si="710"/>
        <v>0</v>
      </c>
      <c r="F904" s="92">
        <f t="shared" si="710"/>
        <v>0</v>
      </c>
      <c r="G904" s="92">
        <f t="shared" ref="G904:L904" si="711">G896</f>
        <v>0</v>
      </c>
      <c r="H904" s="92">
        <f t="shared" si="711"/>
        <v>0</v>
      </c>
      <c r="I904" s="92">
        <f t="shared" si="711"/>
        <v>0</v>
      </c>
      <c r="J904" s="92">
        <f t="shared" si="711"/>
        <v>0</v>
      </c>
      <c r="K904" s="92">
        <f t="shared" si="711"/>
        <v>0</v>
      </c>
      <c r="L904" s="92">
        <f t="shared" si="711"/>
        <v>0</v>
      </c>
      <c r="M904" s="92">
        <f t="shared" ref="M904" si="712">M896</f>
        <v>0</v>
      </c>
      <c r="N904" s="161">
        <v>0</v>
      </c>
      <c r="O904" s="22">
        <f>O896</f>
        <v>0</v>
      </c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s="9" customFormat="1" ht="15.75">
      <c r="A905" s="97" t="s">
        <v>176</v>
      </c>
      <c r="B905" s="92">
        <f t="shared" ref="B905:F905" si="713">B901</f>
        <v>0</v>
      </c>
      <c r="C905" s="92">
        <f t="shared" si="713"/>
        <v>0</v>
      </c>
      <c r="D905" s="92">
        <f t="shared" si="713"/>
        <v>0</v>
      </c>
      <c r="E905" s="92">
        <f t="shared" si="713"/>
        <v>11</v>
      </c>
      <c r="F905" s="92">
        <f t="shared" si="713"/>
        <v>8</v>
      </c>
      <c r="G905" s="92">
        <f t="shared" ref="G905:L905" si="714">G901</f>
        <v>9</v>
      </c>
      <c r="H905" s="92">
        <f t="shared" si="714"/>
        <v>18</v>
      </c>
      <c r="I905" s="92">
        <f t="shared" si="714"/>
        <v>21</v>
      </c>
      <c r="J905" s="92">
        <f t="shared" si="714"/>
        <v>17</v>
      </c>
      <c r="K905" s="92">
        <f t="shared" si="714"/>
        <v>18</v>
      </c>
      <c r="L905" s="92">
        <f t="shared" si="714"/>
        <v>15</v>
      </c>
      <c r="M905" s="92">
        <f t="shared" ref="M905" si="715">M901</f>
        <v>14</v>
      </c>
      <c r="N905" s="161">
        <f>SUM(B905:M905)</f>
        <v>131</v>
      </c>
      <c r="O905" s="22">
        <f>IF(N905=0,0,AVERAGE(B905:M905))</f>
        <v>10.916666666666666</v>
      </c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s="9" customFormat="1" ht="15.75">
      <c r="A906" s="97" t="s">
        <v>177</v>
      </c>
      <c r="B906" s="92">
        <f t="shared" ref="B906:F906" si="716">SUM(B904:B905)</f>
        <v>0</v>
      </c>
      <c r="C906" s="92">
        <f t="shared" si="716"/>
        <v>0</v>
      </c>
      <c r="D906" s="92">
        <f t="shared" si="716"/>
        <v>0</v>
      </c>
      <c r="E906" s="92">
        <f t="shared" si="716"/>
        <v>11</v>
      </c>
      <c r="F906" s="92">
        <f t="shared" si="716"/>
        <v>8</v>
      </c>
      <c r="G906" s="92">
        <f t="shared" ref="G906:L906" si="717">SUM(G904:G905)</f>
        <v>9</v>
      </c>
      <c r="H906" s="92">
        <f t="shared" si="717"/>
        <v>18</v>
      </c>
      <c r="I906" s="92">
        <f t="shared" si="717"/>
        <v>21</v>
      </c>
      <c r="J906" s="92">
        <f t="shared" si="717"/>
        <v>17</v>
      </c>
      <c r="K906" s="92">
        <f t="shared" si="717"/>
        <v>18</v>
      </c>
      <c r="L906" s="92">
        <f t="shared" si="717"/>
        <v>15</v>
      </c>
      <c r="M906" s="92">
        <f t="shared" ref="M906" si="718">SUM(M904:M905)</f>
        <v>14</v>
      </c>
      <c r="N906" s="161">
        <f>SUM(N904:N905)</f>
        <v>131</v>
      </c>
      <c r="O906" s="22">
        <f>SUM(O904:O905)</f>
        <v>10.916666666666666</v>
      </c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s="9" customFormat="1" ht="15.75">
      <c r="A907" s="88"/>
      <c r="B907" s="89"/>
      <c r="C907" s="89"/>
      <c r="D907" s="89"/>
      <c r="E907" s="89"/>
      <c r="F907" s="89"/>
      <c r="G907" s="89"/>
      <c r="H907" s="89"/>
      <c r="I907" s="89"/>
      <c r="J907" s="89"/>
      <c r="K907" s="89"/>
      <c r="L907" s="89"/>
      <c r="M907" s="89"/>
      <c r="N907" s="178"/>
      <c r="O907" s="90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s="9" customFormat="1" ht="15.75">
      <c r="A908" s="17" t="s">
        <v>829</v>
      </c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60"/>
      <c r="O908" s="19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s="9" customFormat="1" ht="15.75">
      <c r="A909" s="66" t="s">
        <v>501</v>
      </c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60"/>
      <c r="O909" s="19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s="9" customFormat="1" ht="15.75">
      <c r="A910" s="40" t="s">
        <v>18</v>
      </c>
      <c r="B910" s="21">
        <v>0</v>
      </c>
      <c r="C910" s="21">
        <v>0</v>
      </c>
      <c r="D910" s="21">
        <v>0</v>
      </c>
      <c r="E910" s="21">
        <v>0</v>
      </c>
      <c r="F910" s="21">
        <v>0</v>
      </c>
      <c r="G910" s="21">
        <v>0</v>
      </c>
      <c r="H910" s="21">
        <v>0</v>
      </c>
      <c r="I910" s="21">
        <v>0</v>
      </c>
      <c r="J910" s="21">
        <v>0</v>
      </c>
      <c r="K910" s="21">
        <v>0</v>
      </c>
      <c r="L910" s="21">
        <v>0</v>
      </c>
      <c r="M910" s="21">
        <v>0</v>
      </c>
      <c r="N910" s="161">
        <f>SUM(B910:M910)</f>
        <v>0</v>
      </c>
      <c r="O910" s="22">
        <f>IF(N910=0,0,AVERAGE(B910:M910))</f>
        <v>0</v>
      </c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s="9" customFormat="1" ht="15.75">
      <c r="A911" s="40" t="s">
        <v>19</v>
      </c>
      <c r="B911" s="21">
        <v>0</v>
      </c>
      <c r="C911" s="21">
        <v>0</v>
      </c>
      <c r="D911" s="21">
        <v>0</v>
      </c>
      <c r="E911" s="21">
        <v>0</v>
      </c>
      <c r="F911" s="21">
        <v>0</v>
      </c>
      <c r="G911" s="21">
        <v>0</v>
      </c>
      <c r="H911" s="21">
        <v>0</v>
      </c>
      <c r="I911" s="21">
        <v>0</v>
      </c>
      <c r="J911" s="21">
        <v>0</v>
      </c>
      <c r="K911" s="21">
        <v>0</v>
      </c>
      <c r="L911" s="21">
        <v>0</v>
      </c>
      <c r="M911" s="21">
        <v>0</v>
      </c>
      <c r="N911" s="161">
        <f>SUM(B911:M911)</f>
        <v>0</v>
      </c>
      <c r="O911" s="22">
        <f>IF(N911=0,0,AVERAGE(B911:M911))</f>
        <v>0</v>
      </c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s="9" customFormat="1" ht="15.75">
      <c r="A912" s="40" t="s">
        <v>20</v>
      </c>
      <c r="B912" s="21">
        <v>0</v>
      </c>
      <c r="C912" s="21">
        <v>0</v>
      </c>
      <c r="D912" s="21">
        <v>0</v>
      </c>
      <c r="E912" s="21">
        <v>0</v>
      </c>
      <c r="F912" s="21">
        <v>0</v>
      </c>
      <c r="G912" s="21">
        <v>0</v>
      </c>
      <c r="H912" s="21">
        <v>0</v>
      </c>
      <c r="I912" s="21">
        <v>0</v>
      </c>
      <c r="J912" s="21">
        <v>0</v>
      </c>
      <c r="K912" s="21">
        <v>0</v>
      </c>
      <c r="L912" s="21">
        <v>0</v>
      </c>
      <c r="M912" s="21">
        <v>0</v>
      </c>
      <c r="N912" s="161">
        <f>SUM(B912:M912)</f>
        <v>0</v>
      </c>
      <c r="O912" s="22">
        <f>IF(N912=0,0,AVERAGE(B912:M912))</f>
        <v>0</v>
      </c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s="9" customFormat="1" ht="15.75">
      <c r="A913" s="62" t="s">
        <v>21</v>
      </c>
      <c r="B913" s="24">
        <f t="shared" ref="B913:O913" si="719">SUM(B910:B912)</f>
        <v>0</v>
      </c>
      <c r="C913" s="24">
        <f t="shared" si="719"/>
        <v>0</v>
      </c>
      <c r="D913" s="24">
        <f t="shared" si="719"/>
        <v>0</v>
      </c>
      <c r="E913" s="24">
        <f t="shared" si="719"/>
        <v>0</v>
      </c>
      <c r="F913" s="24">
        <f t="shared" si="719"/>
        <v>0</v>
      </c>
      <c r="G913" s="24">
        <f t="shared" ref="G913:H913" si="720">SUM(G910:G912)</f>
        <v>0</v>
      </c>
      <c r="H913" s="24">
        <f t="shared" si="720"/>
        <v>0</v>
      </c>
      <c r="I913" s="24">
        <f t="shared" ref="I913:J913" si="721">SUM(I910:I912)</f>
        <v>0</v>
      </c>
      <c r="J913" s="24">
        <f t="shared" si="721"/>
        <v>0</v>
      </c>
      <c r="K913" s="24">
        <f t="shared" ref="K913:L913" si="722">SUM(K910:K912)</f>
        <v>0</v>
      </c>
      <c r="L913" s="24">
        <f t="shared" si="722"/>
        <v>0</v>
      </c>
      <c r="M913" s="24">
        <f t="shared" ref="M913" si="723">SUM(M910:M912)</f>
        <v>0</v>
      </c>
      <c r="N913" s="155">
        <f t="shared" si="719"/>
        <v>0</v>
      </c>
      <c r="O913" s="25">
        <f t="shared" si="719"/>
        <v>0</v>
      </c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s="9" customFormat="1" ht="15.75">
      <c r="A914" s="62" t="s">
        <v>131</v>
      </c>
      <c r="B914" s="24" t="s">
        <v>44</v>
      </c>
      <c r="C914" s="24" t="s">
        <v>44</v>
      </c>
      <c r="D914" s="24" t="s">
        <v>44</v>
      </c>
      <c r="E914" s="24" t="s">
        <v>44</v>
      </c>
      <c r="F914" s="24" t="s">
        <v>44</v>
      </c>
      <c r="G914" s="24" t="s">
        <v>44</v>
      </c>
      <c r="H914" s="24" t="s">
        <v>44</v>
      </c>
      <c r="I914" s="24" t="s">
        <v>44</v>
      </c>
      <c r="J914" s="24" t="s">
        <v>44</v>
      </c>
      <c r="K914" s="24" t="s">
        <v>44</v>
      </c>
      <c r="L914" s="24" t="s">
        <v>44</v>
      </c>
      <c r="M914" s="24" t="s">
        <v>44</v>
      </c>
      <c r="N914" s="155">
        <f>SUM(B914:M914)</f>
        <v>0</v>
      </c>
      <c r="O914" s="25">
        <f>IF(N914=0,0,AVERAGE(B914:M914))</f>
        <v>0</v>
      </c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s="9" customFormat="1" ht="15.75">
      <c r="A915" s="101"/>
      <c r="B915" s="27"/>
      <c r="C915" s="27"/>
      <c r="D915" s="27"/>
      <c r="E915" s="28"/>
      <c r="F915" s="28"/>
      <c r="G915" s="28"/>
      <c r="H915" s="28"/>
      <c r="I915" s="28"/>
      <c r="J915" s="28"/>
      <c r="K915" s="28"/>
      <c r="L915" s="28"/>
      <c r="M915" s="28"/>
      <c r="N915" s="162"/>
      <c r="O915" s="102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s="9" customFormat="1" ht="15.75">
      <c r="A916" s="66" t="s">
        <v>514</v>
      </c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60"/>
      <c r="O916" s="19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s="9" customFormat="1" ht="15.75">
      <c r="A917" s="104" t="s">
        <v>133</v>
      </c>
      <c r="B917" s="105">
        <v>10</v>
      </c>
      <c r="C917" s="105">
        <v>12</v>
      </c>
      <c r="D917" s="105">
        <v>18</v>
      </c>
      <c r="E917" s="106">
        <v>14</v>
      </c>
      <c r="F917" s="106">
        <v>12</v>
      </c>
      <c r="G917" s="106">
        <v>8</v>
      </c>
      <c r="H917" s="106">
        <v>21</v>
      </c>
      <c r="I917" s="106">
        <v>11</v>
      </c>
      <c r="J917" s="106">
        <v>12</v>
      </c>
      <c r="K917" s="106">
        <v>12</v>
      </c>
      <c r="L917" s="106">
        <v>11</v>
      </c>
      <c r="M917" s="106">
        <v>14</v>
      </c>
      <c r="N917" s="161">
        <f>SUM(B917:M917)</f>
        <v>155</v>
      </c>
      <c r="O917" s="22">
        <f>IF(N917=0,0,AVERAGE(B917:M917))</f>
        <v>12.916666666666666</v>
      </c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s="9" customFormat="1" ht="15.75">
      <c r="A918" s="62" t="s">
        <v>21</v>
      </c>
      <c r="B918" s="24">
        <f t="shared" ref="B918:G918" si="724">SUM(B917)</f>
        <v>10</v>
      </c>
      <c r="C918" s="24">
        <f t="shared" si="724"/>
        <v>12</v>
      </c>
      <c r="D918" s="24">
        <f t="shared" si="724"/>
        <v>18</v>
      </c>
      <c r="E918" s="24">
        <f t="shared" si="724"/>
        <v>14</v>
      </c>
      <c r="F918" s="24">
        <f t="shared" si="724"/>
        <v>12</v>
      </c>
      <c r="G918" s="24">
        <f t="shared" si="724"/>
        <v>8</v>
      </c>
      <c r="H918" s="24">
        <f t="shared" ref="H918:I918" si="725">SUM(H917)</f>
        <v>21</v>
      </c>
      <c r="I918" s="24">
        <f t="shared" si="725"/>
        <v>11</v>
      </c>
      <c r="J918" s="24">
        <f t="shared" ref="J918:K918" si="726">SUM(J917)</f>
        <v>12</v>
      </c>
      <c r="K918" s="24">
        <f t="shared" si="726"/>
        <v>12</v>
      </c>
      <c r="L918" s="24">
        <f t="shared" ref="L918:M918" si="727">SUM(L917)</f>
        <v>11</v>
      </c>
      <c r="M918" s="24">
        <f t="shared" si="727"/>
        <v>14</v>
      </c>
      <c r="N918" s="155">
        <f>SUM(N917)</f>
        <v>155</v>
      </c>
      <c r="O918" s="25">
        <f>SUM(O917)</f>
        <v>12.916666666666666</v>
      </c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s="9" customFormat="1" ht="15.75">
      <c r="A919" s="62" t="s">
        <v>131</v>
      </c>
      <c r="B919" s="25">
        <f t="shared" ref="B919:H919" si="728">IF(B918=0,"",B918/B$1696)</f>
        <v>0.32258064516129031</v>
      </c>
      <c r="C919" s="25">
        <f t="shared" si="728"/>
        <v>0.42857142857142855</v>
      </c>
      <c r="D919" s="25">
        <f t="shared" si="728"/>
        <v>0.58064516129032262</v>
      </c>
      <c r="E919" s="25">
        <f t="shared" si="728"/>
        <v>0.46666666666666667</v>
      </c>
      <c r="F919" s="25">
        <f t="shared" si="728"/>
        <v>0.38709677419354838</v>
      </c>
      <c r="G919" s="25">
        <f t="shared" si="728"/>
        <v>0.26666666666666666</v>
      </c>
      <c r="H919" s="25">
        <f t="shared" si="728"/>
        <v>0.67741935483870963</v>
      </c>
      <c r="I919" s="25">
        <f t="shared" ref="I919:J919" si="729">IF(I918=0,"",I918/I$1696)</f>
        <v>0.35483870967741937</v>
      </c>
      <c r="J919" s="25">
        <f t="shared" si="729"/>
        <v>0.4</v>
      </c>
      <c r="K919" s="25">
        <f t="shared" ref="K919:L919" si="730">IF(K918=0,"",K918/K$1696)</f>
        <v>0.38709677419354838</v>
      </c>
      <c r="L919" s="25">
        <f t="shared" si="730"/>
        <v>0.36666666666666664</v>
      </c>
      <c r="M919" s="25">
        <f t="shared" ref="M919" si="731">IF(M918=0,"",M918/M$1696)</f>
        <v>0.45161290322580644</v>
      </c>
      <c r="N919" s="155">
        <f>SUM(B919:M919)</f>
        <v>5.089861751152073</v>
      </c>
      <c r="O919" s="25">
        <f>IF(N919=0,0,AVERAGE(B919:M919))</f>
        <v>0.42415514592933939</v>
      </c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s="9" customFormat="1" ht="15.75">
      <c r="A920" s="101"/>
      <c r="B920" s="27"/>
      <c r="C920" s="27"/>
      <c r="D920" s="27"/>
      <c r="E920" s="28"/>
      <c r="F920" s="28"/>
      <c r="G920" s="28"/>
      <c r="H920" s="28"/>
      <c r="I920" s="28"/>
      <c r="J920" s="28"/>
      <c r="K920" s="28"/>
      <c r="L920" s="28"/>
      <c r="M920" s="28"/>
      <c r="N920" s="162"/>
      <c r="O920" s="57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s="9" customFormat="1" ht="15.75">
      <c r="A921" s="91" t="s">
        <v>175</v>
      </c>
      <c r="B921" s="92">
        <f t="shared" ref="B921:G921" si="732">B913</f>
        <v>0</v>
      </c>
      <c r="C921" s="92">
        <f t="shared" si="732"/>
        <v>0</v>
      </c>
      <c r="D921" s="92">
        <f t="shared" si="732"/>
        <v>0</v>
      </c>
      <c r="E921" s="92">
        <f t="shared" si="732"/>
        <v>0</v>
      </c>
      <c r="F921" s="92">
        <f t="shared" si="732"/>
        <v>0</v>
      </c>
      <c r="G921" s="92">
        <f t="shared" si="732"/>
        <v>0</v>
      </c>
      <c r="H921" s="92">
        <f t="shared" ref="H921:I921" si="733">H913</f>
        <v>0</v>
      </c>
      <c r="I921" s="92">
        <f t="shared" si="733"/>
        <v>0</v>
      </c>
      <c r="J921" s="92">
        <f t="shared" ref="J921:K921" si="734">J913</f>
        <v>0</v>
      </c>
      <c r="K921" s="92">
        <f t="shared" si="734"/>
        <v>0</v>
      </c>
      <c r="L921" s="92">
        <f t="shared" ref="L921:M921" si="735">L913</f>
        <v>0</v>
      </c>
      <c r="M921" s="92">
        <f t="shared" si="735"/>
        <v>0</v>
      </c>
      <c r="N921" s="161">
        <f>SUM(B921:M921)</f>
        <v>0</v>
      </c>
      <c r="O921" s="22">
        <f>IF(N921=0,0,AVERAGE(B921:M921))</f>
        <v>0</v>
      </c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s="9" customFormat="1" ht="15.75">
      <c r="A922" s="91" t="s">
        <v>176</v>
      </c>
      <c r="B922" s="92">
        <f t="shared" ref="B922:G922" si="736">B918</f>
        <v>10</v>
      </c>
      <c r="C922" s="92">
        <f t="shared" si="736"/>
        <v>12</v>
      </c>
      <c r="D922" s="92">
        <f t="shared" si="736"/>
        <v>18</v>
      </c>
      <c r="E922" s="92">
        <f t="shared" si="736"/>
        <v>14</v>
      </c>
      <c r="F922" s="92">
        <f t="shared" si="736"/>
        <v>12</v>
      </c>
      <c r="G922" s="92">
        <f t="shared" si="736"/>
        <v>8</v>
      </c>
      <c r="H922" s="92">
        <f t="shared" ref="H922:I922" si="737">H918</f>
        <v>21</v>
      </c>
      <c r="I922" s="92">
        <f t="shared" si="737"/>
        <v>11</v>
      </c>
      <c r="J922" s="92">
        <f t="shared" ref="J922:K922" si="738">J918</f>
        <v>12</v>
      </c>
      <c r="K922" s="92">
        <f t="shared" si="738"/>
        <v>12</v>
      </c>
      <c r="L922" s="92">
        <f t="shared" ref="L922:M922" si="739">L918</f>
        <v>11</v>
      </c>
      <c r="M922" s="92">
        <f t="shared" si="739"/>
        <v>14</v>
      </c>
      <c r="N922" s="161">
        <f>SUM(B922:M922)</f>
        <v>155</v>
      </c>
      <c r="O922" s="22">
        <f>IF(N922=0,0,AVERAGE(B922:M922))</f>
        <v>12.916666666666666</v>
      </c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s="9" customFormat="1" ht="15.75">
      <c r="A923" s="91" t="s">
        <v>177</v>
      </c>
      <c r="B923" s="92">
        <f t="shared" ref="B923:G923" si="740">SUM(B921:B922)</f>
        <v>10</v>
      </c>
      <c r="C923" s="92">
        <f t="shared" si="740"/>
        <v>12</v>
      </c>
      <c r="D923" s="92">
        <f t="shared" si="740"/>
        <v>18</v>
      </c>
      <c r="E923" s="92">
        <f t="shared" si="740"/>
        <v>14</v>
      </c>
      <c r="F923" s="92">
        <f t="shared" si="740"/>
        <v>12</v>
      </c>
      <c r="G923" s="92">
        <f t="shared" si="740"/>
        <v>8</v>
      </c>
      <c r="H923" s="92">
        <f t="shared" ref="H923:I923" si="741">SUM(H921:H922)</f>
        <v>21</v>
      </c>
      <c r="I923" s="92">
        <f t="shared" si="741"/>
        <v>11</v>
      </c>
      <c r="J923" s="92">
        <f t="shared" ref="J923:K923" si="742">SUM(J921:J922)</f>
        <v>12</v>
      </c>
      <c r="K923" s="92">
        <f t="shared" si="742"/>
        <v>12</v>
      </c>
      <c r="L923" s="92">
        <f t="shared" ref="L923:M923" si="743">SUM(L921:L922)</f>
        <v>11</v>
      </c>
      <c r="M923" s="92">
        <f t="shared" si="743"/>
        <v>14</v>
      </c>
      <c r="N923" s="161">
        <f>SUM(N921:N922)</f>
        <v>155</v>
      </c>
      <c r="O923" s="22">
        <f>SUM(O921:O922)</f>
        <v>12.916666666666666</v>
      </c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s="9" customFormat="1" ht="15.75">
      <c r="A924" s="88"/>
      <c r="B924" s="89"/>
      <c r="C924" s="89"/>
      <c r="D924" s="89"/>
      <c r="E924" s="89"/>
      <c r="F924" s="89"/>
      <c r="G924" s="89"/>
      <c r="H924" s="89"/>
      <c r="I924" s="89"/>
      <c r="J924" s="89"/>
      <c r="K924" s="89"/>
      <c r="L924" s="89"/>
      <c r="M924" s="89"/>
      <c r="N924" s="178"/>
      <c r="O924" s="90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s="9" customFormat="1" ht="15.75">
      <c r="A925" s="17" t="s">
        <v>830</v>
      </c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60"/>
      <c r="O925" s="19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s="9" customFormat="1" ht="15.75">
      <c r="A926" s="66" t="s">
        <v>515</v>
      </c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60"/>
      <c r="O926" s="19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s="9" customFormat="1" ht="15.75">
      <c r="A927" s="40" t="s">
        <v>18</v>
      </c>
      <c r="B927" s="21">
        <v>0</v>
      </c>
      <c r="C927" s="21">
        <v>0</v>
      </c>
      <c r="D927" s="21">
        <v>0</v>
      </c>
      <c r="E927" s="21">
        <v>0</v>
      </c>
      <c r="F927" s="21">
        <v>0</v>
      </c>
      <c r="G927" s="21">
        <v>0</v>
      </c>
      <c r="H927" s="21">
        <v>0</v>
      </c>
      <c r="I927" s="21">
        <v>0</v>
      </c>
      <c r="J927" s="21">
        <v>0</v>
      </c>
      <c r="K927" s="21">
        <v>0</v>
      </c>
      <c r="L927" s="21">
        <v>0</v>
      </c>
      <c r="M927" s="21">
        <v>0</v>
      </c>
      <c r="N927" s="161">
        <f>SUM(B927:M927)</f>
        <v>0</v>
      </c>
      <c r="O927" s="22">
        <f>IF(N927=0,0,AVERAGE(B927:M927))</f>
        <v>0</v>
      </c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s="9" customFormat="1" ht="15.75">
      <c r="A928" s="40" t="s">
        <v>19</v>
      </c>
      <c r="B928" s="21">
        <v>0</v>
      </c>
      <c r="C928" s="21">
        <v>0</v>
      </c>
      <c r="D928" s="21">
        <v>0</v>
      </c>
      <c r="E928" s="21">
        <v>0</v>
      </c>
      <c r="F928" s="21">
        <v>0</v>
      </c>
      <c r="G928" s="21">
        <v>0</v>
      </c>
      <c r="H928" s="21">
        <v>0</v>
      </c>
      <c r="I928" s="21">
        <v>0</v>
      </c>
      <c r="J928" s="21">
        <v>0</v>
      </c>
      <c r="K928" s="21">
        <v>0</v>
      </c>
      <c r="L928" s="21">
        <v>0</v>
      </c>
      <c r="M928" s="21">
        <v>0</v>
      </c>
      <c r="N928" s="161">
        <f>SUM(B928:M928)</f>
        <v>0</v>
      </c>
      <c r="O928" s="22">
        <f>IF(N928=0,0,AVERAGE(B928:M928))</f>
        <v>0</v>
      </c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s="9" customFormat="1" ht="15.75">
      <c r="A929" s="40" t="s">
        <v>20</v>
      </c>
      <c r="B929" s="21">
        <v>0</v>
      </c>
      <c r="C929" s="21">
        <v>0</v>
      </c>
      <c r="D929" s="21">
        <v>0</v>
      </c>
      <c r="E929" s="21">
        <v>0</v>
      </c>
      <c r="F929" s="21">
        <v>0</v>
      </c>
      <c r="G929" s="21">
        <v>0</v>
      </c>
      <c r="H929" s="21">
        <v>0</v>
      </c>
      <c r="I929" s="21">
        <v>0</v>
      </c>
      <c r="J929" s="21">
        <v>0</v>
      </c>
      <c r="K929" s="21">
        <v>0</v>
      </c>
      <c r="L929" s="21">
        <v>0</v>
      </c>
      <c r="M929" s="21">
        <v>0</v>
      </c>
      <c r="N929" s="161">
        <f>SUM(B929:M929)</f>
        <v>0</v>
      </c>
      <c r="O929" s="22">
        <f>IF(N929=0,0,AVERAGE(B929:M929))</f>
        <v>0</v>
      </c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s="9" customFormat="1" ht="15.75">
      <c r="A930" s="62" t="s">
        <v>21</v>
      </c>
      <c r="B930" s="24">
        <f t="shared" ref="B930:G930" si="744">SUM(B927:B929)</f>
        <v>0</v>
      </c>
      <c r="C930" s="24">
        <f t="shared" si="744"/>
        <v>0</v>
      </c>
      <c r="D930" s="24">
        <f t="shared" si="744"/>
        <v>0</v>
      </c>
      <c r="E930" s="24">
        <f t="shared" si="744"/>
        <v>0</v>
      </c>
      <c r="F930" s="24">
        <f t="shared" si="744"/>
        <v>0</v>
      </c>
      <c r="G930" s="24">
        <f t="shared" si="744"/>
        <v>0</v>
      </c>
      <c r="H930" s="24">
        <f t="shared" ref="H930:I930" si="745">SUM(H927:H929)</f>
        <v>0</v>
      </c>
      <c r="I930" s="24">
        <f t="shared" si="745"/>
        <v>0</v>
      </c>
      <c r="J930" s="24">
        <f t="shared" ref="J930:K930" si="746">SUM(J927:J929)</f>
        <v>0</v>
      </c>
      <c r="K930" s="24">
        <f t="shared" si="746"/>
        <v>0</v>
      </c>
      <c r="L930" s="24">
        <f t="shared" ref="L930:M930" si="747">SUM(L927:L929)</f>
        <v>0</v>
      </c>
      <c r="M930" s="24">
        <f t="shared" si="747"/>
        <v>0</v>
      </c>
      <c r="N930" s="155">
        <f>SUM(N927:N929)</f>
        <v>0</v>
      </c>
      <c r="O930" s="25">
        <f>SUM(O927:O929)</f>
        <v>0</v>
      </c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s="9" customFormat="1" ht="15.75">
      <c r="A931" s="62" t="s">
        <v>131</v>
      </c>
      <c r="B931" s="24" t="s">
        <v>44</v>
      </c>
      <c r="C931" s="24" t="s">
        <v>44</v>
      </c>
      <c r="D931" s="24" t="s">
        <v>44</v>
      </c>
      <c r="E931" s="24" t="s">
        <v>44</v>
      </c>
      <c r="F931" s="24" t="s">
        <v>44</v>
      </c>
      <c r="G931" s="24" t="s">
        <v>44</v>
      </c>
      <c r="H931" s="24" t="s">
        <v>44</v>
      </c>
      <c r="I931" s="24" t="s">
        <v>44</v>
      </c>
      <c r="J931" s="24" t="s">
        <v>44</v>
      </c>
      <c r="K931" s="24" t="s">
        <v>44</v>
      </c>
      <c r="L931" s="24" t="s">
        <v>44</v>
      </c>
      <c r="M931" s="24" t="s">
        <v>44</v>
      </c>
      <c r="N931" s="155">
        <f>SUM(B931:M931)</f>
        <v>0</v>
      </c>
      <c r="O931" s="25">
        <f>IF(N931=0,0,AVERAGE(B931:M931))</f>
        <v>0</v>
      </c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s="9" customFormat="1" ht="15.75">
      <c r="A932" s="101"/>
      <c r="B932" s="27"/>
      <c r="C932" s="27"/>
      <c r="D932" s="27"/>
      <c r="E932" s="28"/>
      <c r="F932" s="28"/>
      <c r="G932" s="28"/>
      <c r="H932" s="28"/>
      <c r="I932" s="28"/>
      <c r="J932" s="28"/>
      <c r="K932" s="28"/>
      <c r="L932" s="28"/>
      <c r="M932" s="28"/>
      <c r="N932" s="162"/>
      <c r="O932" s="102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s="9" customFormat="1" ht="15.75">
      <c r="A933" s="66" t="s">
        <v>513</v>
      </c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60"/>
      <c r="O933" s="19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s="9" customFormat="1" ht="15.75">
      <c r="A934" s="104" t="s">
        <v>133</v>
      </c>
      <c r="B934" s="105">
        <v>2</v>
      </c>
      <c r="C934" s="105">
        <v>6</v>
      </c>
      <c r="D934" s="105">
        <v>1</v>
      </c>
      <c r="E934" s="106">
        <v>7</v>
      </c>
      <c r="F934" s="106">
        <v>7</v>
      </c>
      <c r="G934" s="106">
        <v>1</v>
      </c>
      <c r="H934" s="106">
        <v>6</v>
      </c>
      <c r="I934" s="106">
        <v>5</v>
      </c>
      <c r="J934" s="106">
        <v>2</v>
      </c>
      <c r="K934" s="106">
        <v>2</v>
      </c>
      <c r="L934" s="106">
        <v>6</v>
      </c>
      <c r="M934" s="106">
        <v>4</v>
      </c>
      <c r="N934" s="161">
        <f>SUM(B934:M934)</f>
        <v>49</v>
      </c>
      <c r="O934" s="22">
        <f>IF(N934=0,0,AVERAGE(B934:M934))</f>
        <v>4.083333333333333</v>
      </c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s="9" customFormat="1" ht="15.75">
      <c r="A935" s="62" t="s">
        <v>21</v>
      </c>
      <c r="B935" s="24">
        <f t="shared" ref="B935:G935" si="748">SUM(B934)</f>
        <v>2</v>
      </c>
      <c r="C935" s="24">
        <f t="shared" si="748"/>
        <v>6</v>
      </c>
      <c r="D935" s="24">
        <f t="shared" si="748"/>
        <v>1</v>
      </c>
      <c r="E935" s="24">
        <f t="shared" si="748"/>
        <v>7</v>
      </c>
      <c r="F935" s="24">
        <f t="shared" si="748"/>
        <v>7</v>
      </c>
      <c r="G935" s="24">
        <f t="shared" si="748"/>
        <v>1</v>
      </c>
      <c r="H935" s="24">
        <f t="shared" ref="H935:I935" si="749">SUM(H934)</f>
        <v>6</v>
      </c>
      <c r="I935" s="24">
        <f t="shared" si="749"/>
        <v>5</v>
      </c>
      <c r="J935" s="24">
        <f t="shared" ref="J935:K935" si="750">SUM(J934)</f>
        <v>2</v>
      </c>
      <c r="K935" s="24">
        <f t="shared" si="750"/>
        <v>2</v>
      </c>
      <c r="L935" s="24">
        <f t="shared" ref="L935:M935" si="751">SUM(L934)</f>
        <v>6</v>
      </c>
      <c r="M935" s="24">
        <f t="shared" si="751"/>
        <v>4</v>
      </c>
      <c r="N935" s="155">
        <f>SUM(N934)</f>
        <v>49</v>
      </c>
      <c r="O935" s="25">
        <f>SUM(O934)</f>
        <v>4.083333333333333</v>
      </c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s="9" customFormat="1" ht="15.75">
      <c r="A936" s="62" t="s">
        <v>131</v>
      </c>
      <c r="B936" s="25">
        <f t="shared" ref="B936:H936" si="752">IF(B935=0,"",B935/B$1696)</f>
        <v>6.4516129032258063E-2</v>
      </c>
      <c r="C936" s="25">
        <f t="shared" si="752"/>
        <v>0.21428571428571427</v>
      </c>
      <c r="D936" s="25">
        <f t="shared" si="752"/>
        <v>3.2258064516129031E-2</v>
      </c>
      <c r="E936" s="25">
        <f t="shared" si="752"/>
        <v>0.23333333333333334</v>
      </c>
      <c r="F936" s="25">
        <f t="shared" si="752"/>
        <v>0.22580645161290322</v>
      </c>
      <c r="G936" s="25">
        <f t="shared" si="752"/>
        <v>3.3333333333333333E-2</v>
      </c>
      <c r="H936" s="25">
        <f t="shared" si="752"/>
        <v>0.19354838709677419</v>
      </c>
      <c r="I936" s="25">
        <f t="shared" ref="I936:J936" si="753">IF(I935=0,"",I935/I$1696)</f>
        <v>0.16129032258064516</v>
      </c>
      <c r="J936" s="25">
        <f t="shared" si="753"/>
        <v>6.6666666666666666E-2</v>
      </c>
      <c r="K936" s="25">
        <f t="shared" ref="K936:L936" si="754">IF(K935=0,"",K935/K$1696)</f>
        <v>6.4516129032258063E-2</v>
      </c>
      <c r="L936" s="25">
        <f t="shared" si="754"/>
        <v>0.2</v>
      </c>
      <c r="M936" s="25">
        <f t="shared" ref="M936" si="755">IF(M935=0,"",M935/M$1696)</f>
        <v>0.12903225806451613</v>
      </c>
      <c r="N936" s="155">
        <f>SUM(B936:M936)</f>
        <v>1.6185867895545312</v>
      </c>
      <c r="O936" s="25">
        <f>IF(N936=0,0,AVERAGE(B936:M936))</f>
        <v>0.13488223246287759</v>
      </c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s="9" customFormat="1" ht="15.75">
      <c r="A937" s="101"/>
      <c r="B937" s="27"/>
      <c r="C937" s="27"/>
      <c r="D937" s="27"/>
      <c r="E937" s="28"/>
      <c r="F937" s="28"/>
      <c r="G937" s="28"/>
      <c r="H937" s="28"/>
      <c r="I937" s="28"/>
      <c r="J937" s="28"/>
      <c r="K937" s="28"/>
      <c r="L937" s="28"/>
      <c r="M937" s="28"/>
      <c r="N937" s="162"/>
      <c r="O937" s="57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s="9" customFormat="1" ht="15.75">
      <c r="A938" s="91" t="s">
        <v>175</v>
      </c>
      <c r="B938" s="92">
        <f t="shared" ref="B938:G938" si="756">B930</f>
        <v>0</v>
      </c>
      <c r="C938" s="92">
        <f t="shared" si="756"/>
        <v>0</v>
      </c>
      <c r="D938" s="92">
        <f t="shared" si="756"/>
        <v>0</v>
      </c>
      <c r="E938" s="92">
        <f t="shared" si="756"/>
        <v>0</v>
      </c>
      <c r="F938" s="92">
        <f t="shared" si="756"/>
        <v>0</v>
      </c>
      <c r="G938" s="92">
        <f t="shared" si="756"/>
        <v>0</v>
      </c>
      <c r="H938" s="92">
        <f t="shared" ref="H938:I938" si="757">H930</f>
        <v>0</v>
      </c>
      <c r="I938" s="92">
        <f t="shared" si="757"/>
        <v>0</v>
      </c>
      <c r="J938" s="92">
        <f t="shared" ref="J938:K938" si="758">J930</f>
        <v>0</v>
      </c>
      <c r="K938" s="92">
        <f t="shared" si="758"/>
        <v>0</v>
      </c>
      <c r="L938" s="92">
        <f t="shared" ref="L938:M938" si="759">L930</f>
        <v>0</v>
      </c>
      <c r="M938" s="92">
        <f t="shared" si="759"/>
        <v>0</v>
      </c>
      <c r="N938" s="161">
        <f>SUM(B938:M938)</f>
        <v>0</v>
      </c>
      <c r="O938" s="22">
        <f>IF(N938=0,0,AVERAGE(B938:M938))</f>
        <v>0</v>
      </c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s="9" customFormat="1" ht="15.75">
      <c r="A939" s="91" t="s">
        <v>176</v>
      </c>
      <c r="B939" s="92">
        <f t="shared" ref="B939:G939" si="760">B935</f>
        <v>2</v>
      </c>
      <c r="C939" s="92">
        <f t="shared" si="760"/>
        <v>6</v>
      </c>
      <c r="D939" s="92">
        <f t="shared" si="760"/>
        <v>1</v>
      </c>
      <c r="E939" s="92">
        <f t="shared" si="760"/>
        <v>7</v>
      </c>
      <c r="F939" s="92">
        <f t="shared" si="760"/>
        <v>7</v>
      </c>
      <c r="G939" s="92">
        <f t="shared" si="760"/>
        <v>1</v>
      </c>
      <c r="H939" s="92">
        <f t="shared" ref="H939:M939" si="761">H935</f>
        <v>6</v>
      </c>
      <c r="I939" s="92">
        <f t="shared" si="761"/>
        <v>5</v>
      </c>
      <c r="J939" s="92">
        <f t="shared" si="761"/>
        <v>2</v>
      </c>
      <c r="K939" s="92">
        <f t="shared" si="761"/>
        <v>2</v>
      </c>
      <c r="L939" s="92">
        <f t="shared" si="761"/>
        <v>6</v>
      </c>
      <c r="M939" s="92">
        <f t="shared" si="761"/>
        <v>4</v>
      </c>
      <c r="N939" s="161">
        <f>SUM(B939:M939)</f>
        <v>49</v>
      </c>
      <c r="O939" s="22">
        <f>IF(N939=0,0,AVERAGE(B939:M939))</f>
        <v>4.083333333333333</v>
      </c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s="9" customFormat="1" ht="15.75">
      <c r="A940" s="91" t="s">
        <v>177</v>
      </c>
      <c r="B940" s="92">
        <f t="shared" ref="B940:G940" si="762">SUM(B938:B939)</f>
        <v>2</v>
      </c>
      <c r="C940" s="92">
        <f t="shared" si="762"/>
        <v>6</v>
      </c>
      <c r="D940" s="92">
        <f t="shared" si="762"/>
        <v>1</v>
      </c>
      <c r="E940" s="92">
        <f t="shared" si="762"/>
        <v>7</v>
      </c>
      <c r="F940" s="92">
        <f t="shared" si="762"/>
        <v>7</v>
      </c>
      <c r="G940" s="92">
        <f t="shared" si="762"/>
        <v>1</v>
      </c>
      <c r="H940" s="92">
        <f t="shared" ref="H940:I940" si="763">SUM(H938:H939)</f>
        <v>6</v>
      </c>
      <c r="I940" s="92">
        <f t="shared" si="763"/>
        <v>5</v>
      </c>
      <c r="J940" s="92">
        <f t="shared" ref="J940:K940" si="764">SUM(J938:J939)</f>
        <v>2</v>
      </c>
      <c r="K940" s="92">
        <f t="shared" si="764"/>
        <v>2</v>
      </c>
      <c r="L940" s="92">
        <f t="shared" ref="L940:M940" si="765">SUM(L938:L939)</f>
        <v>6</v>
      </c>
      <c r="M940" s="92">
        <f t="shared" si="765"/>
        <v>4</v>
      </c>
      <c r="N940" s="161">
        <f>SUM(N938:N939)</f>
        <v>49</v>
      </c>
      <c r="O940" s="22">
        <f>SUM(O938:O939)</f>
        <v>4.083333333333333</v>
      </c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s="9" customFormat="1" ht="15.75">
      <c r="A941" s="88"/>
      <c r="B941" s="89"/>
      <c r="C941" s="89"/>
      <c r="D941" s="89"/>
      <c r="E941" s="89"/>
      <c r="F941" s="89"/>
      <c r="G941" s="89"/>
      <c r="H941" s="89"/>
      <c r="I941" s="89"/>
      <c r="J941" s="89"/>
      <c r="K941" s="89"/>
      <c r="L941" s="89"/>
      <c r="M941" s="89"/>
      <c r="N941" s="178"/>
      <c r="O941" s="90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s="9" customFormat="1" ht="15.75">
      <c r="A942" s="17" t="s">
        <v>831</v>
      </c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60"/>
      <c r="O942" s="19"/>
    </row>
    <row r="943" spans="1:26" s="9" customFormat="1" ht="15.75">
      <c r="A943" s="66" t="s">
        <v>551</v>
      </c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60"/>
      <c r="O943" s="19"/>
    </row>
    <row r="944" spans="1:26" s="9" customFormat="1" ht="15.75">
      <c r="A944" s="40" t="s">
        <v>18</v>
      </c>
      <c r="B944" s="21">
        <v>0</v>
      </c>
      <c r="C944" s="21">
        <v>0</v>
      </c>
      <c r="D944" s="21">
        <v>0</v>
      </c>
      <c r="E944" s="21">
        <v>0</v>
      </c>
      <c r="F944" s="21">
        <v>0</v>
      </c>
      <c r="G944" s="21">
        <v>0</v>
      </c>
      <c r="H944" s="21">
        <v>0</v>
      </c>
      <c r="I944" s="21">
        <v>0</v>
      </c>
      <c r="J944" s="21">
        <v>0</v>
      </c>
      <c r="K944" s="21">
        <v>0</v>
      </c>
      <c r="L944" s="21">
        <v>0</v>
      </c>
      <c r="M944" s="21">
        <v>0</v>
      </c>
      <c r="N944" s="161">
        <f>SUM(B944:M944)</f>
        <v>0</v>
      </c>
      <c r="O944" s="22">
        <f>IF(N944=0,0,AVERAGE(B944:M944))</f>
        <v>0</v>
      </c>
    </row>
    <row r="945" spans="1:26" s="9" customFormat="1" ht="15.75">
      <c r="A945" s="40" t="s">
        <v>19</v>
      </c>
      <c r="B945" s="21">
        <v>0</v>
      </c>
      <c r="C945" s="21">
        <v>0</v>
      </c>
      <c r="D945" s="21">
        <v>0</v>
      </c>
      <c r="E945" s="21">
        <v>0</v>
      </c>
      <c r="F945" s="21">
        <v>0</v>
      </c>
      <c r="G945" s="21">
        <v>0</v>
      </c>
      <c r="H945" s="21">
        <v>0</v>
      </c>
      <c r="I945" s="21">
        <v>0</v>
      </c>
      <c r="J945" s="21">
        <v>0</v>
      </c>
      <c r="K945" s="21">
        <v>0</v>
      </c>
      <c r="L945" s="21">
        <v>0</v>
      </c>
      <c r="M945" s="21">
        <v>0</v>
      </c>
      <c r="N945" s="161">
        <f>SUM(B945:M945)</f>
        <v>0</v>
      </c>
      <c r="O945" s="22">
        <f>IF(N945=0,0,AVERAGE(B945:M945))</f>
        <v>0</v>
      </c>
    </row>
    <row r="946" spans="1:26" s="9" customFormat="1" ht="15.75">
      <c r="A946" s="40" t="s">
        <v>20</v>
      </c>
      <c r="B946" s="21">
        <v>0</v>
      </c>
      <c r="C946" s="21">
        <v>0</v>
      </c>
      <c r="D946" s="21">
        <v>0</v>
      </c>
      <c r="E946" s="21">
        <v>0</v>
      </c>
      <c r="F946" s="21">
        <v>0</v>
      </c>
      <c r="G946" s="21">
        <v>0</v>
      </c>
      <c r="H946" s="21">
        <v>0</v>
      </c>
      <c r="I946" s="21">
        <v>0</v>
      </c>
      <c r="J946" s="21">
        <v>0</v>
      </c>
      <c r="K946" s="21">
        <v>0</v>
      </c>
      <c r="L946" s="21">
        <v>0</v>
      </c>
      <c r="M946" s="21">
        <v>0</v>
      </c>
      <c r="N946" s="161">
        <f>SUM(B946:M946)</f>
        <v>0</v>
      </c>
      <c r="O946" s="22">
        <f>IF(N946=0,0,AVERAGE(B946:M946))</f>
        <v>0</v>
      </c>
    </row>
    <row r="947" spans="1:26" s="9" customFormat="1" ht="15.75">
      <c r="A947" s="62" t="s">
        <v>21</v>
      </c>
      <c r="B947" s="24">
        <f t="shared" ref="B947:G947" si="766">SUM(B944:B946)</f>
        <v>0</v>
      </c>
      <c r="C947" s="24">
        <f t="shared" si="766"/>
        <v>0</v>
      </c>
      <c r="D947" s="24">
        <f t="shared" si="766"/>
        <v>0</v>
      </c>
      <c r="E947" s="24">
        <f t="shared" si="766"/>
        <v>0</v>
      </c>
      <c r="F947" s="24">
        <f t="shared" si="766"/>
        <v>0</v>
      </c>
      <c r="G947" s="24">
        <f t="shared" si="766"/>
        <v>0</v>
      </c>
      <c r="H947" s="24">
        <f t="shared" ref="H947:I947" si="767">SUM(H944:H946)</f>
        <v>0</v>
      </c>
      <c r="I947" s="24">
        <f t="shared" si="767"/>
        <v>0</v>
      </c>
      <c r="J947" s="24">
        <f t="shared" ref="J947:K947" si="768">SUM(J944:J946)</f>
        <v>0</v>
      </c>
      <c r="K947" s="24">
        <f t="shared" si="768"/>
        <v>0</v>
      </c>
      <c r="L947" s="24">
        <f t="shared" ref="L947:M947" si="769">SUM(L944:L946)</f>
        <v>0</v>
      </c>
      <c r="M947" s="24">
        <f t="shared" si="769"/>
        <v>0</v>
      </c>
      <c r="N947" s="155">
        <f>SUM(N944:N946)</f>
        <v>0</v>
      </c>
      <c r="O947" s="25">
        <f>SUM(O944:O946)</f>
        <v>0</v>
      </c>
    </row>
    <row r="948" spans="1:26" s="9" customFormat="1" ht="15.75">
      <c r="A948" s="62" t="s">
        <v>131</v>
      </c>
      <c r="B948" s="24" t="s">
        <v>44</v>
      </c>
      <c r="C948" s="24" t="s">
        <v>44</v>
      </c>
      <c r="D948" s="24" t="s">
        <v>44</v>
      </c>
      <c r="E948" s="24" t="s">
        <v>44</v>
      </c>
      <c r="F948" s="24" t="s">
        <v>44</v>
      </c>
      <c r="G948" s="24" t="s">
        <v>44</v>
      </c>
      <c r="H948" s="24" t="s">
        <v>44</v>
      </c>
      <c r="I948" s="24" t="s">
        <v>44</v>
      </c>
      <c r="J948" s="24" t="s">
        <v>44</v>
      </c>
      <c r="K948" s="24" t="s">
        <v>44</v>
      </c>
      <c r="L948" s="24" t="s">
        <v>44</v>
      </c>
      <c r="M948" s="24" t="s">
        <v>44</v>
      </c>
      <c r="N948" s="155">
        <f>SUM(B948:M948)</f>
        <v>0</v>
      </c>
      <c r="O948" s="25">
        <f>IF(N948=0,0,AVERAGE(B948:M948))</f>
        <v>0</v>
      </c>
    </row>
    <row r="949" spans="1:26" s="9" customFormat="1" ht="15.75">
      <c r="A949" s="101"/>
      <c r="B949" s="27"/>
      <c r="C949" s="27"/>
      <c r="D949" s="27"/>
      <c r="E949" s="28"/>
      <c r="F949" s="28"/>
      <c r="G949" s="28"/>
      <c r="H949" s="28"/>
      <c r="I949" s="28"/>
      <c r="J949" s="28"/>
      <c r="K949" s="28"/>
      <c r="L949" s="28"/>
      <c r="M949" s="28"/>
      <c r="N949" s="162"/>
      <c r="O949" s="102"/>
    </row>
    <row r="950" spans="1:26" s="9" customFormat="1" ht="15.75">
      <c r="A950" s="66" t="s">
        <v>552</v>
      </c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60"/>
      <c r="O950" s="19"/>
    </row>
    <row r="951" spans="1:26" s="9" customFormat="1" ht="15.75">
      <c r="A951" s="104" t="s">
        <v>133</v>
      </c>
      <c r="B951" s="105">
        <v>17</v>
      </c>
      <c r="C951" s="105">
        <v>17</v>
      </c>
      <c r="D951" s="105">
        <v>29</v>
      </c>
      <c r="E951" s="106">
        <v>23</v>
      </c>
      <c r="F951" s="106">
        <v>25</v>
      </c>
      <c r="G951" s="106">
        <v>31</v>
      </c>
      <c r="H951" s="106">
        <v>22</v>
      </c>
      <c r="I951" s="106">
        <v>20</v>
      </c>
      <c r="J951" s="106">
        <v>30</v>
      </c>
      <c r="K951" s="106">
        <v>36</v>
      </c>
      <c r="L951" s="106">
        <v>35</v>
      </c>
      <c r="M951" s="106">
        <v>27</v>
      </c>
      <c r="N951" s="161">
        <f>SUM(B951:M951)</f>
        <v>312</v>
      </c>
      <c r="O951" s="22">
        <f>IF(N951=0,0,AVERAGE(B951:M951))</f>
        <v>26</v>
      </c>
    </row>
    <row r="952" spans="1:26" s="9" customFormat="1" ht="15.75">
      <c r="A952" s="62" t="s">
        <v>21</v>
      </c>
      <c r="B952" s="24">
        <f t="shared" ref="B952:G952" si="770">SUM(B951)</f>
        <v>17</v>
      </c>
      <c r="C952" s="24">
        <f t="shared" si="770"/>
        <v>17</v>
      </c>
      <c r="D952" s="24">
        <f t="shared" si="770"/>
        <v>29</v>
      </c>
      <c r="E952" s="24">
        <f t="shared" si="770"/>
        <v>23</v>
      </c>
      <c r="F952" s="24">
        <f t="shared" si="770"/>
        <v>25</v>
      </c>
      <c r="G952" s="24">
        <f t="shared" si="770"/>
        <v>31</v>
      </c>
      <c r="H952" s="24">
        <f t="shared" ref="H952:I952" si="771">SUM(H951)</f>
        <v>22</v>
      </c>
      <c r="I952" s="24">
        <f t="shared" si="771"/>
        <v>20</v>
      </c>
      <c r="J952" s="24">
        <f t="shared" ref="J952:K952" si="772">SUM(J951)</f>
        <v>30</v>
      </c>
      <c r="K952" s="24">
        <f t="shared" si="772"/>
        <v>36</v>
      </c>
      <c r="L952" s="24">
        <f t="shared" ref="L952:M952" si="773">SUM(L951)</f>
        <v>35</v>
      </c>
      <c r="M952" s="24">
        <f t="shared" si="773"/>
        <v>27</v>
      </c>
      <c r="N952" s="155">
        <f>SUM(N951)</f>
        <v>312</v>
      </c>
      <c r="O952" s="25">
        <f>SUM(O951)</f>
        <v>26</v>
      </c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s="9" customFormat="1" ht="15.75">
      <c r="A953" s="62" t="s">
        <v>131</v>
      </c>
      <c r="B953" s="25">
        <f t="shared" ref="B953:H953" si="774">IF(B952=0,"",B952/B$1696)</f>
        <v>0.54838709677419351</v>
      </c>
      <c r="C953" s="25">
        <f t="shared" si="774"/>
        <v>0.6071428571428571</v>
      </c>
      <c r="D953" s="25">
        <f t="shared" si="774"/>
        <v>0.93548387096774188</v>
      </c>
      <c r="E953" s="25">
        <f t="shared" si="774"/>
        <v>0.76666666666666672</v>
      </c>
      <c r="F953" s="25">
        <f t="shared" si="774"/>
        <v>0.80645161290322576</v>
      </c>
      <c r="G953" s="25">
        <f t="shared" si="774"/>
        <v>1.0333333333333334</v>
      </c>
      <c r="H953" s="25">
        <f t="shared" si="774"/>
        <v>0.70967741935483875</v>
      </c>
      <c r="I953" s="25">
        <f t="shared" ref="I953:J953" si="775">IF(I952=0,"",I952/I$1696)</f>
        <v>0.64516129032258063</v>
      </c>
      <c r="J953" s="25">
        <f t="shared" si="775"/>
        <v>1</v>
      </c>
      <c r="K953" s="25">
        <f t="shared" ref="K953:L953" si="776">IF(K952=0,"",K952/K$1696)</f>
        <v>1.1612903225806452</v>
      </c>
      <c r="L953" s="25">
        <f t="shared" si="776"/>
        <v>1.1666666666666667</v>
      </c>
      <c r="M953" s="25">
        <f t="shared" ref="M953" si="777">IF(M952=0,"",M952/M$1696)</f>
        <v>0.87096774193548387</v>
      </c>
      <c r="N953" s="155">
        <f>SUM(B953:M953)</f>
        <v>10.251228878648234</v>
      </c>
      <c r="O953" s="25">
        <f>IF(N953=0,0,AVERAGE(B953:M953))</f>
        <v>0.85426907322068624</v>
      </c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s="9" customFormat="1" ht="15.75">
      <c r="A954" s="101"/>
      <c r="B954" s="27"/>
      <c r="C954" s="27"/>
      <c r="D954" s="27"/>
      <c r="E954" s="28"/>
      <c r="F954" s="28"/>
      <c r="G954" s="28"/>
      <c r="H954" s="28"/>
      <c r="I954" s="28"/>
      <c r="J954" s="28"/>
      <c r="K954" s="28"/>
      <c r="L954" s="28"/>
      <c r="M954" s="28"/>
      <c r="N954" s="162"/>
      <c r="O954" s="57"/>
    </row>
    <row r="955" spans="1:26" s="9" customFormat="1" ht="15.75">
      <c r="A955" s="91" t="s">
        <v>175</v>
      </c>
      <c r="B955" s="92">
        <f t="shared" ref="B955:G955" si="778">B947</f>
        <v>0</v>
      </c>
      <c r="C955" s="92">
        <f t="shared" si="778"/>
        <v>0</v>
      </c>
      <c r="D955" s="92">
        <f t="shared" si="778"/>
        <v>0</v>
      </c>
      <c r="E955" s="92">
        <f t="shared" si="778"/>
        <v>0</v>
      </c>
      <c r="F955" s="92">
        <f t="shared" si="778"/>
        <v>0</v>
      </c>
      <c r="G955" s="92">
        <f t="shared" si="778"/>
        <v>0</v>
      </c>
      <c r="H955" s="92">
        <f t="shared" ref="H955:I955" si="779">H947</f>
        <v>0</v>
      </c>
      <c r="I955" s="92">
        <f t="shared" si="779"/>
        <v>0</v>
      </c>
      <c r="J955" s="92">
        <f t="shared" ref="J955:K955" si="780">J947</f>
        <v>0</v>
      </c>
      <c r="K955" s="92">
        <f t="shared" si="780"/>
        <v>0</v>
      </c>
      <c r="L955" s="92">
        <f t="shared" ref="L955:M955" si="781">L947</f>
        <v>0</v>
      </c>
      <c r="M955" s="92">
        <f t="shared" si="781"/>
        <v>0</v>
      </c>
      <c r="N955" s="161">
        <f>SUM(B955:M955)</f>
        <v>0</v>
      </c>
      <c r="O955" s="22">
        <f>IF(N955=0,0,AVERAGE(B955:M955))</f>
        <v>0</v>
      </c>
    </row>
    <row r="956" spans="1:26" s="9" customFormat="1" ht="15.75">
      <c r="A956" s="91" t="s">
        <v>176</v>
      </c>
      <c r="B956" s="92">
        <f t="shared" ref="B956:G956" si="782">B952</f>
        <v>17</v>
      </c>
      <c r="C956" s="92">
        <f t="shared" si="782"/>
        <v>17</v>
      </c>
      <c r="D956" s="92">
        <f t="shared" si="782"/>
        <v>29</v>
      </c>
      <c r="E956" s="92">
        <f t="shared" si="782"/>
        <v>23</v>
      </c>
      <c r="F956" s="92">
        <f t="shared" si="782"/>
        <v>25</v>
      </c>
      <c r="G956" s="92">
        <f t="shared" si="782"/>
        <v>31</v>
      </c>
      <c r="H956" s="92">
        <f t="shared" ref="H956:I956" si="783">H952</f>
        <v>22</v>
      </c>
      <c r="I956" s="92">
        <f t="shared" si="783"/>
        <v>20</v>
      </c>
      <c r="J956" s="92">
        <f t="shared" ref="J956:K956" si="784">J952</f>
        <v>30</v>
      </c>
      <c r="K956" s="92">
        <f t="shared" si="784"/>
        <v>36</v>
      </c>
      <c r="L956" s="92">
        <f t="shared" ref="L956:M956" si="785">L952</f>
        <v>35</v>
      </c>
      <c r="M956" s="92">
        <f t="shared" si="785"/>
        <v>27</v>
      </c>
      <c r="N956" s="161">
        <f>SUM(B956:M956)</f>
        <v>312</v>
      </c>
      <c r="O956" s="22">
        <f>IF(N956=0,0,AVERAGE(B956:M956))</f>
        <v>26</v>
      </c>
    </row>
    <row r="957" spans="1:26" s="9" customFormat="1" ht="15.75">
      <c r="A957" s="91" t="s">
        <v>177</v>
      </c>
      <c r="B957" s="92">
        <f t="shared" ref="B957:G957" si="786">SUM(B955:B956)</f>
        <v>17</v>
      </c>
      <c r="C957" s="92">
        <f t="shared" si="786"/>
        <v>17</v>
      </c>
      <c r="D957" s="92">
        <f t="shared" si="786"/>
        <v>29</v>
      </c>
      <c r="E957" s="92">
        <f t="shared" si="786"/>
        <v>23</v>
      </c>
      <c r="F957" s="92">
        <f t="shared" si="786"/>
        <v>25</v>
      </c>
      <c r="G957" s="92">
        <f t="shared" si="786"/>
        <v>31</v>
      </c>
      <c r="H957" s="92">
        <f t="shared" ref="H957:I957" si="787">SUM(H955:H956)</f>
        <v>22</v>
      </c>
      <c r="I957" s="92">
        <f t="shared" si="787"/>
        <v>20</v>
      </c>
      <c r="J957" s="92">
        <f t="shared" ref="J957:K957" si="788">SUM(J955:J956)</f>
        <v>30</v>
      </c>
      <c r="K957" s="92">
        <f t="shared" si="788"/>
        <v>36</v>
      </c>
      <c r="L957" s="92">
        <f t="shared" ref="L957:M957" si="789">SUM(L955:L956)</f>
        <v>35</v>
      </c>
      <c r="M957" s="92">
        <f t="shared" si="789"/>
        <v>27</v>
      </c>
      <c r="N957" s="161">
        <f>SUM(N955:N956)</f>
        <v>312</v>
      </c>
      <c r="O957" s="22">
        <f>SUM(O955:O956)</f>
        <v>26</v>
      </c>
    </row>
    <row r="958" spans="1:26" s="9" customFormat="1" ht="15.75">
      <c r="A958" s="88"/>
      <c r="B958" s="89"/>
      <c r="C958" s="89"/>
      <c r="D958" s="89"/>
      <c r="E958" s="89"/>
      <c r="F958" s="89"/>
      <c r="G958" s="89"/>
      <c r="H958" s="89"/>
      <c r="I958" s="89"/>
      <c r="J958" s="89"/>
      <c r="K958" s="89"/>
      <c r="L958" s="89"/>
      <c r="M958" s="89"/>
      <c r="N958" s="178"/>
      <c r="O958" s="90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s="9" customFormat="1" ht="15.75">
      <c r="A959" s="17" t="s">
        <v>832</v>
      </c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60"/>
      <c r="O959" s="19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s="9" customFormat="1" ht="15.75">
      <c r="A960" s="66" t="s">
        <v>809</v>
      </c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60"/>
      <c r="O960" s="19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s="9" customFormat="1" ht="15.75">
      <c r="A961" s="40" t="s">
        <v>18</v>
      </c>
      <c r="B961" s="21">
        <v>0</v>
      </c>
      <c r="C961" s="21">
        <v>0</v>
      </c>
      <c r="D961" s="21">
        <v>0</v>
      </c>
      <c r="E961" s="21">
        <v>0</v>
      </c>
      <c r="F961" s="21">
        <v>0</v>
      </c>
      <c r="G961" s="21">
        <v>0</v>
      </c>
      <c r="H961" s="21">
        <v>0</v>
      </c>
      <c r="I961" s="21">
        <v>0</v>
      </c>
      <c r="J961" s="21">
        <v>0</v>
      </c>
      <c r="K961" s="21">
        <v>0</v>
      </c>
      <c r="L961" s="21">
        <v>0</v>
      </c>
      <c r="M961" s="21">
        <v>0</v>
      </c>
      <c r="N961" s="161">
        <f>SUM(B961:M961)</f>
        <v>0</v>
      </c>
      <c r="O961" s="22">
        <f>IF(N961=0,0,AVERAGE(B961:M961))</f>
        <v>0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s="9" customFormat="1" ht="15.75">
      <c r="A962" s="40" t="s">
        <v>19</v>
      </c>
      <c r="B962" s="21">
        <v>0</v>
      </c>
      <c r="C962" s="21">
        <v>0</v>
      </c>
      <c r="D962" s="21">
        <v>0</v>
      </c>
      <c r="E962" s="21">
        <v>0</v>
      </c>
      <c r="F962" s="21">
        <v>0</v>
      </c>
      <c r="G962" s="21">
        <v>0</v>
      </c>
      <c r="H962" s="21">
        <v>0</v>
      </c>
      <c r="I962" s="21">
        <v>0</v>
      </c>
      <c r="J962" s="21">
        <v>0</v>
      </c>
      <c r="K962" s="21">
        <v>0</v>
      </c>
      <c r="L962" s="21">
        <v>0</v>
      </c>
      <c r="M962" s="21">
        <v>0</v>
      </c>
      <c r="N962" s="161">
        <f>SUM(B962:M962)</f>
        <v>0</v>
      </c>
      <c r="O962" s="22">
        <f>IF(N962=0,0,AVERAGE(B962:M962))</f>
        <v>0</v>
      </c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s="9" customFormat="1" ht="15.75">
      <c r="A963" s="40" t="s">
        <v>20</v>
      </c>
      <c r="B963" s="21">
        <v>0</v>
      </c>
      <c r="C963" s="21">
        <v>0</v>
      </c>
      <c r="D963" s="21">
        <v>0</v>
      </c>
      <c r="E963" s="21">
        <v>0</v>
      </c>
      <c r="F963" s="21">
        <v>0</v>
      </c>
      <c r="G963" s="21">
        <v>0</v>
      </c>
      <c r="H963" s="21">
        <v>0</v>
      </c>
      <c r="I963" s="21">
        <v>0</v>
      </c>
      <c r="J963" s="21">
        <v>0</v>
      </c>
      <c r="K963" s="21">
        <v>0</v>
      </c>
      <c r="L963" s="21">
        <v>0</v>
      </c>
      <c r="M963" s="21">
        <v>0</v>
      </c>
      <c r="N963" s="161">
        <f>SUM(B963:M963)</f>
        <v>0</v>
      </c>
      <c r="O963" s="22">
        <f>IF(N963=0,0,AVERAGE(B963:M963))</f>
        <v>0</v>
      </c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s="9" customFormat="1" ht="15.75">
      <c r="A964" s="62" t="s">
        <v>21</v>
      </c>
      <c r="B964" s="24">
        <f t="shared" ref="B964:F964" si="790">SUM(B961:B963)</f>
        <v>0</v>
      </c>
      <c r="C964" s="24">
        <f t="shared" si="790"/>
        <v>0</v>
      </c>
      <c r="D964" s="24">
        <f t="shared" si="790"/>
        <v>0</v>
      </c>
      <c r="E964" s="24">
        <f t="shared" si="790"/>
        <v>0</v>
      </c>
      <c r="F964" s="24">
        <f t="shared" si="790"/>
        <v>0</v>
      </c>
      <c r="G964" s="24">
        <f t="shared" ref="G964:L964" si="791">SUM(G961:G963)</f>
        <v>0</v>
      </c>
      <c r="H964" s="24">
        <f t="shared" si="791"/>
        <v>0</v>
      </c>
      <c r="I964" s="24">
        <f t="shared" si="791"/>
        <v>0</v>
      </c>
      <c r="J964" s="24">
        <f t="shared" si="791"/>
        <v>0</v>
      </c>
      <c r="K964" s="24">
        <f t="shared" si="791"/>
        <v>0</v>
      </c>
      <c r="L964" s="24">
        <f t="shared" si="791"/>
        <v>0</v>
      </c>
      <c r="M964" s="24">
        <f t="shared" ref="M964" si="792">SUM(M961:M963)</f>
        <v>0</v>
      </c>
      <c r="N964" s="155">
        <f>SUM(N961:N963)</f>
        <v>0</v>
      </c>
      <c r="O964" s="25">
        <f>SUM(O961:O963)</f>
        <v>0</v>
      </c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s="9" customFormat="1" ht="15.75">
      <c r="A965" s="62" t="s">
        <v>131</v>
      </c>
      <c r="B965" s="24" t="s">
        <v>44</v>
      </c>
      <c r="C965" s="24" t="s">
        <v>44</v>
      </c>
      <c r="D965" s="24" t="s">
        <v>44</v>
      </c>
      <c r="E965" s="24" t="s">
        <v>44</v>
      </c>
      <c r="F965" s="24" t="s">
        <v>44</v>
      </c>
      <c r="G965" s="24" t="s">
        <v>44</v>
      </c>
      <c r="H965" s="24" t="s">
        <v>44</v>
      </c>
      <c r="I965" s="24" t="s">
        <v>44</v>
      </c>
      <c r="J965" s="24" t="s">
        <v>44</v>
      </c>
      <c r="K965" s="24" t="s">
        <v>44</v>
      </c>
      <c r="L965" s="24" t="s">
        <v>44</v>
      </c>
      <c r="M965" s="24" t="s">
        <v>44</v>
      </c>
      <c r="N965" s="155">
        <f>SUM(B965:M965)</f>
        <v>0</v>
      </c>
      <c r="O965" s="25">
        <f>IF(N965=0,0,AVERAGE(B965:M965))</f>
        <v>0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s="9" customFormat="1" ht="15.75">
      <c r="A966" s="88"/>
      <c r="B966" s="89"/>
      <c r="C966" s="89"/>
      <c r="D966" s="89"/>
      <c r="E966" s="89"/>
      <c r="F966" s="89"/>
      <c r="G966" s="89"/>
      <c r="H966" s="89"/>
      <c r="I966" s="89"/>
      <c r="J966" s="89"/>
      <c r="K966" s="89"/>
      <c r="L966" s="89"/>
      <c r="M966" s="89"/>
      <c r="N966" s="178"/>
      <c r="O966" s="90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s="9" customFormat="1" ht="15.75">
      <c r="A967" s="66" t="s">
        <v>810</v>
      </c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60"/>
      <c r="O967" s="19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s="9" customFormat="1" ht="15.75">
      <c r="A968" s="104" t="s">
        <v>133</v>
      </c>
      <c r="B968" s="21">
        <v>0</v>
      </c>
      <c r="C968" s="21">
        <v>0</v>
      </c>
      <c r="D968" s="21">
        <v>0</v>
      </c>
      <c r="E968" s="21">
        <v>0</v>
      </c>
      <c r="F968" s="21">
        <v>0</v>
      </c>
      <c r="G968" s="21">
        <v>0</v>
      </c>
      <c r="H968" s="21">
        <v>0</v>
      </c>
      <c r="I968" s="106">
        <v>1</v>
      </c>
      <c r="J968" s="106">
        <v>4</v>
      </c>
      <c r="K968" s="106">
        <v>7</v>
      </c>
      <c r="L968" s="106">
        <v>2</v>
      </c>
      <c r="M968" s="106">
        <v>3</v>
      </c>
      <c r="N968" s="161">
        <f>SUM(B968:M968)</f>
        <v>17</v>
      </c>
      <c r="O968" s="22">
        <f>IF(N968=0,0,AVERAGE(B968:M968))</f>
        <v>1.4166666666666667</v>
      </c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s="9" customFormat="1" ht="15.75">
      <c r="A969" s="62" t="s">
        <v>21</v>
      </c>
      <c r="B969" s="24">
        <f t="shared" ref="B969:F969" si="793">SUM(B968)</f>
        <v>0</v>
      </c>
      <c r="C969" s="24">
        <f t="shared" si="793"/>
        <v>0</v>
      </c>
      <c r="D969" s="24">
        <f t="shared" si="793"/>
        <v>0</v>
      </c>
      <c r="E969" s="24">
        <f t="shared" si="793"/>
        <v>0</v>
      </c>
      <c r="F969" s="24">
        <f t="shared" si="793"/>
        <v>0</v>
      </c>
      <c r="G969" s="24">
        <f t="shared" ref="G969:L969" si="794">SUM(G968)</f>
        <v>0</v>
      </c>
      <c r="H969" s="24">
        <f t="shared" si="794"/>
        <v>0</v>
      </c>
      <c r="I969" s="24">
        <f t="shared" si="794"/>
        <v>1</v>
      </c>
      <c r="J969" s="24">
        <f t="shared" si="794"/>
        <v>4</v>
      </c>
      <c r="K969" s="24">
        <f t="shared" si="794"/>
        <v>7</v>
      </c>
      <c r="L969" s="24">
        <f t="shared" si="794"/>
        <v>2</v>
      </c>
      <c r="M969" s="24">
        <f t="shared" ref="M969" si="795">SUM(M968)</f>
        <v>3</v>
      </c>
      <c r="N969" s="155">
        <f>SUM(N968)</f>
        <v>17</v>
      </c>
      <c r="O969" s="25">
        <f>SUM(O968)</f>
        <v>1.4166666666666667</v>
      </c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s="9" customFormat="1" ht="15.75">
      <c r="A970" s="62" t="s">
        <v>131</v>
      </c>
      <c r="B970" s="24" t="s">
        <v>44</v>
      </c>
      <c r="C970" s="24" t="s">
        <v>44</v>
      </c>
      <c r="D970" s="24" t="s">
        <v>44</v>
      </c>
      <c r="E970" s="24" t="s">
        <v>44</v>
      </c>
      <c r="F970" s="24" t="s">
        <v>44</v>
      </c>
      <c r="G970" s="24" t="s">
        <v>44</v>
      </c>
      <c r="H970" s="24" t="s">
        <v>44</v>
      </c>
      <c r="I970" s="25">
        <f t="shared" ref="I970:J970" si="796">IF(I969=0,"",I969/I$1696)</f>
        <v>3.2258064516129031E-2</v>
      </c>
      <c r="J970" s="25">
        <f t="shared" si="796"/>
        <v>0.13333333333333333</v>
      </c>
      <c r="K970" s="25">
        <f t="shared" ref="K970:L970" si="797">IF(K969=0,"",K969/K$1696)</f>
        <v>0.22580645161290322</v>
      </c>
      <c r="L970" s="25">
        <f t="shared" si="797"/>
        <v>6.6666666666666666E-2</v>
      </c>
      <c r="M970" s="25">
        <f t="shared" ref="M970" si="798">IF(M969=0,"",M969/M$1696)</f>
        <v>9.6774193548387094E-2</v>
      </c>
      <c r="N970" s="155">
        <f>SUM(B970:M970)</f>
        <v>0.55483870967741933</v>
      </c>
      <c r="O970" s="25">
        <f>IF(N970=0,0,AVERAGE(B970:M970))</f>
        <v>0.11096774193548387</v>
      </c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s="9" customFormat="1" ht="15.75">
      <c r="A971" s="101"/>
      <c r="B971" s="27"/>
      <c r="C971" s="27"/>
      <c r="D971" s="27"/>
      <c r="E971" s="28"/>
      <c r="F971" s="28"/>
      <c r="G971" s="28"/>
      <c r="H971" s="28"/>
      <c r="I971" s="28"/>
      <c r="J971" s="28"/>
      <c r="K971" s="28"/>
      <c r="L971" s="28"/>
      <c r="M971" s="28"/>
      <c r="N971" s="162"/>
      <c r="O971" s="57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s="9" customFormat="1" ht="15.75">
      <c r="A972" s="91" t="s">
        <v>175</v>
      </c>
      <c r="B972" s="92">
        <f t="shared" ref="B972:F972" si="799">B964</f>
        <v>0</v>
      </c>
      <c r="C972" s="92">
        <f t="shared" si="799"/>
        <v>0</v>
      </c>
      <c r="D972" s="92">
        <f t="shared" si="799"/>
        <v>0</v>
      </c>
      <c r="E972" s="92">
        <f t="shared" si="799"/>
        <v>0</v>
      </c>
      <c r="F972" s="92">
        <f t="shared" si="799"/>
        <v>0</v>
      </c>
      <c r="G972" s="92">
        <f t="shared" ref="G972:L972" si="800">G964</f>
        <v>0</v>
      </c>
      <c r="H972" s="92">
        <f t="shared" si="800"/>
        <v>0</v>
      </c>
      <c r="I972" s="92">
        <f t="shared" si="800"/>
        <v>0</v>
      </c>
      <c r="J972" s="92">
        <f t="shared" si="800"/>
        <v>0</v>
      </c>
      <c r="K972" s="92">
        <f t="shared" si="800"/>
        <v>0</v>
      </c>
      <c r="L972" s="92">
        <f t="shared" si="800"/>
        <v>0</v>
      </c>
      <c r="M972" s="92">
        <f t="shared" ref="M972" si="801">M964</f>
        <v>0</v>
      </c>
      <c r="N972" s="161">
        <f>SUM(B972:M972)</f>
        <v>0</v>
      </c>
      <c r="O972" s="22">
        <f>IF(N972=0,0,AVERAGE(B972:M972))</f>
        <v>0</v>
      </c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s="9" customFormat="1" ht="15.75">
      <c r="A973" s="91" t="s">
        <v>176</v>
      </c>
      <c r="B973" s="92">
        <f t="shared" ref="B973:F973" si="802">B969</f>
        <v>0</v>
      </c>
      <c r="C973" s="92">
        <f t="shared" si="802"/>
        <v>0</v>
      </c>
      <c r="D973" s="92">
        <f t="shared" si="802"/>
        <v>0</v>
      </c>
      <c r="E973" s="92">
        <f t="shared" si="802"/>
        <v>0</v>
      </c>
      <c r="F973" s="92">
        <f t="shared" si="802"/>
        <v>0</v>
      </c>
      <c r="G973" s="92">
        <f t="shared" ref="G973:L973" si="803">G969</f>
        <v>0</v>
      </c>
      <c r="H973" s="92">
        <f t="shared" si="803"/>
        <v>0</v>
      </c>
      <c r="I973" s="92">
        <f t="shared" si="803"/>
        <v>1</v>
      </c>
      <c r="J973" s="92">
        <f t="shared" si="803"/>
        <v>4</v>
      </c>
      <c r="K973" s="92">
        <f t="shared" si="803"/>
        <v>7</v>
      </c>
      <c r="L973" s="92">
        <f t="shared" si="803"/>
        <v>2</v>
      </c>
      <c r="M973" s="92">
        <f t="shared" ref="M973" si="804">M969</f>
        <v>3</v>
      </c>
      <c r="N973" s="161">
        <f>SUM(B973:M973)</f>
        <v>17</v>
      </c>
      <c r="O973" s="22">
        <f>IF(N973=0,0,AVERAGE(B973:M973))</f>
        <v>1.4166666666666667</v>
      </c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s="9" customFormat="1" ht="15.75">
      <c r="A974" s="91" t="s">
        <v>177</v>
      </c>
      <c r="B974" s="92">
        <f t="shared" ref="B974:O974" si="805">SUM(B972:B973)</f>
        <v>0</v>
      </c>
      <c r="C974" s="92">
        <f t="shared" si="805"/>
        <v>0</v>
      </c>
      <c r="D974" s="92">
        <f t="shared" si="805"/>
        <v>0</v>
      </c>
      <c r="E974" s="92">
        <f t="shared" si="805"/>
        <v>0</v>
      </c>
      <c r="F974" s="92">
        <f t="shared" si="805"/>
        <v>0</v>
      </c>
      <c r="G974" s="92">
        <f t="shared" ref="G974:L974" si="806">SUM(G972:G973)</f>
        <v>0</v>
      </c>
      <c r="H974" s="92">
        <f t="shared" si="806"/>
        <v>0</v>
      </c>
      <c r="I974" s="92">
        <f t="shared" si="806"/>
        <v>1</v>
      </c>
      <c r="J974" s="92">
        <f t="shared" si="806"/>
        <v>4</v>
      </c>
      <c r="K974" s="92">
        <f t="shared" si="806"/>
        <v>7</v>
      </c>
      <c r="L974" s="92">
        <f t="shared" si="806"/>
        <v>2</v>
      </c>
      <c r="M974" s="92">
        <f t="shared" ref="M974" si="807">SUM(M972:M973)</f>
        <v>3</v>
      </c>
      <c r="N974" s="161">
        <f t="shared" si="805"/>
        <v>17</v>
      </c>
      <c r="O974" s="22">
        <f t="shared" si="805"/>
        <v>1.4166666666666667</v>
      </c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s="9" customFormat="1" ht="15.75">
      <c r="A975" s="88"/>
      <c r="B975" s="89"/>
      <c r="C975" s="89"/>
      <c r="D975" s="89"/>
      <c r="E975" s="89"/>
      <c r="F975" s="89"/>
      <c r="G975" s="89"/>
      <c r="H975" s="89"/>
      <c r="I975" s="89"/>
      <c r="J975" s="89"/>
      <c r="K975" s="89"/>
      <c r="L975" s="89"/>
      <c r="M975" s="89"/>
      <c r="N975" s="178"/>
      <c r="O975" s="90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s="9" customFormat="1" ht="15.75">
      <c r="A976" s="17" t="s">
        <v>833</v>
      </c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60"/>
      <c r="O976" s="19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s="9" customFormat="1" ht="15.75">
      <c r="A977" s="66" t="s">
        <v>834</v>
      </c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60"/>
      <c r="O977" s="19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s="9" customFormat="1" ht="15.75">
      <c r="A978" s="113" t="s">
        <v>593</v>
      </c>
      <c r="B978" s="21">
        <f t="shared" ref="B978:G991" si="808">B996+B1022</f>
        <v>16</v>
      </c>
      <c r="C978" s="21">
        <f t="shared" si="808"/>
        <v>10</v>
      </c>
      <c r="D978" s="21">
        <f t="shared" si="808"/>
        <v>7</v>
      </c>
      <c r="E978" s="21">
        <f t="shared" si="808"/>
        <v>9</v>
      </c>
      <c r="F978" s="21">
        <f t="shared" si="808"/>
        <v>8</v>
      </c>
      <c r="G978" s="21">
        <f t="shared" si="808"/>
        <v>6</v>
      </c>
      <c r="H978" s="21">
        <f t="shared" ref="H978:I978" si="809">H996+H1022</f>
        <v>3</v>
      </c>
      <c r="I978" s="21">
        <f t="shared" si="809"/>
        <v>8</v>
      </c>
      <c r="J978" s="21">
        <f t="shared" ref="J978:K978" si="810">J996+J1022</f>
        <v>18</v>
      </c>
      <c r="K978" s="21">
        <f t="shared" si="810"/>
        <v>14</v>
      </c>
      <c r="L978" s="21">
        <f t="shared" ref="L978:M978" si="811">L996+L1022</f>
        <v>11</v>
      </c>
      <c r="M978" s="21">
        <f t="shared" si="811"/>
        <v>6</v>
      </c>
      <c r="N978" s="161">
        <f t="shared" ref="N978:N991" si="812">SUM(B978:M978)</f>
        <v>116</v>
      </c>
      <c r="O978" s="22">
        <f t="shared" ref="O978:O991" si="813">IF(N978=0,0,AVERAGE(B978:M978))</f>
        <v>9.6666666666666661</v>
      </c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s="9" customFormat="1" ht="15.75">
      <c r="A979" s="37" t="s">
        <v>179</v>
      </c>
      <c r="B979" s="21">
        <f t="shared" si="808"/>
        <v>5</v>
      </c>
      <c r="C979" s="21">
        <f t="shared" si="808"/>
        <v>0</v>
      </c>
      <c r="D979" s="21">
        <f t="shared" si="808"/>
        <v>3</v>
      </c>
      <c r="E979" s="21">
        <f t="shared" si="808"/>
        <v>4</v>
      </c>
      <c r="F979" s="21">
        <f t="shared" si="808"/>
        <v>0</v>
      </c>
      <c r="G979" s="21">
        <f t="shared" si="808"/>
        <v>5</v>
      </c>
      <c r="H979" s="21">
        <f t="shared" ref="H979:I979" si="814">H997+H1023</f>
        <v>2</v>
      </c>
      <c r="I979" s="21">
        <f t="shared" si="814"/>
        <v>9</v>
      </c>
      <c r="J979" s="21">
        <f t="shared" ref="J979:K979" si="815">J997+J1023</f>
        <v>3</v>
      </c>
      <c r="K979" s="21">
        <f t="shared" si="815"/>
        <v>10</v>
      </c>
      <c r="L979" s="21">
        <f t="shared" ref="L979:M979" si="816">L997+L1023</f>
        <v>4</v>
      </c>
      <c r="M979" s="21">
        <f t="shared" si="816"/>
        <v>2</v>
      </c>
      <c r="N979" s="161">
        <f t="shared" si="812"/>
        <v>47</v>
      </c>
      <c r="O979" s="22">
        <f t="shared" si="813"/>
        <v>3.9166666666666665</v>
      </c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s="9" customFormat="1" ht="15.75">
      <c r="A980" s="37" t="s">
        <v>180</v>
      </c>
      <c r="B980" s="21">
        <f t="shared" si="808"/>
        <v>0</v>
      </c>
      <c r="C980" s="21">
        <f t="shared" si="808"/>
        <v>0</v>
      </c>
      <c r="D980" s="21">
        <f t="shared" si="808"/>
        <v>0</v>
      </c>
      <c r="E980" s="21">
        <f t="shared" si="808"/>
        <v>0</v>
      </c>
      <c r="F980" s="21">
        <f t="shared" si="808"/>
        <v>0</v>
      </c>
      <c r="G980" s="21">
        <f t="shared" si="808"/>
        <v>0</v>
      </c>
      <c r="H980" s="21">
        <f t="shared" ref="H980:I980" si="817">H998+H1024</f>
        <v>0</v>
      </c>
      <c r="I980" s="21">
        <f t="shared" si="817"/>
        <v>0</v>
      </c>
      <c r="J980" s="21">
        <f t="shared" ref="J980:K980" si="818">J998+J1024</f>
        <v>0</v>
      </c>
      <c r="K980" s="21">
        <f t="shared" si="818"/>
        <v>0</v>
      </c>
      <c r="L980" s="21">
        <f t="shared" ref="L980:M980" si="819">L998+L1024</f>
        <v>0</v>
      </c>
      <c r="M980" s="21">
        <f t="shared" si="819"/>
        <v>0</v>
      </c>
      <c r="N980" s="161">
        <f t="shared" si="812"/>
        <v>0</v>
      </c>
      <c r="O980" s="22">
        <f t="shared" si="813"/>
        <v>0</v>
      </c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s="9" customFormat="1" ht="15.75">
      <c r="A981" s="37" t="s">
        <v>181</v>
      </c>
      <c r="B981" s="21">
        <f t="shared" si="808"/>
        <v>0</v>
      </c>
      <c r="C981" s="21">
        <f t="shared" si="808"/>
        <v>0</v>
      </c>
      <c r="D981" s="21">
        <f t="shared" si="808"/>
        <v>0</v>
      </c>
      <c r="E981" s="21">
        <f t="shared" si="808"/>
        <v>0</v>
      </c>
      <c r="F981" s="21">
        <f t="shared" si="808"/>
        <v>0</v>
      </c>
      <c r="G981" s="21">
        <f t="shared" si="808"/>
        <v>0</v>
      </c>
      <c r="H981" s="21">
        <f t="shared" ref="H981:I981" si="820">H999+H1025</f>
        <v>0</v>
      </c>
      <c r="I981" s="21">
        <f t="shared" si="820"/>
        <v>0</v>
      </c>
      <c r="J981" s="21">
        <f t="shared" ref="J981:K981" si="821">J999+J1025</f>
        <v>0</v>
      </c>
      <c r="K981" s="21">
        <f t="shared" si="821"/>
        <v>0</v>
      </c>
      <c r="L981" s="21">
        <f t="shared" ref="L981:M981" si="822">L999+L1025</f>
        <v>0</v>
      </c>
      <c r="M981" s="21">
        <f t="shared" si="822"/>
        <v>0</v>
      </c>
      <c r="N981" s="161">
        <f t="shared" si="812"/>
        <v>0</v>
      </c>
      <c r="O981" s="22">
        <f t="shared" si="813"/>
        <v>0</v>
      </c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s="9" customFormat="1" ht="15.75">
      <c r="A982" s="37" t="s">
        <v>411</v>
      </c>
      <c r="B982" s="21">
        <f t="shared" si="808"/>
        <v>6</v>
      </c>
      <c r="C982" s="21">
        <f t="shared" si="808"/>
        <v>0</v>
      </c>
      <c r="D982" s="21">
        <f t="shared" si="808"/>
        <v>1</v>
      </c>
      <c r="E982" s="21">
        <f t="shared" si="808"/>
        <v>5</v>
      </c>
      <c r="F982" s="21">
        <f t="shared" si="808"/>
        <v>6</v>
      </c>
      <c r="G982" s="21">
        <f t="shared" si="808"/>
        <v>5</v>
      </c>
      <c r="H982" s="21">
        <f t="shared" ref="H982:I982" si="823">H1000+H1026</f>
        <v>2</v>
      </c>
      <c r="I982" s="21">
        <f t="shared" si="823"/>
        <v>3</v>
      </c>
      <c r="J982" s="21">
        <f t="shared" ref="J982:K982" si="824">J1000+J1026</f>
        <v>5</v>
      </c>
      <c r="K982" s="21">
        <f t="shared" si="824"/>
        <v>5</v>
      </c>
      <c r="L982" s="21">
        <f t="shared" ref="L982:M982" si="825">L1000+L1026</f>
        <v>5</v>
      </c>
      <c r="M982" s="21">
        <f t="shared" si="825"/>
        <v>6</v>
      </c>
      <c r="N982" s="161">
        <f t="shared" si="812"/>
        <v>49</v>
      </c>
      <c r="O982" s="22">
        <f t="shared" si="813"/>
        <v>4.083333333333333</v>
      </c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s="9" customFormat="1" ht="15.75">
      <c r="A983" s="37" t="s">
        <v>182</v>
      </c>
      <c r="B983" s="21">
        <f t="shared" si="808"/>
        <v>0</v>
      </c>
      <c r="C983" s="21">
        <f t="shared" si="808"/>
        <v>0</v>
      </c>
      <c r="D983" s="21">
        <f t="shared" si="808"/>
        <v>0</v>
      </c>
      <c r="E983" s="21">
        <f t="shared" si="808"/>
        <v>1</v>
      </c>
      <c r="F983" s="21">
        <f t="shared" si="808"/>
        <v>0</v>
      </c>
      <c r="G983" s="21">
        <f t="shared" si="808"/>
        <v>3</v>
      </c>
      <c r="H983" s="21">
        <f t="shared" ref="H983:I983" si="826">H1001+H1027</f>
        <v>0</v>
      </c>
      <c r="I983" s="21">
        <f t="shared" si="826"/>
        <v>5</v>
      </c>
      <c r="J983" s="21">
        <f t="shared" ref="J983:K983" si="827">J1001+J1027</f>
        <v>3</v>
      </c>
      <c r="K983" s="21">
        <f t="shared" si="827"/>
        <v>1</v>
      </c>
      <c r="L983" s="21">
        <f t="shared" ref="L983:M983" si="828">L1001+L1027</f>
        <v>0</v>
      </c>
      <c r="M983" s="21">
        <f t="shared" si="828"/>
        <v>1</v>
      </c>
      <c r="N983" s="161">
        <f t="shared" si="812"/>
        <v>14</v>
      </c>
      <c r="O983" s="22">
        <f t="shared" si="813"/>
        <v>1.1666666666666667</v>
      </c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s="9" customFormat="1" ht="15.75">
      <c r="A984" s="37" t="s">
        <v>184</v>
      </c>
      <c r="B984" s="21">
        <f t="shared" si="808"/>
        <v>10</v>
      </c>
      <c r="C984" s="21">
        <f t="shared" si="808"/>
        <v>6</v>
      </c>
      <c r="D984" s="21">
        <f t="shared" si="808"/>
        <v>10</v>
      </c>
      <c r="E984" s="21">
        <f t="shared" si="808"/>
        <v>7</v>
      </c>
      <c r="F984" s="21">
        <f t="shared" si="808"/>
        <v>5</v>
      </c>
      <c r="G984" s="21">
        <f t="shared" si="808"/>
        <v>5</v>
      </c>
      <c r="H984" s="21">
        <f t="shared" ref="H984:I984" si="829">H1002+H1028</f>
        <v>6</v>
      </c>
      <c r="I984" s="21">
        <f t="shared" si="829"/>
        <v>6</v>
      </c>
      <c r="J984" s="21">
        <f t="shared" ref="J984:K984" si="830">J1002+J1028</f>
        <v>11</v>
      </c>
      <c r="K984" s="21">
        <f t="shared" si="830"/>
        <v>9</v>
      </c>
      <c r="L984" s="21">
        <f t="shared" ref="L984:M984" si="831">L1002+L1028</f>
        <v>12</v>
      </c>
      <c r="M984" s="21">
        <f t="shared" si="831"/>
        <v>8</v>
      </c>
      <c r="N984" s="161">
        <f t="shared" si="812"/>
        <v>95</v>
      </c>
      <c r="O984" s="22">
        <f t="shared" si="813"/>
        <v>7.916666666666667</v>
      </c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s="9" customFormat="1" ht="15.75">
      <c r="A985" s="37" t="s">
        <v>391</v>
      </c>
      <c r="B985" s="21">
        <f t="shared" si="808"/>
        <v>18</v>
      </c>
      <c r="C985" s="21">
        <f t="shared" si="808"/>
        <v>12</v>
      </c>
      <c r="D985" s="21">
        <f t="shared" si="808"/>
        <v>30</v>
      </c>
      <c r="E985" s="21">
        <f t="shared" si="808"/>
        <v>26</v>
      </c>
      <c r="F985" s="21">
        <f t="shared" si="808"/>
        <v>15</v>
      </c>
      <c r="G985" s="21">
        <f t="shared" si="808"/>
        <v>11</v>
      </c>
      <c r="H985" s="21">
        <f t="shared" ref="H985:I985" si="832">H1003+H1029</f>
        <v>38</v>
      </c>
      <c r="I985" s="21">
        <f t="shared" si="832"/>
        <v>18</v>
      </c>
      <c r="J985" s="21">
        <f t="shared" ref="J985:K985" si="833">J1003+J1029</f>
        <v>24</v>
      </c>
      <c r="K985" s="21">
        <f t="shared" si="833"/>
        <v>27</v>
      </c>
      <c r="L985" s="21">
        <f t="shared" ref="L985:M985" si="834">L1003+L1029</f>
        <v>39</v>
      </c>
      <c r="M985" s="21">
        <f t="shared" si="834"/>
        <v>26</v>
      </c>
      <c r="N985" s="161">
        <f t="shared" si="812"/>
        <v>284</v>
      </c>
      <c r="O985" s="22">
        <f t="shared" si="813"/>
        <v>23.666666666666668</v>
      </c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s="9" customFormat="1" ht="15.75">
      <c r="A986" s="37" t="s">
        <v>185</v>
      </c>
      <c r="B986" s="21">
        <f t="shared" si="808"/>
        <v>0</v>
      </c>
      <c r="C986" s="21">
        <f t="shared" si="808"/>
        <v>4</v>
      </c>
      <c r="D986" s="21">
        <f t="shared" si="808"/>
        <v>2</v>
      </c>
      <c r="E986" s="21">
        <f t="shared" si="808"/>
        <v>1</v>
      </c>
      <c r="F986" s="21">
        <f t="shared" si="808"/>
        <v>2</v>
      </c>
      <c r="G986" s="21">
        <f t="shared" si="808"/>
        <v>0</v>
      </c>
      <c r="H986" s="21">
        <f t="shared" ref="H986:I986" si="835">H1004+H1030</f>
        <v>2</v>
      </c>
      <c r="I986" s="21">
        <f t="shared" si="835"/>
        <v>7</v>
      </c>
      <c r="J986" s="21">
        <f t="shared" ref="J986:K986" si="836">J1004+J1030</f>
        <v>7</v>
      </c>
      <c r="K986" s="21">
        <f t="shared" si="836"/>
        <v>7</v>
      </c>
      <c r="L986" s="21">
        <f t="shared" ref="L986:M986" si="837">L1004+L1030</f>
        <v>2</v>
      </c>
      <c r="M986" s="21">
        <f t="shared" si="837"/>
        <v>2</v>
      </c>
      <c r="N986" s="161">
        <f t="shared" si="812"/>
        <v>36</v>
      </c>
      <c r="O986" s="22">
        <f t="shared" si="813"/>
        <v>3</v>
      </c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s="9" customFormat="1" ht="15.75">
      <c r="A987" s="37" t="s">
        <v>187</v>
      </c>
      <c r="B987" s="21">
        <f t="shared" si="808"/>
        <v>9</v>
      </c>
      <c r="C987" s="21">
        <f t="shared" si="808"/>
        <v>6</v>
      </c>
      <c r="D987" s="21">
        <f t="shared" si="808"/>
        <v>11</v>
      </c>
      <c r="E987" s="21">
        <f t="shared" si="808"/>
        <v>8</v>
      </c>
      <c r="F987" s="21">
        <f t="shared" si="808"/>
        <v>2</v>
      </c>
      <c r="G987" s="21">
        <f t="shared" si="808"/>
        <v>10</v>
      </c>
      <c r="H987" s="21">
        <f t="shared" ref="H987:I987" si="838">H1005+H1031</f>
        <v>12</v>
      </c>
      <c r="I987" s="21">
        <f t="shared" si="838"/>
        <v>11</v>
      </c>
      <c r="J987" s="21">
        <f t="shared" ref="J987:K987" si="839">J1005+J1031</f>
        <v>22</v>
      </c>
      <c r="K987" s="21">
        <f t="shared" si="839"/>
        <v>13</v>
      </c>
      <c r="L987" s="21">
        <f t="shared" ref="L987:M987" si="840">L1005+L1031</f>
        <v>10</v>
      </c>
      <c r="M987" s="21">
        <f t="shared" si="840"/>
        <v>19</v>
      </c>
      <c r="N987" s="161">
        <f t="shared" si="812"/>
        <v>133</v>
      </c>
      <c r="O987" s="22">
        <f t="shared" si="813"/>
        <v>11.083333333333334</v>
      </c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s="9" customFormat="1" ht="15.75">
      <c r="A988" s="37" t="s">
        <v>188</v>
      </c>
      <c r="B988" s="21">
        <f t="shared" si="808"/>
        <v>4</v>
      </c>
      <c r="C988" s="21">
        <f t="shared" si="808"/>
        <v>1</v>
      </c>
      <c r="D988" s="21">
        <f t="shared" si="808"/>
        <v>4</v>
      </c>
      <c r="E988" s="21">
        <f t="shared" si="808"/>
        <v>0</v>
      </c>
      <c r="F988" s="21">
        <f t="shared" si="808"/>
        <v>5</v>
      </c>
      <c r="G988" s="21">
        <f t="shared" si="808"/>
        <v>8</v>
      </c>
      <c r="H988" s="21">
        <f t="shared" ref="H988:I988" si="841">H1006+H1032</f>
        <v>3</v>
      </c>
      <c r="I988" s="21">
        <f t="shared" si="841"/>
        <v>1</v>
      </c>
      <c r="J988" s="21">
        <f t="shared" ref="J988:K988" si="842">J1006+J1032</f>
        <v>0</v>
      </c>
      <c r="K988" s="21">
        <f t="shared" si="842"/>
        <v>5</v>
      </c>
      <c r="L988" s="21">
        <f t="shared" ref="L988:M988" si="843">L1006+L1032</f>
        <v>5</v>
      </c>
      <c r="M988" s="21">
        <f t="shared" si="843"/>
        <v>3</v>
      </c>
      <c r="N988" s="161">
        <f t="shared" si="812"/>
        <v>39</v>
      </c>
      <c r="O988" s="22">
        <f t="shared" si="813"/>
        <v>3.25</v>
      </c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s="9" customFormat="1" ht="15.75">
      <c r="A989" s="37" t="s">
        <v>189</v>
      </c>
      <c r="B989" s="21">
        <f t="shared" si="808"/>
        <v>553</v>
      </c>
      <c r="C989" s="21">
        <f t="shared" si="808"/>
        <v>429</v>
      </c>
      <c r="D989" s="21">
        <f t="shared" si="808"/>
        <v>507</v>
      </c>
      <c r="E989" s="21">
        <f t="shared" si="808"/>
        <v>521</v>
      </c>
      <c r="F989" s="21">
        <f t="shared" si="808"/>
        <v>507</v>
      </c>
      <c r="G989" s="21">
        <f t="shared" si="808"/>
        <v>433</v>
      </c>
      <c r="H989" s="21">
        <f t="shared" ref="H989:I989" si="844">H1007+H1033</f>
        <v>475</v>
      </c>
      <c r="I989" s="21">
        <f t="shared" si="844"/>
        <v>495</v>
      </c>
      <c r="J989" s="21">
        <f t="shared" ref="J989:K989" si="845">J1007+J1033</f>
        <v>435</v>
      </c>
      <c r="K989" s="21">
        <f t="shared" si="845"/>
        <v>475</v>
      </c>
      <c r="L989" s="21">
        <f t="shared" ref="L989:M989" si="846">L1007+L1033</f>
        <v>435</v>
      </c>
      <c r="M989" s="21">
        <f t="shared" si="846"/>
        <v>434</v>
      </c>
      <c r="N989" s="161">
        <f t="shared" si="812"/>
        <v>5699</v>
      </c>
      <c r="O989" s="22">
        <f t="shared" si="813"/>
        <v>474.91666666666669</v>
      </c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s="9" customFormat="1" ht="15.75">
      <c r="A990" s="37" t="s">
        <v>190</v>
      </c>
      <c r="B990" s="21">
        <f t="shared" si="808"/>
        <v>2</v>
      </c>
      <c r="C990" s="21">
        <f t="shared" si="808"/>
        <v>6</v>
      </c>
      <c r="D990" s="21">
        <f t="shared" si="808"/>
        <v>6</v>
      </c>
      <c r="E990" s="21">
        <f t="shared" si="808"/>
        <v>7</v>
      </c>
      <c r="F990" s="21">
        <f t="shared" si="808"/>
        <v>6</v>
      </c>
      <c r="G990" s="21">
        <f t="shared" si="808"/>
        <v>14</v>
      </c>
      <c r="H990" s="21">
        <f t="shared" ref="H990:I990" si="847">H1008+H1034</f>
        <v>12</v>
      </c>
      <c r="I990" s="21">
        <f t="shared" si="847"/>
        <v>10</v>
      </c>
      <c r="J990" s="21">
        <f t="shared" ref="J990:K990" si="848">J1008+J1034</f>
        <v>18</v>
      </c>
      <c r="K990" s="21">
        <f t="shared" si="848"/>
        <v>13</v>
      </c>
      <c r="L990" s="21">
        <f t="shared" ref="L990:M990" si="849">L1008+L1034</f>
        <v>13</v>
      </c>
      <c r="M990" s="21">
        <f t="shared" si="849"/>
        <v>12</v>
      </c>
      <c r="N990" s="161">
        <f t="shared" si="812"/>
        <v>119</v>
      </c>
      <c r="O990" s="22">
        <f t="shared" si="813"/>
        <v>9.9166666666666661</v>
      </c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s="9" customFormat="1" ht="15.75">
      <c r="A991" s="37" t="s">
        <v>22</v>
      </c>
      <c r="B991" s="21">
        <f t="shared" si="808"/>
        <v>27</v>
      </c>
      <c r="C991" s="21">
        <f t="shared" si="808"/>
        <v>9</v>
      </c>
      <c r="D991" s="21">
        <f t="shared" si="808"/>
        <v>17</v>
      </c>
      <c r="E991" s="21">
        <f t="shared" si="808"/>
        <v>16</v>
      </c>
      <c r="F991" s="21">
        <f t="shared" si="808"/>
        <v>17</v>
      </c>
      <c r="G991" s="21">
        <f t="shared" si="808"/>
        <v>25</v>
      </c>
      <c r="H991" s="21">
        <f t="shared" ref="H991:I991" si="850">H1009+H1035</f>
        <v>31</v>
      </c>
      <c r="I991" s="21">
        <f t="shared" si="850"/>
        <v>41</v>
      </c>
      <c r="J991" s="21">
        <f t="shared" ref="J991:K991" si="851">J1009+J1035</f>
        <v>30</v>
      </c>
      <c r="K991" s="21">
        <f t="shared" si="851"/>
        <v>37</v>
      </c>
      <c r="L991" s="21">
        <f t="shared" ref="L991:M991" si="852">L1009+L1035</f>
        <v>29</v>
      </c>
      <c r="M991" s="21">
        <f t="shared" si="852"/>
        <v>15</v>
      </c>
      <c r="N991" s="161">
        <f t="shared" si="812"/>
        <v>294</v>
      </c>
      <c r="O991" s="22">
        <f t="shared" si="813"/>
        <v>24.5</v>
      </c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s="9" customFormat="1" ht="15.75">
      <c r="A992" s="62" t="s">
        <v>21</v>
      </c>
      <c r="B992" s="24">
        <f t="shared" ref="B992:O992" si="853">SUM(B978:B991)</f>
        <v>650</v>
      </c>
      <c r="C992" s="24">
        <f t="shared" si="853"/>
        <v>483</v>
      </c>
      <c r="D992" s="24">
        <f t="shared" si="853"/>
        <v>598</v>
      </c>
      <c r="E992" s="24">
        <f t="shared" si="853"/>
        <v>605</v>
      </c>
      <c r="F992" s="24">
        <f t="shared" si="853"/>
        <v>573</v>
      </c>
      <c r="G992" s="24">
        <f t="shared" ref="G992:L992" si="854">SUM(G978:G991)</f>
        <v>525</v>
      </c>
      <c r="H992" s="24">
        <f t="shared" si="854"/>
        <v>586</v>
      </c>
      <c r="I992" s="24">
        <f t="shared" si="854"/>
        <v>614</v>
      </c>
      <c r="J992" s="24">
        <f t="shared" si="854"/>
        <v>576</v>
      </c>
      <c r="K992" s="24">
        <f t="shared" si="854"/>
        <v>616</v>
      </c>
      <c r="L992" s="24">
        <f t="shared" si="854"/>
        <v>565</v>
      </c>
      <c r="M992" s="24">
        <f t="shared" ref="M992" si="855">SUM(M978:M991)</f>
        <v>534</v>
      </c>
      <c r="N992" s="155">
        <f t="shared" si="853"/>
        <v>6925</v>
      </c>
      <c r="O992" s="25">
        <f t="shared" si="853"/>
        <v>577.08333333333337</v>
      </c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s="9" customFormat="1" ht="15.75">
      <c r="A993" s="62" t="s">
        <v>131</v>
      </c>
      <c r="B993" s="25">
        <f t="shared" ref="B993:H993" si="856">IF(B992=0,"",B992/B$1696)</f>
        <v>20.967741935483872</v>
      </c>
      <c r="C993" s="25">
        <f t="shared" si="856"/>
        <v>17.25</v>
      </c>
      <c r="D993" s="25">
        <f t="shared" si="856"/>
        <v>19.29032258064516</v>
      </c>
      <c r="E993" s="25">
        <f t="shared" si="856"/>
        <v>20.166666666666668</v>
      </c>
      <c r="F993" s="25">
        <f t="shared" si="856"/>
        <v>18.483870967741936</v>
      </c>
      <c r="G993" s="25">
        <f t="shared" si="856"/>
        <v>17.5</v>
      </c>
      <c r="H993" s="25">
        <f t="shared" si="856"/>
        <v>18.903225806451612</v>
      </c>
      <c r="I993" s="25">
        <f t="shared" ref="I993:J993" si="857">IF(I992=0,"",I992/I$1696)</f>
        <v>19.806451612903224</v>
      </c>
      <c r="J993" s="25">
        <f t="shared" si="857"/>
        <v>19.2</v>
      </c>
      <c r="K993" s="25">
        <f t="shared" ref="K993:L993" si="858">IF(K992=0,"",K992/K$1696)</f>
        <v>19.870967741935484</v>
      </c>
      <c r="L993" s="25">
        <f t="shared" si="858"/>
        <v>18.833333333333332</v>
      </c>
      <c r="M993" s="25">
        <f t="shared" ref="M993" si="859">IF(M992=0,"",M992/M$1696)</f>
        <v>17.225806451612904</v>
      </c>
      <c r="N993" s="155">
        <f>SUM(B993:M993)</f>
        <v>227.4983870967742</v>
      </c>
      <c r="O993" s="25">
        <f>IF(N993=0,0,AVERAGE(B993:M993))</f>
        <v>18.958198924731182</v>
      </c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s="9" customFormat="1">
      <c r="A994" s="26"/>
      <c r="B994" s="27"/>
      <c r="C994" s="27"/>
      <c r="D994" s="27"/>
      <c r="E994" s="28"/>
      <c r="F994" s="28"/>
      <c r="G994" s="28"/>
      <c r="H994" s="28"/>
      <c r="I994" s="28"/>
      <c r="J994" s="28"/>
      <c r="K994" s="28"/>
      <c r="L994" s="28"/>
      <c r="M994" s="28"/>
      <c r="N994" s="162"/>
      <c r="O994" s="16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s="9" customFormat="1" ht="15.75">
      <c r="A995" s="66" t="s">
        <v>835</v>
      </c>
      <c r="B995" s="81"/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176"/>
      <c r="O995" s="82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s="9" customFormat="1" ht="15.75">
      <c r="A996" s="37" t="s">
        <v>593</v>
      </c>
      <c r="B996" s="214">
        <v>16</v>
      </c>
      <c r="C996" s="214">
        <v>10</v>
      </c>
      <c r="D996" s="214">
        <v>7</v>
      </c>
      <c r="E996" s="214">
        <v>9</v>
      </c>
      <c r="F996" s="214">
        <v>8</v>
      </c>
      <c r="G996" s="214">
        <v>6</v>
      </c>
      <c r="H996" s="214">
        <v>3</v>
      </c>
      <c r="I996" s="214">
        <v>8</v>
      </c>
      <c r="J996" s="214">
        <v>18</v>
      </c>
      <c r="K996" s="214">
        <v>14</v>
      </c>
      <c r="L996" s="214">
        <v>10</v>
      </c>
      <c r="M996" s="21">
        <v>6</v>
      </c>
      <c r="N996" s="161">
        <f t="shared" ref="N996:N1009" si="860">SUM(B996:M996)</f>
        <v>115</v>
      </c>
      <c r="O996" s="22">
        <f t="shared" ref="O996:O1009" si="861">IF(N996=0,0,AVERAGE(B996:M996))</f>
        <v>9.5833333333333339</v>
      </c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s="9" customFormat="1" ht="15.75">
      <c r="A997" s="37" t="s">
        <v>179</v>
      </c>
      <c r="B997" s="214">
        <v>1</v>
      </c>
      <c r="C997" s="214">
        <v>0</v>
      </c>
      <c r="D997" s="214">
        <v>0</v>
      </c>
      <c r="E997" s="214">
        <v>1</v>
      </c>
      <c r="F997" s="214">
        <v>0</v>
      </c>
      <c r="G997" s="21">
        <v>1</v>
      </c>
      <c r="H997" s="21">
        <v>0</v>
      </c>
      <c r="I997" s="21">
        <v>2</v>
      </c>
      <c r="J997" s="21">
        <v>0</v>
      </c>
      <c r="K997" s="21">
        <v>0</v>
      </c>
      <c r="L997" s="396">
        <v>1</v>
      </c>
      <c r="M997" s="21">
        <v>0</v>
      </c>
      <c r="N997" s="161">
        <f t="shared" si="860"/>
        <v>6</v>
      </c>
      <c r="O997" s="22">
        <f t="shared" si="861"/>
        <v>0.5</v>
      </c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s="9" customFormat="1" ht="15.75">
      <c r="A998" s="37" t="s">
        <v>180</v>
      </c>
      <c r="B998" s="214">
        <v>0</v>
      </c>
      <c r="C998" s="214">
        <v>0</v>
      </c>
      <c r="D998" s="214">
        <v>0</v>
      </c>
      <c r="E998" s="214">
        <v>0</v>
      </c>
      <c r="F998" s="214">
        <v>0</v>
      </c>
      <c r="G998" s="21">
        <v>0</v>
      </c>
      <c r="H998" s="21">
        <v>0</v>
      </c>
      <c r="I998" s="21">
        <v>0</v>
      </c>
      <c r="J998" s="21">
        <v>0</v>
      </c>
      <c r="K998" s="21">
        <v>0</v>
      </c>
      <c r="L998" s="396">
        <v>0</v>
      </c>
      <c r="M998" s="21">
        <v>0</v>
      </c>
      <c r="N998" s="161">
        <f t="shared" si="860"/>
        <v>0</v>
      </c>
      <c r="O998" s="22">
        <f t="shared" si="861"/>
        <v>0</v>
      </c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s="9" customFormat="1" ht="15.75">
      <c r="A999" s="37" t="s">
        <v>181</v>
      </c>
      <c r="B999" s="214">
        <v>0</v>
      </c>
      <c r="C999" s="214">
        <v>0</v>
      </c>
      <c r="D999" s="214">
        <v>0</v>
      </c>
      <c r="E999" s="214">
        <v>0</v>
      </c>
      <c r="F999" s="214">
        <v>0</v>
      </c>
      <c r="G999" s="21">
        <v>0</v>
      </c>
      <c r="H999" s="21">
        <v>0</v>
      </c>
      <c r="I999" s="21">
        <v>0</v>
      </c>
      <c r="J999" s="21">
        <v>0</v>
      </c>
      <c r="K999" s="21">
        <v>0</v>
      </c>
      <c r="L999" s="396">
        <v>0</v>
      </c>
      <c r="M999" s="21">
        <v>0</v>
      </c>
      <c r="N999" s="161">
        <f t="shared" si="860"/>
        <v>0</v>
      </c>
      <c r="O999" s="22">
        <f t="shared" si="861"/>
        <v>0</v>
      </c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s="9" customFormat="1" ht="15.75">
      <c r="A1000" s="37" t="s">
        <v>411</v>
      </c>
      <c r="B1000" s="214">
        <v>0</v>
      </c>
      <c r="C1000" s="214">
        <v>0</v>
      </c>
      <c r="D1000" s="214">
        <v>0</v>
      </c>
      <c r="E1000" s="214">
        <v>3</v>
      </c>
      <c r="F1000" s="214">
        <v>0</v>
      </c>
      <c r="G1000" s="21">
        <v>2</v>
      </c>
      <c r="H1000" s="21">
        <v>0</v>
      </c>
      <c r="I1000" s="21">
        <v>3</v>
      </c>
      <c r="J1000" s="21">
        <v>1</v>
      </c>
      <c r="K1000" s="21">
        <v>0</v>
      </c>
      <c r="L1000" s="396">
        <v>0</v>
      </c>
      <c r="M1000" s="21">
        <v>1</v>
      </c>
      <c r="N1000" s="161">
        <f t="shared" si="860"/>
        <v>10</v>
      </c>
      <c r="O1000" s="22">
        <f t="shared" si="861"/>
        <v>0.83333333333333337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s="9" customFormat="1" ht="15.75">
      <c r="A1001" s="37" t="s">
        <v>182</v>
      </c>
      <c r="B1001" s="214">
        <v>0</v>
      </c>
      <c r="C1001" s="214">
        <v>0</v>
      </c>
      <c r="D1001" s="214">
        <v>0</v>
      </c>
      <c r="E1001" s="214">
        <v>0</v>
      </c>
      <c r="F1001" s="214">
        <v>0</v>
      </c>
      <c r="G1001" s="21">
        <v>1</v>
      </c>
      <c r="H1001" s="21">
        <v>0</v>
      </c>
      <c r="I1001" s="21">
        <v>0</v>
      </c>
      <c r="J1001" s="21">
        <v>0</v>
      </c>
      <c r="K1001" s="21">
        <v>0</v>
      </c>
      <c r="L1001" s="396">
        <v>0</v>
      </c>
      <c r="M1001" s="21">
        <v>0</v>
      </c>
      <c r="N1001" s="161">
        <f t="shared" si="860"/>
        <v>1</v>
      </c>
      <c r="O1001" s="22">
        <f t="shared" si="861"/>
        <v>8.3333333333333329E-2</v>
      </c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  <row r="1002" spans="1:26" s="9" customFormat="1" ht="15.75">
      <c r="A1002" s="37" t="s">
        <v>184</v>
      </c>
      <c r="B1002" s="214">
        <v>4</v>
      </c>
      <c r="C1002" s="214">
        <v>0</v>
      </c>
      <c r="D1002" s="214">
        <v>0</v>
      </c>
      <c r="E1002" s="214">
        <v>2</v>
      </c>
      <c r="F1002" s="214">
        <v>1</v>
      </c>
      <c r="G1002" s="21">
        <v>0</v>
      </c>
      <c r="H1002" s="21">
        <v>0</v>
      </c>
      <c r="I1002" s="21">
        <v>0</v>
      </c>
      <c r="J1002" s="21">
        <v>0</v>
      </c>
      <c r="K1002" s="21">
        <v>1</v>
      </c>
      <c r="L1002" s="396">
        <v>0</v>
      </c>
      <c r="M1002" s="21">
        <v>1</v>
      </c>
      <c r="N1002" s="161">
        <f t="shared" si="860"/>
        <v>9</v>
      </c>
      <c r="O1002" s="22">
        <f t="shared" si="861"/>
        <v>0.75</v>
      </c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</row>
    <row r="1003" spans="1:26" s="9" customFormat="1" ht="15.75">
      <c r="A1003" s="37" t="s">
        <v>391</v>
      </c>
      <c r="B1003" s="214">
        <v>2</v>
      </c>
      <c r="C1003" s="214">
        <v>1</v>
      </c>
      <c r="D1003" s="214">
        <v>8</v>
      </c>
      <c r="E1003" s="214">
        <v>0</v>
      </c>
      <c r="F1003" s="214">
        <v>1</v>
      </c>
      <c r="G1003" s="21">
        <v>3</v>
      </c>
      <c r="H1003" s="21">
        <v>2</v>
      </c>
      <c r="I1003" s="21">
        <v>4</v>
      </c>
      <c r="J1003" s="21">
        <v>2</v>
      </c>
      <c r="K1003" s="21">
        <v>2</v>
      </c>
      <c r="L1003" s="396">
        <v>2</v>
      </c>
      <c r="M1003" s="21">
        <v>8</v>
      </c>
      <c r="N1003" s="161">
        <f t="shared" si="860"/>
        <v>35</v>
      </c>
      <c r="O1003" s="22">
        <f t="shared" si="861"/>
        <v>2.9166666666666665</v>
      </c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</row>
    <row r="1004" spans="1:26" s="9" customFormat="1" ht="15.75">
      <c r="A1004" s="37" t="s">
        <v>185</v>
      </c>
      <c r="B1004" s="214">
        <v>0</v>
      </c>
      <c r="C1004" s="214">
        <v>0</v>
      </c>
      <c r="D1004" s="214">
        <v>0</v>
      </c>
      <c r="E1004" s="214">
        <v>0</v>
      </c>
      <c r="F1004" s="214">
        <v>1</v>
      </c>
      <c r="G1004" s="21">
        <v>0</v>
      </c>
      <c r="H1004" s="21">
        <v>0</v>
      </c>
      <c r="I1004" s="21">
        <v>0</v>
      </c>
      <c r="J1004" s="21">
        <v>2</v>
      </c>
      <c r="K1004" s="21">
        <v>2</v>
      </c>
      <c r="L1004" s="396">
        <v>0</v>
      </c>
      <c r="M1004" s="21">
        <v>0</v>
      </c>
      <c r="N1004" s="161">
        <f t="shared" si="860"/>
        <v>5</v>
      </c>
      <c r="O1004" s="22">
        <f t="shared" si="861"/>
        <v>0.41666666666666669</v>
      </c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</row>
    <row r="1005" spans="1:26" s="9" customFormat="1" ht="15.75">
      <c r="A1005" s="37" t="s">
        <v>187</v>
      </c>
      <c r="B1005" s="214">
        <v>2</v>
      </c>
      <c r="C1005" s="214">
        <v>0</v>
      </c>
      <c r="D1005" s="214">
        <v>4</v>
      </c>
      <c r="E1005" s="214">
        <v>3</v>
      </c>
      <c r="F1005" s="214">
        <v>1</v>
      </c>
      <c r="G1005" s="21">
        <v>4</v>
      </c>
      <c r="H1005" s="21">
        <v>1</v>
      </c>
      <c r="I1005" s="21">
        <v>2</v>
      </c>
      <c r="J1005" s="21">
        <v>2</v>
      </c>
      <c r="K1005" s="21">
        <v>2</v>
      </c>
      <c r="L1005" s="396">
        <v>0</v>
      </c>
      <c r="M1005" s="21">
        <v>5</v>
      </c>
      <c r="N1005" s="161">
        <f t="shared" si="860"/>
        <v>26</v>
      </c>
      <c r="O1005" s="22">
        <f t="shared" si="861"/>
        <v>2.1666666666666665</v>
      </c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</row>
    <row r="1006" spans="1:26" s="9" customFormat="1" ht="15.75">
      <c r="A1006" s="37" t="s">
        <v>188</v>
      </c>
      <c r="B1006" s="214">
        <v>2</v>
      </c>
      <c r="C1006" s="214">
        <v>0</v>
      </c>
      <c r="D1006" s="214">
        <v>0</v>
      </c>
      <c r="E1006" s="214">
        <v>0</v>
      </c>
      <c r="F1006" s="214">
        <v>2</v>
      </c>
      <c r="G1006" s="21">
        <v>1</v>
      </c>
      <c r="H1006" s="21">
        <v>2</v>
      </c>
      <c r="I1006" s="21">
        <v>0</v>
      </c>
      <c r="J1006" s="21">
        <v>0</v>
      </c>
      <c r="K1006" s="21">
        <v>1</v>
      </c>
      <c r="L1006" s="396">
        <v>0</v>
      </c>
      <c r="M1006" s="21">
        <v>0</v>
      </c>
      <c r="N1006" s="161">
        <f t="shared" si="860"/>
        <v>8</v>
      </c>
      <c r="O1006" s="22">
        <f t="shared" si="861"/>
        <v>0.66666666666666663</v>
      </c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  <c r="Z1006" s="13"/>
    </row>
    <row r="1007" spans="1:26" s="9" customFormat="1" ht="15.75">
      <c r="A1007" s="37" t="s">
        <v>189</v>
      </c>
      <c r="B1007" s="214">
        <v>418</v>
      </c>
      <c r="C1007" s="214">
        <v>343</v>
      </c>
      <c r="D1007" s="214">
        <v>392</v>
      </c>
      <c r="E1007" s="214">
        <v>433</v>
      </c>
      <c r="F1007" s="214">
        <v>415</v>
      </c>
      <c r="G1007" s="21">
        <v>314</v>
      </c>
      <c r="H1007" s="21">
        <v>313</v>
      </c>
      <c r="I1007" s="21">
        <v>342</v>
      </c>
      <c r="J1007" s="21">
        <v>307</v>
      </c>
      <c r="K1007" s="21">
        <v>341</v>
      </c>
      <c r="L1007" s="396">
        <v>320</v>
      </c>
      <c r="M1007" s="21">
        <v>324</v>
      </c>
      <c r="N1007" s="161">
        <f t="shared" si="860"/>
        <v>4262</v>
      </c>
      <c r="O1007" s="22">
        <f t="shared" si="861"/>
        <v>355.16666666666669</v>
      </c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</row>
    <row r="1008" spans="1:26" s="9" customFormat="1" ht="15.75">
      <c r="A1008" s="37" t="s">
        <v>190</v>
      </c>
      <c r="B1008" s="214">
        <v>2</v>
      </c>
      <c r="C1008" s="214">
        <v>2</v>
      </c>
      <c r="D1008" s="214">
        <v>2</v>
      </c>
      <c r="E1008" s="214">
        <v>3</v>
      </c>
      <c r="F1008" s="214">
        <v>1</v>
      </c>
      <c r="G1008" s="21">
        <v>9</v>
      </c>
      <c r="H1008" s="21">
        <v>1</v>
      </c>
      <c r="I1008" s="21">
        <v>3</v>
      </c>
      <c r="J1008" s="21">
        <v>5</v>
      </c>
      <c r="K1008" s="21">
        <v>3</v>
      </c>
      <c r="L1008" s="396">
        <v>2</v>
      </c>
      <c r="M1008" s="21">
        <v>3</v>
      </c>
      <c r="N1008" s="161">
        <f t="shared" si="860"/>
        <v>36</v>
      </c>
      <c r="O1008" s="22">
        <f t="shared" si="861"/>
        <v>3</v>
      </c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</row>
    <row r="1009" spans="1:26" s="9" customFormat="1" ht="15.75">
      <c r="A1009" s="37" t="s">
        <v>22</v>
      </c>
      <c r="B1009" s="214">
        <v>3</v>
      </c>
      <c r="C1009" s="214">
        <v>4</v>
      </c>
      <c r="D1009" s="214">
        <v>1</v>
      </c>
      <c r="E1009" s="214">
        <v>5</v>
      </c>
      <c r="F1009" s="214">
        <v>2</v>
      </c>
      <c r="G1009" s="214">
        <v>2</v>
      </c>
      <c r="H1009" s="214">
        <v>8</v>
      </c>
      <c r="I1009" s="214">
        <v>7</v>
      </c>
      <c r="J1009" s="214">
        <v>0</v>
      </c>
      <c r="K1009" s="214">
        <v>3</v>
      </c>
      <c r="L1009" s="214">
        <v>1</v>
      </c>
      <c r="M1009" s="21">
        <v>2</v>
      </c>
      <c r="N1009" s="161">
        <f t="shared" si="860"/>
        <v>38</v>
      </c>
      <c r="O1009" s="22">
        <f t="shared" si="861"/>
        <v>3.1666666666666665</v>
      </c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  <c r="Z1009" s="13"/>
    </row>
    <row r="1010" spans="1:26" s="9" customFormat="1" ht="15.75">
      <c r="A1010" s="62" t="s">
        <v>21</v>
      </c>
      <c r="B1010" s="24">
        <f t="shared" ref="B1010:O1010" si="862">SUM(B996:B1009)</f>
        <v>450</v>
      </c>
      <c r="C1010" s="24">
        <f t="shared" si="862"/>
        <v>360</v>
      </c>
      <c r="D1010" s="24">
        <f t="shared" si="862"/>
        <v>414</v>
      </c>
      <c r="E1010" s="24">
        <f t="shared" si="862"/>
        <v>459</v>
      </c>
      <c r="F1010" s="24">
        <f t="shared" si="862"/>
        <v>432</v>
      </c>
      <c r="G1010" s="24">
        <f t="shared" si="862"/>
        <v>343</v>
      </c>
      <c r="H1010" s="24">
        <f t="shared" ref="H1010:I1010" si="863">SUM(H996:H1009)</f>
        <v>330</v>
      </c>
      <c r="I1010" s="24">
        <f t="shared" si="863"/>
        <v>371</v>
      </c>
      <c r="J1010" s="24">
        <f t="shared" ref="J1010:K1010" si="864">SUM(J996:J1009)</f>
        <v>337</v>
      </c>
      <c r="K1010" s="24">
        <f t="shared" si="864"/>
        <v>369</v>
      </c>
      <c r="L1010" s="24">
        <f t="shared" ref="L1010:M1010" si="865">SUM(L996:L1009)</f>
        <v>336</v>
      </c>
      <c r="M1010" s="24">
        <f t="shared" si="865"/>
        <v>350</v>
      </c>
      <c r="N1010" s="155">
        <f t="shared" si="862"/>
        <v>4551</v>
      </c>
      <c r="O1010" s="25">
        <f t="shared" si="862"/>
        <v>379.25000000000006</v>
      </c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</row>
    <row r="1011" spans="1:26" s="9" customFormat="1" ht="15.75">
      <c r="A1011" s="62" t="s">
        <v>131</v>
      </c>
      <c r="B1011" s="25">
        <f t="shared" ref="B1011:H1011" si="866">IF(B1010=0,"",B1010/B$1696)</f>
        <v>14.516129032258064</v>
      </c>
      <c r="C1011" s="25">
        <f t="shared" si="866"/>
        <v>12.857142857142858</v>
      </c>
      <c r="D1011" s="25">
        <f t="shared" si="866"/>
        <v>13.35483870967742</v>
      </c>
      <c r="E1011" s="25">
        <f t="shared" si="866"/>
        <v>15.3</v>
      </c>
      <c r="F1011" s="25">
        <f t="shared" si="866"/>
        <v>13.935483870967742</v>
      </c>
      <c r="G1011" s="25">
        <f t="shared" si="866"/>
        <v>11.433333333333334</v>
      </c>
      <c r="H1011" s="25">
        <f t="shared" si="866"/>
        <v>10.64516129032258</v>
      </c>
      <c r="I1011" s="25">
        <f t="shared" ref="I1011" si="867">IF(I1010=0,"",I1010/I$1696)</f>
        <v>11.96774193548387</v>
      </c>
      <c r="J1011" s="25">
        <f t="shared" ref="J1011:K1011" si="868">IF(J1010=0,"",J1010/J$1696)</f>
        <v>11.233333333333333</v>
      </c>
      <c r="K1011" s="25">
        <f t="shared" si="868"/>
        <v>11.903225806451612</v>
      </c>
      <c r="L1011" s="25">
        <f t="shared" ref="L1011:M1011" si="869">IF(L1010=0,"",L1010/L$1696)</f>
        <v>11.2</v>
      </c>
      <c r="M1011" s="25">
        <f t="shared" si="869"/>
        <v>11.290322580645162</v>
      </c>
      <c r="N1011" s="155">
        <f>SUM(B1011:M1011)</f>
        <v>149.63671274961598</v>
      </c>
      <c r="O1011" s="25">
        <f>IF(N1011=0,0,AVERAGE(B1011:M1011))</f>
        <v>12.469726062467998</v>
      </c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</row>
    <row r="1012" spans="1:26" s="9" customFormat="1">
      <c r="A1012" s="26"/>
      <c r="B1012" s="27"/>
      <c r="C1012" s="27"/>
      <c r="D1012" s="27"/>
      <c r="E1012" s="28"/>
      <c r="F1012" s="28"/>
      <c r="G1012" s="28"/>
      <c r="H1012" s="28"/>
      <c r="I1012" s="28"/>
      <c r="J1012" s="28"/>
      <c r="K1012" s="28"/>
      <c r="L1012" s="28"/>
      <c r="M1012" s="28"/>
      <c r="N1012" s="162"/>
      <c r="O1012" s="16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</row>
    <row r="1013" spans="1:26" s="9" customFormat="1" ht="15.75">
      <c r="A1013" s="66" t="s">
        <v>836</v>
      </c>
      <c r="B1013" s="18"/>
      <c r="C1013" s="18"/>
      <c r="D1013" s="18"/>
      <c r="E1013" s="18"/>
      <c r="F1013" s="18"/>
      <c r="G1013" s="18"/>
      <c r="H1013" s="18"/>
      <c r="I1013" s="18"/>
      <c r="J1013" s="18"/>
      <c r="K1013" s="18"/>
      <c r="L1013" s="18"/>
      <c r="M1013" s="18"/>
      <c r="N1013" s="160"/>
      <c r="O1013" s="19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</row>
    <row r="1014" spans="1:26" s="9" customFormat="1" ht="15.75">
      <c r="A1014" s="40" t="s">
        <v>18</v>
      </c>
      <c r="B1014" s="214">
        <v>46</v>
      </c>
      <c r="C1014" s="214">
        <v>31</v>
      </c>
      <c r="D1014" s="214">
        <v>25</v>
      </c>
      <c r="E1014" s="214">
        <v>45</v>
      </c>
      <c r="F1014" s="214">
        <v>47</v>
      </c>
      <c r="G1014" s="21">
        <v>42</v>
      </c>
      <c r="H1014" s="21">
        <v>44</v>
      </c>
      <c r="I1014" s="21">
        <v>47</v>
      </c>
      <c r="J1014" s="21">
        <v>73</v>
      </c>
      <c r="K1014" s="21">
        <v>43</v>
      </c>
      <c r="L1014" s="21">
        <v>35</v>
      </c>
      <c r="M1014" s="21">
        <v>56</v>
      </c>
      <c r="N1014" s="161">
        <f>SUM(B1014:M1014)</f>
        <v>534</v>
      </c>
      <c r="O1014" s="22">
        <f>IF(N1014=0,0,AVERAGE(B1014:M1014))</f>
        <v>44.5</v>
      </c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</row>
    <row r="1015" spans="1:26" s="9" customFormat="1" ht="15.75">
      <c r="A1015" s="40" t="s">
        <v>19</v>
      </c>
      <c r="B1015" s="214">
        <v>270</v>
      </c>
      <c r="C1015" s="214">
        <v>148</v>
      </c>
      <c r="D1015" s="214">
        <v>158</v>
      </c>
      <c r="E1015" s="214">
        <v>180</v>
      </c>
      <c r="F1015" s="214">
        <v>150</v>
      </c>
      <c r="G1015" s="21">
        <v>171</v>
      </c>
      <c r="H1015" s="21">
        <v>170</v>
      </c>
      <c r="I1015" s="21">
        <v>197</v>
      </c>
      <c r="J1015" s="21">
        <v>129</v>
      </c>
      <c r="K1015" s="21">
        <v>191</v>
      </c>
      <c r="L1015" s="21">
        <v>177</v>
      </c>
      <c r="M1015" s="21">
        <v>157</v>
      </c>
      <c r="N1015" s="161">
        <f>SUM(B1015:M1015)</f>
        <v>2098</v>
      </c>
      <c r="O1015" s="22">
        <f>IF(N1015=0,0,AVERAGE(B1015:M1015))</f>
        <v>174.83333333333334</v>
      </c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</row>
    <row r="1016" spans="1:26" s="9" customFormat="1" ht="15.75">
      <c r="A1016" s="40" t="s">
        <v>20</v>
      </c>
      <c r="B1016" s="214">
        <v>134</v>
      </c>
      <c r="C1016" s="214">
        <v>181</v>
      </c>
      <c r="D1016" s="214">
        <v>231</v>
      </c>
      <c r="E1016" s="214">
        <v>234</v>
      </c>
      <c r="F1016" s="214">
        <v>235</v>
      </c>
      <c r="G1016" s="21">
        <v>130</v>
      </c>
      <c r="H1016" s="21">
        <v>116</v>
      </c>
      <c r="I1016" s="21">
        <v>127</v>
      </c>
      <c r="J1016" s="21">
        <v>135</v>
      </c>
      <c r="K1016" s="21">
        <v>135</v>
      </c>
      <c r="L1016" s="21">
        <v>124</v>
      </c>
      <c r="M1016" s="21">
        <v>137</v>
      </c>
      <c r="N1016" s="161">
        <f>SUM(B1016:M1016)</f>
        <v>1919</v>
      </c>
      <c r="O1016" s="22">
        <f>IF(N1016=0,0,AVERAGE(B1016:M1016))</f>
        <v>159.91666666666666</v>
      </c>
      <c r="P1016" s="13"/>
      <c r="Q1016" s="13"/>
      <c r="R1016" s="13"/>
      <c r="S1016" s="13"/>
      <c r="T1016" s="13"/>
      <c r="U1016" s="13"/>
      <c r="V1016" s="13"/>
      <c r="W1016" s="13"/>
      <c r="X1016" s="13"/>
      <c r="Y1016" s="13"/>
      <c r="Z1016" s="13"/>
    </row>
    <row r="1017" spans="1:26" s="9" customFormat="1" ht="15.75">
      <c r="A1017" s="37" t="s">
        <v>138</v>
      </c>
      <c r="B1017" s="214">
        <v>0</v>
      </c>
      <c r="C1017" s="214">
        <v>0</v>
      </c>
      <c r="D1017" s="214">
        <v>0</v>
      </c>
      <c r="E1017" s="214">
        <v>0</v>
      </c>
      <c r="F1017" s="214">
        <v>0</v>
      </c>
      <c r="G1017" s="21">
        <v>0</v>
      </c>
      <c r="H1017" s="21">
        <v>0</v>
      </c>
      <c r="I1017" s="21">
        <v>0</v>
      </c>
      <c r="J1017" s="21">
        <v>0</v>
      </c>
      <c r="K1017" s="21">
        <v>0</v>
      </c>
      <c r="L1017" s="21">
        <v>0</v>
      </c>
      <c r="M1017" s="21">
        <v>0</v>
      </c>
      <c r="N1017" s="161">
        <f>SUM(B1017:M1017)</f>
        <v>0</v>
      </c>
      <c r="O1017" s="22">
        <f>IF(N1017=0,0,AVERAGE(B1017:M1017))</f>
        <v>0</v>
      </c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</row>
    <row r="1018" spans="1:26" s="9" customFormat="1" ht="15.75">
      <c r="A1018" s="62" t="s">
        <v>21</v>
      </c>
      <c r="B1018" s="24">
        <f t="shared" ref="B1018:O1018" si="870">SUM(B1014:B1017)</f>
        <v>450</v>
      </c>
      <c r="C1018" s="24">
        <f t="shared" si="870"/>
        <v>360</v>
      </c>
      <c r="D1018" s="24">
        <f t="shared" si="870"/>
        <v>414</v>
      </c>
      <c r="E1018" s="24">
        <f t="shared" si="870"/>
        <v>459</v>
      </c>
      <c r="F1018" s="24">
        <f t="shared" si="870"/>
        <v>432</v>
      </c>
      <c r="G1018" s="24">
        <f t="shared" si="870"/>
        <v>343</v>
      </c>
      <c r="H1018" s="24">
        <f t="shared" ref="H1018:I1018" si="871">SUM(H1014:H1017)</f>
        <v>330</v>
      </c>
      <c r="I1018" s="24">
        <f t="shared" si="871"/>
        <v>371</v>
      </c>
      <c r="J1018" s="24">
        <f t="shared" ref="J1018:K1018" si="872">SUM(J1014:J1017)</f>
        <v>337</v>
      </c>
      <c r="K1018" s="24">
        <f t="shared" si="872"/>
        <v>369</v>
      </c>
      <c r="L1018" s="24">
        <f t="shared" ref="L1018:M1018" si="873">SUM(L1014:L1017)</f>
        <v>336</v>
      </c>
      <c r="M1018" s="24">
        <f t="shared" si="873"/>
        <v>350</v>
      </c>
      <c r="N1018" s="155">
        <f t="shared" si="870"/>
        <v>4551</v>
      </c>
      <c r="O1018" s="25">
        <f t="shared" si="870"/>
        <v>379.25</v>
      </c>
      <c r="P1018" s="13"/>
      <c r="Q1018" s="13"/>
      <c r="R1018" s="13"/>
      <c r="S1018" s="13"/>
      <c r="T1018" s="13"/>
      <c r="U1018" s="13"/>
      <c r="V1018" s="13"/>
      <c r="W1018" s="13"/>
      <c r="X1018" s="13"/>
      <c r="Y1018" s="13"/>
      <c r="Z1018" s="13"/>
    </row>
    <row r="1019" spans="1:26" s="9" customFormat="1" ht="15.75">
      <c r="A1019" s="62" t="s">
        <v>131</v>
      </c>
      <c r="B1019" s="25">
        <f t="shared" ref="B1019:H1019" si="874">IF(B1018=0,"",B1018/B$1696)</f>
        <v>14.516129032258064</v>
      </c>
      <c r="C1019" s="25">
        <f t="shared" si="874"/>
        <v>12.857142857142858</v>
      </c>
      <c r="D1019" s="25">
        <f t="shared" si="874"/>
        <v>13.35483870967742</v>
      </c>
      <c r="E1019" s="25">
        <f t="shared" si="874"/>
        <v>15.3</v>
      </c>
      <c r="F1019" s="25">
        <f t="shared" si="874"/>
        <v>13.935483870967742</v>
      </c>
      <c r="G1019" s="25">
        <f t="shared" si="874"/>
        <v>11.433333333333334</v>
      </c>
      <c r="H1019" s="25">
        <f t="shared" si="874"/>
        <v>10.64516129032258</v>
      </c>
      <c r="I1019" s="25">
        <f t="shared" ref="I1019" si="875">IF(I1018=0,"",I1018/I$1696)</f>
        <v>11.96774193548387</v>
      </c>
      <c r="J1019" s="25">
        <f t="shared" ref="J1019:K1019" si="876">IF(J1018=0,"",J1018/J$1696)</f>
        <v>11.233333333333333</v>
      </c>
      <c r="K1019" s="25">
        <f t="shared" si="876"/>
        <v>11.903225806451612</v>
      </c>
      <c r="L1019" s="25">
        <f t="shared" ref="L1019:M1019" si="877">IF(L1018=0,"",L1018/L$1696)</f>
        <v>11.2</v>
      </c>
      <c r="M1019" s="25">
        <f t="shared" si="877"/>
        <v>11.290322580645162</v>
      </c>
      <c r="N1019" s="155">
        <f>SUM(B1019:M1019)</f>
        <v>149.63671274961598</v>
      </c>
      <c r="O1019" s="25">
        <f>IF(N1019=0,0,AVERAGE(B1019:M1019))</f>
        <v>12.469726062467998</v>
      </c>
      <c r="P1019" s="13"/>
      <c r="Q1019" s="13"/>
      <c r="R1019" s="13"/>
      <c r="S1019" s="13"/>
      <c r="T1019" s="13"/>
      <c r="U1019" s="13"/>
      <c r="V1019" s="13"/>
      <c r="W1019" s="13"/>
      <c r="X1019" s="13"/>
      <c r="Y1019" s="13"/>
      <c r="Z1019" s="13"/>
    </row>
    <row r="1020" spans="1:26" s="9" customFormat="1" ht="15.75">
      <c r="A1020" s="26"/>
      <c r="B1020" s="27"/>
      <c r="C1020" s="27"/>
      <c r="D1020" s="27"/>
      <c r="E1020" s="28"/>
      <c r="F1020" s="28"/>
      <c r="G1020" s="28"/>
      <c r="H1020" s="28"/>
      <c r="I1020" s="28"/>
      <c r="J1020" s="28"/>
      <c r="K1020" s="28"/>
      <c r="L1020" s="28"/>
      <c r="M1020" s="28"/>
      <c r="N1020" s="162"/>
      <c r="O1020" s="57"/>
      <c r="P1020" s="13"/>
      <c r="Q1020" s="13"/>
      <c r="R1020" s="13"/>
      <c r="S1020" s="13"/>
      <c r="T1020" s="13"/>
      <c r="U1020" s="13"/>
      <c r="V1020" s="13"/>
      <c r="W1020" s="13"/>
      <c r="X1020" s="13"/>
      <c r="Y1020" s="13"/>
      <c r="Z1020" s="13"/>
    </row>
    <row r="1021" spans="1:26" s="9" customFormat="1" ht="15.75">
      <c r="A1021" s="66" t="s">
        <v>837</v>
      </c>
      <c r="B1021" s="18"/>
      <c r="C1021" s="18"/>
      <c r="D1021" s="18"/>
      <c r="E1021" s="18"/>
      <c r="F1021" s="18"/>
      <c r="G1021" s="18"/>
      <c r="H1021" s="18"/>
      <c r="I1021" s="18"/>
      <c r="J1021" s="18"/>
      <c r="K1021" s="18"/>
      <c r="L1021" s="18"/>
      <c r="M1021" s="18"/>
      <c r="N1021" s="160"/>
      <c r="O1021" s="19"/>
      <c r="P1021" s="13"/>
      <c r="Q1021" s="13"/>
      <c r="R1021" s="13"/>
      <c r="S1021" s="13"/>
      <c r="T1021" s="13"/>
      <c r="U1021" s="13"/>
      <c r="V1021" s="13"/>
      <c r="W1021" s="13"/>
      <c r="X1021" s="13"/>
      <c r="Y1021" s="13"/>
      <c r="Z1021" s="13"/>
    </row>
    <row r="1022" spans="1:26" s="9" customFormat="1" ht="15.75">
      <c r="A1022" s="37" t="s">
        <v>593</v>
      </c>
      <c r="B1022" s="214">
        <v>0</v>
      </c>
      <c r="C1022" s="214">
        <v>0</v>
      </c>
      <c r="D1022" s="214">
        <v>0</v>
      </c>
      <c r="E1022" s="214">
        <v>0</v>
      </c>
      <c r="F1022" s="214">
        <v>0</v>
      </c>
      <c r="G1022" s="21">
        <v>0</v>
      </c>
      <c r="H1022" s="21">
        <v>0</v>
      </c>
      <c r="I1022" s="21">
        <v>0</v>
      </c>
      <c r="J1022" s="21">
        <v>0</v>
      </c>
      <c r="K1022" s="21">
        <v>0</v>
      </c>
      <c r="L1022" s="21">
        <v>1</v>
      </c>
      <c r="M1022" s="21">
        <v>0</v>
      </c>
      <c r="N1022" s="161">
        <f t="shared" ref="N1022:N1035" si="878">SUM(B1022:M1022)</f>
        <v>1</v>
      </c>
      <c r="O1022" s="22">
        <f t="shared" ref="O1022:O1035" si="879">IF(N1022=0,0,AVERAGE(B1022:M1022))</f>
        <v>8.3333333333333329E-2</v>
      </c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</row>
    <row r="1023" spans="1:26" s="9" customFormat="1" ht="15.75">
      <c r="A1023" s="37" t="s">
        <v>179</v>
      </c>
      <c r="B1023" s="214">
        <v>4</v>
      </c>
      <c r="C1023" s="214">
        <v>0</v>
      </c>
      <c r="D1023" s="214">
        <v>3</v>
      </c>
      <c r="E1023" s="214">
        <v>3</v>
      </c>
      <c r="F1023" s="214">
        <v>0</v>
      </c>
      <c r="G1023" s="21">
        <v>4</v>
      </c>
      <c r="H1023" s="21">
        <v>2</v>
      </c>
      <c r="I1023" s="21">
        <v>7</v>
      </c>
      <c r="J1023" s="21">
        <v>3</v>
      </c>
      <c r="K1023" s="21">
        <v>10</v>
      </c>
      <c r="L1023" s="21">
        <v>3</v>
      </c>
      <c r="M1023" s="21">
        <v>2</v>
      </c>
      <c r="N1023" s="161">
        <f t="shared" si="878"/>
        <v>41</v>
      </c>
      <c r="O1023" s="22">
        <f t="shared" si="879"/>
        <v>3.4166666666666665</v>
      </c>
      <c r="P1023" s="13"/>
      <c r="Q1023" s="13"/>
      <c r="R1023" s="13"/>
      <c r="S1023" s="13"/>
      <c r="T1023" s="13"/>
      <c r="U1023" s="13"/>
      <c r="V1023" s="13"/>
      <c r="W1023" s="13"/>
      <c r="X1023" s="13"/>
      <c r="Y1023" s="13"/>
      <c r="Z1023" s="13"/>
    </row>
    <row r="1024" spans="1:26" s="9" customFormat="1" ht="15.75">
      <c r="A1024" s="37" t="s">
        <v>180</v>
      </c>
      <c r="B1024" s="214">
        <v>0</v>
      </c>
      <c r="C1024" s="214">
        <v>0</v>
      </c>
      <c r="D1024" s="214">
        <v>0</v>
      </c>
      <c r="E1024" s="214">
        <v>0</v>
      </c>
      <c r="F1024" s="214">
        <v>0</v>
      </c>
      <c r="G1024" s="21">
        <v>0</v>
      </c>
      <c r="H1024" s="21">
        <v>0</v>
      </c>
      <c r="I1024" s="21">
        <v>0</v>
      </c>
      <c r="J1024" s="21">
        <v>0</v>
      </c>
      <c r="K1024" s="21">
        <v>0</v>
      </c>
      <c r="L1024" s="21">
        <v>0</v>
      </c>
      <c r="M1024" s="21">
        <v>0</v>
      </c>
      <c r="N1024" s="161">
        <f t="shared" si="878"/>
        <v>0</v>
      </c>
      <c r="O1024" s="22">
        <f t="shared" si="879"/>
        <v>0</v>
      </c>
      <c r="P1024" s="13"/>
      <c r="Q1024" s="13"/>
      <c r="R1024" s="13"/>
      <c r="S1024" s="13"/>
      <c r="T1024" s="13"/>
      <c r="U1024" s="13"/>
      <c r="V1024" s="13"/>
      <c r="W1024" s="13"/>
      <c r="X1024" s="13"/>
      <c r="Y1024" s="13"/>
      <c r="Z1024" s="13"/>
    </row>
    <row r="1025" spans="1:26" s="9" customFormat="1" ht="15.75">
      <c r="A1025" s="37" t="s">
        <v>181</v>
      </c>
      <c r="B1025" s="214">
        <v>0</v>
      </c>
      <c r="C1025" s="214">
        <v>0</v>
      </c>
      <c r="D1025" s="214">
        <v>0</v>
      </c>
      <c r="E1025" s="214">
        <v>0</v>
      </c>
      <c r="F1025" s="214">
        <v>0</v>
      </c>
      <c r="G1025" s="21">
        <v>0</v>
      </c>
      <c r="H1025" s="21">
        <v>0</v>
      </c>
      <c r="I1025" s="21">
        <v>0</v>
      </c>
      <c r="J1025" s="21">
        <v>0</v>
      </c>
      <c r="K1025" s="21">
        <v>0</v>
      </c>
      <c r="L1025" s="21">
        <v>0</v>
      </c>
      <c r="M1025" s="21">
        <v>0</v>
      </c>
      <c r="N1025" s="161">
        <f t="shared" si="878"/>
        <v>0</v>
      </c>
      <c r="O1025" s="22">
        <f t="shared" si="879"/>
        <v>0</v>
      </c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</row>
    <row r="1026" spans="1:26" s="9" customFormat="1" ht="15.75">
      <c r="A1026" s="37" t="s">
        <v>589</v>
      </c>
      <c r="B1026" s="214">
        <v>6</v>
      </c>
      <c r="C1026" s="214">
        <v>0</v>
      </c>
      <c r="D1026" s="214">
        <v>1</v>
      </c>
      <c r="E1026" s="214">
        <v>2</v>
      </c>
      <c r="F1026" s="214">
        <v>6</v>
      </c>
      <c r="G1026" s="21">
        <v>3</v>
      </c>
      <c r="H1026" s="21">
        <v>2</v>
      </c>
      <c r="I1026" s="21">
        <v>0</v>
      </c>
      <c r="J1026" s="21">
        <v>4</v>
      </c>
      <c r="K1026" s="21">
        <v>5</v>
      </c>
      <c r="L1026" s="21">
        <v>5</v>
      </c>
      <c r="M1026" s="21">
        <v>5</v>
      </c>
      <c r="N1026" s="161">
        <f t="shared" si="878"/>
        <v>39</v>
      </c>
      <c r="O1026" s="22">
        <f t="shared" si="879"/>
        <v>3.25</v>
      </c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</row>
    <row r="1027" spans="1:26" s="9" customFormat="1" ht="15.75">
      <c r="A1027" s="37" t="s">
        <v>182</v>
      </c>
      <c r="B1027" s="214">
        <v>0</v>
      </c>
      <c r="C1027" s="214">
        <v>0</v>
      </c>
      <c r="D1027" s="214">
        <v>0</v>
      </c>
      <c r="E1027" s="214">
        <v>1</v>
      </c>
      <c r="F1027" s="214">
        <v>0</v>
      </c>
      <c r="G1027" s="21">
        <v>2</v>
      </c>
      <c r="H1027" s="21">
        <v>0</v>
      </c>
      <c r="I1027" s="21">
        <v>5</v>
      </c>
      <c r="J1027" s="21">
        <v>3</v>
      </c>
      <c r="K1027" s="21">
        <v>1</v>
      </c>
      <c r="L1027" s="21">
        <v>0</v>
      </c>
      <c r="M1027" s="21">
        <v>1</v>
      </c>
      <c r="N1027" s="161">
        <f t="shared" si="878"/>
        <v>13</v>
      </c>
      <c r="O1027" s="22">
        <f t="shared" si="879"/>
        <v>1.0833333333333333</v>
      </c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</row>
    <row r="1028" spans="1:26" s="9" customFormat="1" ht="15.75">
      <c r="A1028" s="37" t="s">
        <v>184</v>
      </c>
      <c r="B1028" s="214">
        <v>6</v>
      </c>
      <c r="C1028" s="214">
        <v>6</v>
      </c>
      <c r="D1028" s="214">
        <v>10</v>
      </c>
      <c r="E1028" s="214">
        <v>5</v>
      </c>
      <c r="F1028" s="214">
        <v>4</v>
      </c>
      <c r="G1028" s="21">
        <v>5</v>
      </c>
      <c r="H1028" s="21">
        <v>6</v>
      </c>
      <c r="I1028" s="21">
        <v>6</v>
      </c>
      <c r="J1028" s="21">
        <v>11</v>
      </c>
      <c r="K1028" s="21">
        <v>8</v>
      </c>
      <c r="L1028" s="21">
        <v>12</v>
      </c>
      <c r="M1028" s="21">
        <v>7</v>
      </c>
      <c r="N1028" s="161">
        <f t="shared" si="878"/>
        <v>86</v>
      </c>
      <c r="O1028" s="22">
        <f t="shared" si="879"/>
        <v>7.166666666666667</v>
      </c>
      <c r="P1028" s="13"/>
      <c r="Q1028" s="13"/>
      <c r="R1028" s="13"/>
      <c r="S1028" s="13"/>
      <c r="T1028" s="13"/>
      <c r="U1028" s="13"/>
      <c r="V1028" s="13"/>
      <c r="W1028" s="13"/>
      <c r="X1028" s="13"/>
      <c r="Y1028" s="13"/>
      <c r="Z1028" s="13"/>
    </row>
    <row r="1029" spans="1:26" s="9" customFormat="1" ht="15.75">
      <c r="A1029" s="37" t="s">
        <v>391</v>
      </c>
      <c r="B1029" s="214">
        <v>16</v>
      </c>
      <c r="C1029" s="214">
        <v>11</v>
      </c>
      <c r="D1029" s="214">
        <v>22</v>
      </c>
      <c r="E1029" s="214">
        <v>26</v>
      </c>
      <c r="F1029" s="214">
        <v>14</v>
      </c>
      <c r="G1029" s="21">
        <v>8</v>
      </c>
      <c r="H1029" s="21">
        <v>36</v>
      </c>
      <c r="I1029" s="21">
        <v>14</v>
      </c>
      <c r="J1029" s="21">
        <v>22</v>
      </c>
      <c r="K1029" s="21">
        <v>25</v>
      </c>
      <c r="L1029" s="21">
        <v>37</v>
      </c>
      <c r="M1029" s="21">
        <v>18</v>
      </c>
      <c r="N1029" s="161">
        <f t="shared" si="878"/>
        <v>249</v>
      </c>
      <c r="O1029" s="22">
        <f t="shared" si="879"/>
        <v>20.75</v>
      </c>
      <c r="P1029" s="13"/>
      <c r="Q1029" s="13"/>
      <c r="R1029" s="13"/>
      <c r="S1029" s="13"/>
      <c r="T1029" s="13"/>
      <c r="U1029" s="13"/>
      <c r="V1029" s="13"/>
      <c r="W1029" s="13"/>
      <c r="X1029" s="13"/>
      <c r="Y1029" s="13"/>
      <c r="Z1029" s="13"/>
    </row>
    <row r="1030" spans="1:26" s="9" customFormat="1" ht="15.75">
      <c r="A1030" s="37" t="s">
        <v>185</v>
      </c>
      <c r="B1030" s="214">
        <v>0</v>
      </c>
      <c r="C1030" s="214">
        <v>4</v>
      </c>
      <c r="D1030" s="214">
        <v>2</v>
      </c>
      <c r="E1030" s="214">
        <v>1</v>
      </c>
      <c r="F1030" s="214">
        <v>1</v>
      </c>
      <c r="G1030" s="21">
        <v>0</v>
      </c>
      <c r="H1030" s="21">
        <v>2</v>
      </c>
      <c r="I1030" s="21">
        <v>7</v>
      </c>
      <c r="J1030" s="21">
        <v>5</v>
      </c>
      <c r="K1030" s="21">
        <v>5</v>
      </c>
      <c r="L1030" s="21">
        <v>2</v>
      </c>
      <c r="M1030" s="21">
        <v>2</v>
      </c>
      <c r="N1030" s="161">
        <f t="shared" si="878"/>
        <v>31</v>
      </c>
      <c r="O1030" s="22">
        <f t="shared" si="879"/>
        <v>2.5833333333333335</v>
      </c>
      <c r="P1030" s="63"/>
      <c r="Q1030" s="63"/>
      <c r="R1030" s="63"/>
      <c r="S1030" s="63"/>
      <c r="T1030" s="63"/>
      <c r="U1030" s="63"/>
      <c r="V1030" s="63"/>
      <c r="W1030" s="63"/>
      <c r="X1030" s="63"/>
      <c r="Y1030" s="63"/>
      <c r="Z1030" s="63"/>
    </row>
    <row r="1031" spans="1:26" s="9" customFormat="1" ht="15.75">
      <c r="A1031" s="37" t="s">
        <v>187</v>
      </c>
      <c r="B1031" s="214">
        <v>7</v>
      </c>
      <c r="C1031" s="214">
        <v>6</v>
      </c>
      <c r="D1031" s="214">
        <v>7</v>
      </c>
      <c r="E1031" s="214">
        <v>5</v>
      </c>
      <c r="F1031" s="214">
        <v>1</v>
      </c>
      <c r="G1031" s="21">
        <v>6</v>
      </c>
      <c r="H1031" s="21">
        <v>11</v>
      </c>
      <c r="I1031" s="21">
        <v>9</v>
      </c>
      <c r="J1031" s="21">
        <v>20</v>
      </c>
      <c r="K1031" s="21">
        <v>11</v>
      </c>
      <c r="L1031" s="21">
        <v>10</v>
      </c>
      <c r="M1031" s="21">
        <v>14</v>
      </c>
      <c r="N1031" s="161">
        <f t="shared" si="878"/>
        <v>107</v>
      </c>
      <c r="O1031" s="22">
        <f t="shared" si="879"/>
        <v>8.9166666666666661</v>
      </c>
      <c r="P1031" s="13"/>
      <c r="Q1031" s="13"/>
      <c r="R1031" s="13"/>
      <c r="S1031" s="13"/>
      <c r="T1031" s="13"/>
      <c r="U1031" s="13"/>
      <c r="V1031" s="13"/>
      <c r="W1031" s="13"/>
      <c r="X1031" s="13"/>
      <c r="Y1031" s="13"/>
      <c r="Z1031" s="13"/>
    </row>
    <row r="1032" spans="1:26" s="9" customFormat="1" ht="15.75">
      <c r="A1032" s="37" t="s">
        <v>188</v>
      </c>
      <c r="B1032" s="214">
        <v>2</v>
      </c>
      <c r="C1032" s="214">
        <v>1</v>
      </c>
      <c r="D1032" s="214">
        <v>4</v>
      </c>
      <c r="E1032" s="214">
        <v>0</v>
      </c>
      <c r="F1032" s="214">
        <v>3</v>
      </c>
      <c r="G1032" s="21">
        <v>7</v>
      </c>
      <c r="H1032" s="21">
        <v>1</v>
      </c>
      <c r="I1032" s="21">
        <v>1</v>
      </c>
      <c r="J1032" s="21">
        <v>0</v>
      </c>
      <c r="K1032" s="21">
        <v>4</v>
      </c>
      <c r="L1032" s="21">
        <v>5</v>
      </c>
      <c r="M1032" s="21">
        <v>3</v>
      </c>
      <c r="N1032" s="161">
        <f t="shared" si="878"/>
        <v>31</v>
      </c>
      <c r="O1032" s="22">
        <f t="shared" si="879"/>
        <v>2.5833333333333335</v>
      </c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</row>
    <row r="1033" spans="1:26" s="9" customFormat="1" ht="15.75">
      <c r="A1033" s="37" t="s">
        <v>189</v>
      </c>
      <c r="B1033" s="214">
        <v>135</v>
      </c>
      <c r="C1033" s="214">
        <v>86</v>
      </c>
      <c r="D1033" s="214">
        <v>115</v>
      </c>
      <c r="E1033" s="214">
        <v>88</v>
      </c>
      <c r="F1033" s="214">
        <v>92</v>
      </c>
      <c r="G1033" s="21">
        <v>119</v>
      </c>
      <c r="H1033" s="21">
        <v>162</v>
      </c>
      <c r="I1033" s="21">
        <v>153</v>
      </c>
      <c r="J1033" s="21">
        <v>128</v>
      </c>
      <c r="K1033" s="21">
        <v>134</v>
      </c>
      <c r="L1033" s="21">
        <v>115</v>
      </c>
      <c r="M1033" s="21">
        <v>110</v>
      </c>
      <c r="N1033" s="161">
        <f t="shared" si="878"/>
        <v>1437</v>
      </c>
      <c r="O1033" s="22">
        <f t="shared" si="879"/>
        <v>119.75</v>
      </c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</row>
    <row r="1034" spans="1:26" s="9" customFormat="1" ht="15.75">
      <c r="A1034" s="37" t="s">
        <v>190</v>
      </c>
      <c r="B1034" s="214">
        <v>0</v>
      </c>
      <c r="C1034" s="214">
        <v>4</v>
      </c>
      <c r="D1034" s="214">
        <v>4</v>
      </c>
      <c r="E1034" s="214">
        <v>4</v>
      </c>
      <c r="F1034" s="214">
        <v>5</v>
      </c>
      <c r="G1034" s="21">
        <v>5</v>
      </c>
      <c r="H1034" s="21">
        <v>11</v>
      </c>
      <c r="I1034" s="21">
        <v>7</v>
      </c>
      <c r="J1034" s="21">
        <v>13</v>
      </c>
      <c r="K1034" s="21">
        <v>10</v>
      </c>
      <c r="L1034" s="21">
        <v>11</v>
      </c>
      <c r="M1034" s="21">
        <v>9</v>
      </c>
      <c r="N1034" s="161">
        <f t="shared" si="878"/>
        <v>83</v>
      </c>
      <c r="O1034" s="22">
        <f t="shared" si="879"/>
        <v>6.916666666666667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</row>
    <row r="1035" spans="1:26" s="9" customFormat="1" ht="15.75">
      <c r="A1035" s="37" t="s">
        <v>22</v>
      </c>
      <c r="B1035" s="214">
        <v>24</v>
      </c>
      <c r="C1035" s="214">
        <v>5</v>
      </c>
      <c r="D1035" s="214">
        <v>16</v>
      </c>
      <c r="E1035" s="214">
        <v>11</v>
      </c>
      <c r="F1035" s="214">
        <v>15</v>
      </c>
      <c r="G1035" s="214">
        <v>23</v>
      </c>
      <c r="H1035" s="214">
        <v>23</v>
      </c>
      <c r="I1035" s="214">
        <v>34</v>
      </c>
      <c r="J1035" s="214">
        <v>30</v>
      </c>
      <c r="K1035" s="214">
        <v>34</v>
      </c>
      <c r="L1035" s="214">
        <v>28</v>
      </c>
      <c r="M1035" s="214">
        <v>13</v>
      </c>
      <c r="N1035" s="161">
        <f t="shared" si="878"/>
        <v>256</v>
      </c>
      <c r="O1035" s="22">
        <f t="shared" si="879"/>
        <v>21.333333333333332</v>
      </c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</row>
    <row r="1036" spans="1:26" s="9" customFormat="1" ht="15.75">
      <c r="A1036" s="62" t="s">
        <v>21</v>
      </c>
      <c r="B1036" s="24">
        <f t="shared" ref="B1036:O1036" si="880">SUM(B1022:B1035)</f>
        <v>200</v>
      </c>
      <c r="C1036" s="24">
        <f t="shared" si="880"/>
        <v>123</v>
      </c>
      <c r="D1036" s="24">
        <f t="shared" si="880"/>
        <v>184</v>
      </c>
      <c r="E1036" s="24">
        <f t="shared" si="880"/>
        <v>146</v>
      </c>
      <c r="F1036" s="24">
        <f t="shared" si="880"/>
        <v>141</v>
      </c>
      <c r="G1036" s="24">
        <f>SUM(G1022:G1035)</f>
        <v>182</v>
      </c>
      <c r="H1036" s="24">
        <f t="shared" ref="H1036:I1036" si="881">SUM(H1022:H1035)</f>
        <v>256</v>
      </c>
      <c r="I1036" s="24">
        <f t="shared" si="881"/>
        <v>243</v>
      </c>
      <c r="J1036" s="24">
        <f t="shared" ref="J1036:K1036" si="882">SUM(J1022:J1035)</f>
        <v>239</v>
      </c>
      <c r="K1036" s="24">
        <f t="shared" si="882"/>
        <v>247</v>
      </c>
      <c r="L1036" s="24">
        <f t="shared" ref="L1036:M1036" si="883">SUM(L1022:L1035)</f>
        <v>229</v>
      </c>
      <c r="M1036" s="24">
        <f t="shared" si="883"/>
        <v>184</v>
      </c>
      <c r="N1036" s="155">
        <f t="shared" si="880"/>
        <v>2374</v>
      </c>
      <c r="O1036" s="25">
        <f t="shared" si="880"/>
        <v>197.83333333333334</v>
      </c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</row>
    <row r="1037" spans="1:26" s="9" customFormat="1" ht="15.75">
      <c r="A1037" s="62" t="s">
        <v>131</v>
      </c>
      <c r="B1037" s="25">
        <f t="shared" ref="B1037:H1037" si="884">IF(B1036=0,"",B1036/B$1696)</f>
        <v>6.4516129032258061</v>
      </c>
      <c r="C1037" s="25">
        <f t="shared" si="884"/>
        <v>4.3928571428571432</v>
      </c>
      <c r="D1037" s="25">
        <f t="shared" si="884"/>
        <v>5.935483870967742</v>
      </c>
      <c r="E1037" s="25">
        <f t="shared" si="884"/>
        <v>4.8666666666666663</v>
      </c>
      <c r="F1037" s="25">
        <f t="shared" si="884"/>
        <v>4.5483870967741939</v>
      </c>
      <c r="G1037" s="25">
        <f t="shared" si="884"/>
        <v>6.0666666666666664</v>
      </c>
      <c r="H1037" s="25">
        <f t="shared" si="884"/>
        <v>8.258064516129032</v>
      </c>
      <c r="I1037" s="25">
        <f t="shared" ref="I1037:J1037" si="885">IF(I1036=0,"",I1036/I$1696)</f>
        <v>7.838709677419355</v>
      </c>
      <c r="J1037" s="25">
        <f t="shared" si="885"/>
        <v>7.9666666666666668</v>
      </c>
      <c r="K1037" s="25">
        <f t="shared" ref="K1037:L1037" si="886">IF(K1036=0,"",K1036/K$1696)</f>
        <v>7.967741935483871</v>
      </c>
      <c r="L1037" s="25">
        <f t="shared" si="886"/>
        <v>7.6333333333333337</v>
      </c>
      <c r="M1037" s="25">
        <f t="shared" ref="M1037" si="887">IF(M1036=0,"",M1036/M$1696)</f>
        <v>5.935483870967742</v>
      </c>
      <c r="N1037" s="155">
        <f>SUM(B1037:M1037)</f>
        <v>77.861674347158228</v>
      </c>
      <c r="O1037" s="25">
        <f>IF(N1037=0,0,AVERAGE(B1037:M1037))</f>
        <v>6.488472862263186</v>
      </c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</row>
    <row r="1038" spans="1:26" s="9" customFormat="1">
      <c r="A1038" s="26"/>
      <c r="B1038" s="27"/>
      <c r="C1038" s="27"/>
      <c r="D1038" s="27"/>
      <c r="E1038" s="28"/>
      <c r="F1038" s="28"/>
      <c r="G1038" s="28"/>
      <c r="H1038" s="28"/>
      <c r="I1038" s="28"/>
      <c r="J1038" s="28"/>
      <c r="K1038" s="28"/>
      <c r="L1038" s="28"/>
      <c r="M1038" s="28"/>
      <c r="N1038" s="162"/>
      <c r="O1038" s="16"/>
      <c r="P1038" s="8"/>
      <c r="Q1038" s="8"/>
      <c r="R1038" s="8"/>
      <c r="S1038" s="8"/>
      <c r="T1038" s="8"/>
      <c r="U1038" s="8"/>
      <c r="V1038" s="8"/>
      <c r="W1038" s="8"/>
      <c r="X1038" s="8"/>
      <c r="Y1038" s="8"/>
      <c r="Z1038" s="8"/>
    </row>
    <row r="1039" spans="1:26" s="9" customFormat="1" ht="15.75">
      <c r="A1039" s="66" t="s">
        <v>838</v>
      </c>
      <c r="B1039" s="18"/>
      <c r="C1039" s="18"/>
      <c r="D1039" s="18"/>
      <c r="E1039" s="18"/>
      <c r="F1039" s="18"/>
      <c r="G1039" s="18"/>
      <c r="H1039" s="18"/>
      <c r="I1039" s="18"/>
      <c r="J1039" s="18"/>
      <c r="K1039" s="18"/>
      <c r="L1039" s="18"/>
      <c r="M1039" s="18"/>
      <c r="N1039" s="160"/>
      <c r="O1039" s="19"/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</row>
    <row r="1040" spans="1:26" s="9" customFormat="1" ht="15.75">
      <c r="A1040" s="37" t="s">
        <v>191</v>
      </c>
      <c r="B1040" s="21">
        <f t="shared" ref="B1040:O1040" si="888">B1036</f>
        <v>200</v>
      </c>
      <c r="C1040" s="21">
        <f t="shared" si="888"/>
        <v>123</v>
      </c>
      <c r="D1040" s="21">
        <f t="shared" si="888"/>
        <v>184</v>
      </c>
      <c r="E1040" s="21">
        <f t="shared" si="888"/>
        <v>146</v>
      </c>
      <c r="F1040" s="114">
        <f t="shared" si="888"/>
        <v>141</v>
      </c>
      <c r="G1040" s="114">
        <f t="shared" si="888"/>
        <v>182</v>
      </c>
      <c r="H1040" s="114">
        <f t="shared" ref="H1040:I1040" si="889">H1036</f>
        <v>256</v>
      </c>
      <c r="I1040" s="114">
        <f t="shared" si="889"/>
        <v>243</v>
      </c>
      <c r="J1040" s="114">
        <f t="shared" ref="J1040:L1040" si="890">J1036</f>
        <v>239</v>
      </c>
      <c r="K1040" s="114">
        <f t="shared" si="890"/>
        <v>247</v>
      </c>
      <c r="L1040" s="114">
        <f t="shared" si="890"/>
        <v>229</v>
      </c>
      <c r="M1040" s="114">
        <f t="shared" ref="M1040" si="891">M1036</f>
        <v>184</v>
      </c>
      <c r="N1040" s="161">
        <f t="shared" si="888"/>
        <v>2374</v>
      </c>
      <c r="O1040" s="22">
        <f t="shared" si="888"/>
        <v>197.83333333333334</v>
      </c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</row>
    <row r="1041" spans="1:26" s="9" customFormat="1" ht="15.75">
      <c r="A1041" s="62" t="s">
        <v>21</v>
      </c>
      <c r="B1041" s="24">
        <f t="shared" ref="B1041:G1041" si="892">IF(SUM(B1040)=0,"",SUM(B1040))</f>
        <v>200</v>
      </c>
      <c r="C1041" s="24">
        <f t="shared" si="892"/>
        <v>123</v>
      </c>
      <c r="D1041" s="24">
        <f t="shared" si="892"/>
        <v>184</v>
      </c>
      <c r="E1041" s="24">
        <f t="shared" si="892"/>
        <v>146</v>
      </c>
      <c r="F1041" s="24">
        <f t="shared" si="892"/>
        <v>141</v>
      </c>
      <c r="G1041" s="24">
        <f t="shared" si="892"/>
        <v>182</v>
      </c>
      <c r="H1041" s="24">
        <f t="shared" ref="H1041:I1041" si="893">IF(SUM(H1040)=0,"",SUM(H1040))</f>
        <v>256</v>
      </c>
      <c r="I1041" s="24">
        <f t="shared" si="893"/>
        <v>243</v>
      </c>
      <c r="J1041" s="24">
        <f t="shared" ref="J1041:K1041" si="894">IF(SUM(J1040)=0,"",SUM(J1040))</f>
        <v>239</v>
      </c>
      <c r="K1041" s="24">
        <f t="shared" si="894"/>
        <v>247</v>
      </c>
      <c r="L1041" s="24">
        <f t="shared" ref="L1041:M1041" si="895">IF(SUM(L1040)=0,"",SUM(L1040))</f>
        <v>229</v>
      </c>
      <c r="M1041" s="24">
        <f t="shared" si="895"/>
        <v>184</v>
      </c>
      <c r="N1041" s="155">
        <f>SUM(B1041:M1041)</f>
        <v>2374</v>
      </c>
      <c r="O1041" s="25">
        <f>IF(N1041=0,0,AVERAGE(B1041:M1041))</f>
        <v>197.83333333333334</v>
      </c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</row>
    <row r="1042" spans="1:26" s="9" customFormat="1" ht="15.75">
      <c r="A1042" s="62" t="s">
        <v>131</v>
      </c>
      <c r="B1042" s="25">
        <f t="shared" ref="B1042:H1042" si="896">IF(B1041=0,"",B1041/B$1696)</f>
        <v>6.4516129032258061</v>
      </c>
      <c r="C1042" s="25">
        <f t="shared" si="896"/>
        <v>4.3928571428571432</v>
      </c>
      <c r="D1042" s="25">
        <f t="shared" si="896"/>
        <v>5.935483870967742</v>
      </c>
      <c r="E1042" s="25">
        <f t="shared" si="896"/>
        <v>4.8666666666666663</v>
      </c>
      <c r="F1042" s="25">
        <f t="shared" si="896"/>
        <v>4.5483870967741939</v>
      </c>
      <c r="G1042" s="25">
        <f t="shared" si="896"/>
        <v>6.0666666666666664</v>
      </c>
      <c r="H1042" s="25">
        <f t="shared" si="896"/>
        <v>8.258064516129032</v>
      </c>
      <c r="I1042" s="25">
        <f t="shared" ref="I1042:J1042" si="897">IF(I1041=0,"",I1041/I$1696)</f>
        <v>7.838709677419355</v>
      </c>
      <c r="J1042" s="25">
        <f t="shared" si="897"/>
        <v>7.9666666666666668</v>
      </c>
      <c r="K1042" s="25">
        <f t="shared" ref="K1042" si="898">IF(K1041=0,"",K1041/K$1696)</f>
        <v>7.967741935483871</v>
      </c>
      <c r="L1042" s="25">
        <f t="shared" ref="L1042:M1042" si="899">IF(L1041=0,"",L1041/L$1696)</f>
        <v>7.6333333333333337</v>
      </c>
      <c r="M1042" s="25">
        <f t="shared" si="899"/>
        <v>5.935483870967742</v>
      </c>
      <c r="N1042" s="155">
        <f>SUM(B1042:M1042)</f>
        <v>77.861674347158228</v>
      </c>
      <c r="O1042" s="25">
        <f>IF(N1042=0,0,AVERAGE(B1042:M1042))</f>
        <v>6.488472862263186</v>
      </c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</row>
    <row r="1043" spans="1:26" s="9" customFormat="1" ht="15.75">
      <c r="A1043" s="26"/>
      <c r="B1043" s="27"/>
      <c r="C1043" s="27"/>
      <c r="D1043" s="27"/>
      <c r="E1043" s="28"/>
      <c r="F1043" s="28"/>
      <c r="G1043" s="28"/>
      <c r="H1043" s="28"/>
      <c r="I1043" s="28"/>
      <c r="J1043" s="28"/>
      <c r="K1043" s="28"/>
      <c r="L1043" s="28"/>
      <c r="M1043" s="28"/>
      <c r="N1043" s="162"/>
      <c r="O1043" s="57"/>
      <c r="P1043" s="13"/>
      <c r="Q1043" s="13"/>
      <c r="R1043" s="13"/>
      <c r="S1043" s="13"/>
      <c r="T1043" s="13"/>
      <c r="U1043" s="13"/>
      <c r="V1043" s="13"/>
      <c r="W1043" s="13"/>
      <c r="X1043" s="13"/>
      <c r="Y1043" s="13"/>
      <c r="Z1043" s="13"/>
    </row>
    <row r="1044" spans="1:26" s="9" customFormat="1" ht="15.75">
      <c r="A1044" s="66" t="s">
        <v>839</v>
      </c>
      <c r="B1044" s="18"/>
      <c r="C1044" s="18"/>
      <c r="D1044" s="18"/>
      <c r="E1044" s="18"/>
      <c r="F1044" s="18"/>
      <c r="G1044" s="18"/>
      <c r="H1044" s="18"/>
      <c r="I1044" s="18"/>
      <c r="J1044" s="18"/>
      <c r="K1044" s="18"/>
      <c r="L1044" s="18"/>
      <c r="M1044" s="18"/>
      <c r="N1044" s="160"/>
      <c r="O1044" s="19"/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</row>
    <row r="1045" spans="1:26" s="9" customFormat="1" ht="15.75">
      <c r="A1045" s="37" t="s">
        <v>192</v>
      </c>
      <c r="B1045" s="214">
        <v>0</v>
      </c>
      <c r="C1045" s="214">
        <v>0</v>
      </c>
      <c r="D1045" s="214">
        <v>0</v>
      </c>
      <c r="E1045" s="214">
        <v>0</v>
      </c>
      <c r="F1045" s="214">
        <v>0</v>
      </c>
      <c r="G1045" s="21">
        <v>0</v>
      </c>
      <c r="H1045" s="21">
        <v>0</v>
      </c>
      <c r="I1045" s="21">
        <v>0</v>
      </c>
      <c r="J1045" s="21">
        <v>0</v>
      </c>
      <c r="K1045" s="21">
        <v>0</v>
      </c>
      <c r="L1045" s="21">
        <v>0</v>
      </c>
      <c r="M1045" s="21">
        <v>0</v>
      </c>
      <c r="N1045" s="161">
        <f>SUM(B1045:M1045)</f>
        <v>0</v>
      </c>
      <c r="O1045" s="22">
        <f>IF(N1045=0,0,AVERAGE(B1045:M1045))</f>
        <v>0</v>
      </c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</row>
    <row r="1046" spans="1:26" s="9" customFormat="1" ht="15.75">
      <c r="A1046" s="37" t="s">
        <v>193</v>
      </c>
      <c r="B1046" s="214">
        <v>0</v>
      </c>
      <c r="C1046" s="214">
        <v>0</v>
      </c>
      <c r="D1046" s="214">
        <v>0</v>
      </c>
      <c r="E1046" s="214">
        <v>0</v>
      </c>
      <c r="F1046" s="214">
        <v>0</v>
      </c>
      <c r="G1046" s="21">
        <v>0</v>
      </c>
      <c r="H1046" s="21">
        <v>0</v>
      </c>
      <c r="I1046" s="21">
        <v>0</v>
      </c>
      <c r="J1046" s="21">
        <v>0</v>
      </c>
      <c r="K1046" s="21">
        <v>0</v>
      </c>
      <c r="L1046" s="21">
        <v>0</v>
      </c>
      <c r="M1046" s="21">
        <v>0</v>
      </c>
      <c r="N1046" s="161">
        <f>SUM(B1046:M1046)</f>
        <v>0</v>
      </c>
      <c r="O1046" s="22">
        <f>IF(N1046=0,0,AVERAGE(B1046:M1046))</f>
        <v>0</v>
      </c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</row>
    <row r="1047" spans="1:26" s="9" customFormat="1" ht="15.75">
      <c r="A1047" s="37" t="s">
        <v>456</v>
      </c>
      <c r="B1047" s="214">
        <v>0</v>
      </c>
      <c r="C1047" s="214">
        <v>0</v>
      </c>
      <c r="D1047" s="214">
        <v>0</v>
      </c>
      <c r="E1047" s="214">
        <v>0</v>
      </c>
      <c r="F1047" s="214">
        <v>0</v>
      </c>
      <c r="G1047" s="21">
        <v>0</v>
      </c>
      <c r="H1047" s="21">
        <v>0</v>
      </c>
      <c r="I1047" s="21">
        <v>0</v>
      </c>
      <c r="J1047" s="21">
        <v>0</v>
      </c>
      <c r="K1047" s="21">
        <v>0</v>
      </c>
      <c r="L1047" s="21">
        <v>0</v>
      </c>
      <c r="M1047" s="21">
        <v>0</v>
      </c>
      <c r="N1047" s="161">
        <f>SUM(B1047:M1047)</f>
        <v>0</v>
      </c>
      <c r="O1047" s="22">
        <f>IF(N1047=0,0,AVERAGE(B1047:M1047))</f>
        <v>0</v>
      </c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</row>
    <row r="1048" spans="1:26" s="9" customFormat="1" ht="15.75">
      <c r="A1048" s="113" t="s">
        <v>424</v>
      </c>
      <c r="B1048" s="214">
        <v>483</v>
      </c>
      <c r="C1048" s="214">
        <v>227</v>
      </c>
      <c r="D1048" s="214">
        <v>201</v>
      </c>
      <c r="E1048" s="214">
        <v>219</v>
      </c>
      <c r="F1048" s="214">
        <v>205</v>
      </c>
      <c r="G1048" s="21">
        <v>199</v>
      </c>
      <c r="H1048" s="21">
        <v>189</v>
      </c>
      <c r="I1048" s="21">
        <v>210</v>
      </c>
      <c r="J1048" s="21">
        <v>180</v>
      </c>
      <c r="K1048" s="21">
        <v>196</v>
      </c>
      <c r="L1048" s="21">
        <v>340</v>
      </c>
      <c r="M1048" s="21">
        <v>250</v>
      </c>
      <c r="N1048" s="161">
        <f>SUM(B1048:M1048)</f>
        <v>2899</v>
      </c>
      <c r="O1048" s="22">
        <f>IF(N1048=0,0,AVERAGE(B1048:M1048))</f>
        <v>241.58333333333334</v>
      </c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</row>
    <row r="1049" spans="1:26" s="9" customFormat="1" ht="15.75">
      <c r="A1049" s="113" t="s">
        <v>425</v>
      </c>
      <c r="B1049" s="214">
        <v>173</v>
      </c>
      <c r="C1049" s="214">
        <v>45</v>
      </c>
      <c r="D1049" s="214">
        <v>198</v>
      </c>
      <c r="E1049" s="214">
        <v>199</v>
      </c>
      <c r="F1049" s="214">
        <v>170</v>
      </c>
      <c r="G1049" s="21">
        <v>180</v>
      </c>
      <c r="H1049" s="21">
        <v>180</v>
      </c>
      <c r="I1049" s="21">
        <v>191</v>
      </c>
      <c r="J1049" s="21">
        <v>200</v>
      </c>
      <c r="K1049" s="21">
        <v>213</v>
      </c>
      <c r="L1049" s="21">
        <v>205</v>
      </c>
      <c r="M1049" s="21">
        <v>211</v>
      </c>
      <c r="N1049" s="161">
        <f>SUM(B1049:M1049)</f>
        <v>2165</v>
      </c>
      <c r="O1049" s="22">
        <f>IF(N1049=0,0,AVERAGE(B1049:M1049))</f>
        <v>180.41666666666666</v>
      </c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</row>
    <row r="1050" spans="1:26" s="9" customFormat="1" ht="15.75">
      <c r="A1050" s="62" t="s">
        <v>21</v>
      </c>
      <c r="B1050" s="24">
        <f t="shared" ref="B1050:O1050" si="900">SUM(B1045:B1049)</f>
        <v>656</v>
      </c>
      <c r="C1050" s="24">
        <f t="shared" si="900"/>
        <v>272</v>
      </c>
      <c r="D1050" s="24">
        <f t="shared" si="900"/>
        <v>399</v>
      </c>
      <c r="E1050" s="24">
        <f t="shared" si="900"/>
        <v>418</v>
      </c>
      <c r="F1050" s="24">
        <f t="shared" si="900"/>
        <v>375</v>
      </c>
      <c r="G1050" s="24">
        <f t="shared" ref="G1050:L1050" si="901">SUM(G1045:G1049)</f>
        <v>379</v>
      </c>
      <c r="H1050" s="24">
        <f t="shared" si="901"/>
        <v>369</v>
      </c>
      <c r="I1050" s="24">
        <f t="shared" si="901"/>
        <v>401</v>
      </c>
      <c r="J1050" s="24">
        <f t="shared" si="901"/>
        <v>380</v>
      </c>
      <c r="K1050" s="24">
        <f t="shared" si="901"/>
        <v>409</v>
      </c>
      <c r="L1050" s="24">
        <f t="shared" si="901"/>
        <v>545</v>
      </c>
      <c r="M1050" s="24">
        <f t="shared" ref="M1050" si="902">SUM(M1045:M1049)</f>
        <v>461</v>
      </c>
      <c r="N1050" s="155">
        <f t="shared" si="900"/>
        <v>5064</v>
      </c>
      <c r="O1050" s="25">
        <f t="shared" si="900"/>
        <v>422</v>
      </c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</row>
    <row r="1051" spans="1:26" s="9" customFormat="1" ht="15.75">
      <c r="A1051" s="62" t="s">
        <v>131</v>
      </c>
      <c r="B1051" s="25">
        <f t="shared" ref="B1051:H1051" si="903">IF(B1050=0,"",B1050/B$1696)</f>
        <v>21.161290322580644</v>
      </c>
      <c r="C1051" s="25">
        <f t="shared" si="903"/>
        <v>9.7142857142857135</v>
      </c>
      <c r="D1051" s="25">
        <f t="shared" si="903"/>
        <v>12.870967741935484</v>
      </c>
      <c r="E1051" s="25">
        <f t="shared" si="903"/>
        <v>13.933333333333334</v>
      </c>
      <c r="F1051" s="25">
        <f t="shared" si="903"/>
        <v>12.096774193548388</v>
      </c>
      <c r="G1051" s="25">
        <f t="shared" si="903"/>
        <v>12.633333333333333</v>
      </c>
      <c r="H1051" s="25">
        <f t="shared" si="903"/>
        <v>11.903225806451612</v>
      </c>
      <c r="I1051" s="25">
        <f t="shared" ref="I1051:J1051" si="904">IF(I1050=0,"",I1050/I$1696)</f>
        <v>12.935483870967742</v>
      </c>
      <c r="J1051" s="25">
        <f t="shared" si="904"/>
        <v>12.666666666666666</v>
      </c>
      <c r="K1051" s="25">
        <f t="shared" ref="K1051:L1051" si="905">IF(K1050=0,"",K1050/K$1696)</f>
        <v>13.193548387096774</v>
      </c>
      <c r="L1051" s="25">
        <f t="shared" si="905"/>
        <v>18.166666666666668</v>
      </c>
      <c r="M1051" s="25">
        <f t="shared" ref="M1051" si="906">IF(M1050=0,"",M1050/M$1696)</f>
        <v>14.870967741935484</v>
      </c>
      <c r="N1051" s="155">
        <f>SUM(B1051:M1051)</f>
        <v>166.14654377880186</v>
      </c>
      <c r="O1051" s="25">
        <f>IF(N1051=0,0,AVERAGE(B1051:M1051))</f>
        <v>13.845545314900155</v>
      </c>
      <c r="P1051" s="8"/>
      <c r="Q1051" s="8"/>
      <c r="R1051" s="8"/>
      <c r="S1051" s="8"/>
      <c r="T1051" s="8"/>
      <c r="U1051" s="8"/>
      <c r="V1051" s="8"/>
      <c r="W1051" s="8"/>
      <c r="X1051" s="8"/>
      <c r="Y1051" s="8"/>
      <c r="Z1051" s="8"/>
    </row>
    <row r="1052" spans="1:26" s="9" customFormat="1">
      <c r="A1052" s="26"/>
      <c r="B1052" s="27"/>
      <c r="C1052" s="27"/>
      <c r="D1052" s="27"/>
      <c r="E1052" s="28"/>
      <c r="F1052" s="28"/>
      <c r="G1052" s="28"/>
      <c r="H1052" s="28"/>
      <c r="I1052" s="28"/>
      <c r="J1052" s="28"/>
      <c r="K1052" s="28"/>
      <c r="L1052" s="28"/>
      <c r="M1052" s="28"/>
      <c r="N1052" s="162"/>
      <c r="O1052" s="16"/>
      <c r="P1052" s="8"/>
      <c r="Q1052" s="8"/>
      <c r="R1052" s="8"/>
      <c r="S1052" s="8"/>
      <c r="T1052" s="8"/>
      <c r="U1052" s="8"/>
      <c r="V1052" s="8"/>
      <c r="W1052" s="8"/>
      <c r="X1052" s="8"/>
      <c r="Y1052" s="8"/>
      <c r="Z1052" s="8"/>
    </row>
    <row r="1053" spans="1:26" s="9" customFormat="1" ht="15.75">
      <c r="A1053" s="66" t="s">
        <v>840</v>
      </c>
      <c r="B1053" s="18"/>
      <c r="C1053" s="18"/>
      <c r="D1053" s="18"/>
      <c r="E1053" s="18"/>
      <c r="F1053" s="18"/>
      <c r="G1053" s="18"/>
      <c r="H1053" s="18"/>
      <c r="I1053" s="18"/>
      <c r="J1053" s="18"/>
      <c r="K1053" s="18"/>
      <c r="L1053" s="18"/>
      <c r="M1053" s="18"/>
      <c r="N1053" s="160"/>
      <c r="O1053" s="19"/>
      <c r="P1053" s="13"/>
      <c r="Q1053" s="13"/>
      <c r="R1053" s="13"/>
      <c r="S1053" s="13"/>
      <c r="T1053" s="13"/>
      <c r="U1053" s="13"/>
      <c r="V1053" s="13"/>
      <c r="W1053" s="13"/>
      <c r="X1053" s="13"/>
      <c r="Y1053" s="13"/>
      <c r="Z1053" s="13"/>
    </row>
    <row r="1054" spans="1:26" s="9" customFormat="1" ht="15.75">
      <c r="A1054" s="37" t="s">
        <v>192</v>
      </c>
      <c r="B1054" s="214">
        <v>0</v>
      </c>
      <c r="C1054" s="214">
        <v>0</v>
      </c>
      <c r="D1054" s="214">
        <v>0</v>
      </c>
      <c r="E1054" s="214">
        <v>0</v>
      </c>
      <c r="F1054" s="214">
        <v>0</v>
      </c>
      <c r="G1054" s="21">
        <v>0</v>
      </c>
      <c r="H1054" s="21">
        <v>0</v>
      </c>
      <c r="I1054" s="21">
        <v>0</v>
      </c>
      <c r="J1054" s="21">
        <v>0</v>
      </c>
      <c r="K1054" s="21">
        <v>0</v>
      </c>
      <c r="L1054" s="21">
        <v>0</v>
      </c>
      <c r="M1054" s="21">
        <v>0</v>
      </c>
      <c r="N1054" s="161">
        <f>SUM(B1054:M1054)</f>
        <v>0</v>
      </c>
      <c r="O1054" s="22">
        <f>IF(N1054=0,0,AVERAGE(B1054:M1054))</f>
        <v>0</v>
      </c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</row>
    <row r="1055" spans="1:26" s="9" customFormat="1" ht="15.75">
      <c r="A1055" s="37" t="s">
        <v>193</v>
      </c>
      <c r="B1055" s="214">
        <v>0</v>
      </c>
      <c r="C1055" s="214">
        <v>0</v>
      </c>
      <c r="D1055" s="214">
        <v>0</v>
      </c>
      <c r="E1055" s="214">
        <v>0</v>
      </c>
      <c r="F1055" s="214">
        <v>0</v>
      </c>
      <c r="G1055" s="21">
        <v>0</v>
      </c>
      <c r="H1055" s="21">
        <v>0</v>
      </c>
      <c r="I1055" s="21">
        <v>0</v>
      </c>
      <c r="J1055" s="21">
        <v>0</v>
      </c>
      <c r="K1055" s="21">
        <v>0</v>
      </c>
      <c r="L1055" s="21">
        <v>0</v>
      </c>
      <c r="M1055" s="21">
        <v>0</v>
      </c>
      <c r="N1055" s="161">
        <f>SUM(B1055:M1055)</f>
        <v>0</v>
      </c>
      <c r="O1055" s="22">
        <f>IF(N1055=0,0,AVERAGE(B1055:M1055))</f>
        <v>0</v>
      </c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</row>
    <row r="1056" spans="1:26" s="9" customFormat="1" ht="15.75">
      <c r="A1056" s="113" t="s">
        <v>424</v>
      </c>
      <c r="B1056" s="214">
        <v>8</v>
      </c>
      <c r="C1056" s="214">
        <v>1</v>
      </c>
      <c r="D1056" s="214">
        <v>2</v>
      </c>
      <c r="E1056" s="214">
        <v>2</v>
      </c>
      <c r="F1056" s="214">
        <v>1</v>
      </c>
      <c r="G1056" s="21">
        <v>2</v>
      </c>
      <c r="H1056" s="21">
        <v>2</v>
      </c>
      <c r="I1056" s="21">
        <v>2</v>
      </c>
      <c r="J1056" s="21">
        <v>3</v>
      </c>
      <c r="K1056" s="21">
        <v>5</v>
      </c>
      <c r="L1056" s="21">
        <v>4</v>
      </c>
      <c r="M1056" s="21">
        <v>6</v>
      </c>
      <c r="N1056" s="161">
        <f>SUM(B1056:M1056)</f>
        <v>38</v>
      </c>
      <c r="O1056" s="22">
        <f>IF(N1056=0,0,AVERAGE(B1056:M1056))</f>
        <v>3.1666666666666665</v>
      </c>
      <c r="P1056" s="8"/>
      <c r="Q1056" s="8"/>
      <c r="R1056" s="8"/>
      <c r="S1056" s="8"/>
      <c r="T1056" s="8"/>
      <c r="U1056" s="8"/>
      <c r="V1056" s="8"/>
      <c r="W1056" s="8"/>
      <c r="X1056" s="8"/>
      <c r="Y1056" s="8"/>
      <c r="Z1056" s="8"/>
    </row>
    <row r="1057" spans="1:26" s="9" customFormat="1" ht="15.75">
      <c r="A1057" s="113" t="s">
        <v>425</v>
      </c>
      <c r="B1057" s="214">
        <v>0</v>
      </c>
      <c r="C1057" s="214">
        <v>0</v>
      </c>
      <c r="D1057" s="214">
        <v>1</v>
      </c>
      <c r="E1057" s="214">
        <v>1</v>
      </c>
      <c r="F1057" s="214">
        <v>1</v>
      </c>
      <c r="G1057" s="21">
        <v>3</v>
      </c>
      <c r="H1057" s="21">
        <v>3</v>
      </c>
      <c r="I1057" s="21">
        <v>2</v>
      </c>
      <c r="J1057" s="21">
        <v>1</v>
      </c>
      <c r="K1057" s="21">
        <v>2</v>
      </c>
      <c r="L1057" s="21">
        <v>5</v>
      </c>
      <c r="M1057" s="21">
        <v>3</v>
      </c>
      <c r="N1057" s="161">
        <f>SUM(B1057:M1057)</f>
        <v>22</v>
      </c>
      <c r="O1057" s="22">
        <f>IF(N1057=0,0,AVERAGE(B1057:M1057))</f>
        <v>1.8333333333333333</v>
      </c>
      <c r="P1057" s="13"/>
      <c r="Q1057" s="13"/>
      <c r="R1057" s="13"/>
      <c r="S1057" s="13"/>
      <c r="T1057" s="13"/>
      <c r="U1057" s="13"/>
      <c r="V1057" s="13"/>
      <c r="W1057" s="13"/>
      <c r="X1057" s="13"/>
      <c r="Y1057" s="13"/>
      <c r="Z1057" s="13"/>
    </row>
    <row r="1058" spans="1:26" s="9" customFormat="1" ht="15.75">
      <c r="A1058" s="62" t="s">
        <v>21</v>
      </c>
      <c r="B1058" s="24">
        <f t="shared" ref="B1058:O1058" si="907">SUM(B1054:B1057)</f>
        <v>8</v>
      </c>
      <c r="C1058" s="24">
        <f t="shared" si="907"/>
        <v>1</v>
      </c>
      <c r="D1058" s="24">
        <f t="shared" si="907"/>
        <v>3</v>
      </c>
      <c r="E1058" s="24">
        <f t="shared" si="907"/>
        <v>3</v>
      </c>
      <c r="F1058" s="24">
        <f t="shared" si="907"/>
        <v>2</v>
      </c>
      <c r="G1058" s="24">
        <f t="shared" si="907"/>
        <v>5</v>
      </c>
      <c r="H1058" s="24">
        <f t="shared" si="907"/>
        <v>5</v>
      </c>
      <c r="I1058" s="24">
        <f t="shared" si="907"/>
        <v>4</v>
      </c>
      <c r="J1058" s="24">
        <f t="shared" si="907"/>
        <v>4</v>
      </c>
      <c r="K1058" s="24">
        <f t="shared" ref="K1058:L1058" si="908">SUM(K1054:K1057)</f>
        <v>7</v>
      </c>
      <c r="L1058" s="24">
        <f t="shared" si="908"/>
        <v>9</v>
      </c>
      <c r="M1058" s="24">
        <f t="shared" ref="M1058" si="909">SUM(M1054:M1057)</f>
        <v>9</v>
      </c>
      <c r="N1058" s="155">
        <f t="shared" si="907"/>
        <v>60</v>
      </c>
      <c r="O1058" s="25">
        <f t="shared" si="907"/>
        <v>5</v>
      </c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  <c r="Z1058" s="13"/>
    </row>
    <row r="1059" spans="1:26" s="9" customFormat="1" ht="15.75">
      <c r="A1059" s="62" t="s">
        <v>131</v>
      </c>
      <c r="B1059" s="25">
        <f t="shared" ref="B1059:H1059" si="910">IF(B1058=0,"",B1058/B$1696)</f>
        <v>0.25806451612903225</v>
      </c>
      <c r="C1059" s="25">
        <f t="shared" si="910"/>
        <v>3.5714285714285712E-2</v>
      </c>
      <c r="D1059" s="25">
        <f t="shared" si="910"/>
        <v>9.6774193548387094E-2</v>
      </c>
      <c r="E1059" s="25">
        <f t="shared" si="910"/>
        <v>0.1</v>
      </c>
      <c r="F1059" s="25">
        <f t="shared" si="910"/>
        <v>6.4516129032258063E-2</v>
      </c>
      <c r="G1059" s="25">
        <f t="shared" si="910"/>
        <v>0.16666666666666666</v>
      </c>
      <c r="H1059" s="25">
        <f t="shared" si="910"/>
        <v>0.16129032258064516</v>
      </c>
      <c r="I1059" s="25">
        <f t="shared" ref="I1059:J1059" si="911">IF(I1058=0,"",I1058/I$1696)</f>
        <v>0.12903225806451613</v>
      </c>
      <c r="J1059" s="25">
        <f t="shared" si="911"/>
        <v>0.13333333333333333</v>
      </c>
      <c r="K1059" s="25">
        <f t="shared" ref="K1059:L1059" si="912">IF(K1058=0,"",K1058/K$1696)</f>
        <v>0.22580645161290322</v>
      </c>
      <c r="L1059" s="25">
        <f t="shared" si="912"/>
        <v>0.3</v>
      </c>
      <c r="M1059" s="25">
        <f t="shared" ref="M1059" si="913">IF(M1058=0,"",M1058/M$1696)</f>
        <v>0.29032258064516131</v>
      </c>
      <c r="N1059" s="155">
        <f>SUM(B1059:M1059)</f>
        <v>1.961520737327189</v>
      </c>
      <c r="O1059" s="25">
        <f>IF(N1059=0,0,AVERAGE(B1059:M1059))</f>
        <v>0.16346006144393241</v>
      </c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</row>
    <row r="1060" spans="1:26" s="9" customFormat="1" ht="15.75">
      <c r="A1060" s="62" t="s">
        <v>194</v>
      </c>
      <c r="B1060" s="212">
        <f t="shared" ref="B1060:G1060" si="914">IF(B1058=0,"",B1058/B1050)</f>
        <v>1.2195121951219513E-2</v>
      </c>
      <c r="C1060" s="212">
        <f t="shared" si="914"/>
        <v>3.6764705882352941E-3</v>
      </c>
      <c r="D1060" s="212">
        <f t="shared" si="914"/>
        <v>7.5187969924812026E-3</v>
      </c>
      <c r="E1060" s="212">
        <f t="shared" si="914"/>
        <v>7.1770334928229667E-3</v>
      </c>
      <c r="F1060" s="212">
        <f t="shared" si="914"/>
        <v>5.3333333333333332E-3</v>
      </c>
      <c r="G1060" s="212">
        <f t="shared" si="914"/>
        <v>1.3192612137203167E-2</v>
      </c>
      <c r="H1060" s="212">
        <f t="shared" ref="H1060:I1060" si="915">IF(H1058=0,"",H1058/H1050)</f>
        <v>1.3550135501355014E-2</v>
      </c>
      <c r="I1060" s="212">
        <f t="shared" si="915"/>
        <v>9.9750623441396506E-3</v>
      </c>
      <c r="J1060" s="212">
        <f t="shared" ref="J1060" si="916">IF(J1058=0,"",J1058/J1050)</f>
        <v>1.0526315789473684E-2</v>
      </c>
      <c r="K1060" s="212">
        <f t="shared" ref="K1060:L1060" si="917">IF(K1058=0,"",K1058/K1050)</f>
        <v>1.7114914425427872E-2</v>
      </c>
      <c r="L1060" s="212">
        <f t="shared" si="917"/>
        <v>1.6513761467889909E-2</v>
      </c>
      <c r="M1060" s="212">
        <f t="shared" ref="M1060" si="918">IF(M1058=0,"",M1058/M1050)</f>
        <v>1.9522776572668113E-2</v>
      </c>
      <c r="N1060" s="155">
        <f>SUM(B1060:M1060)</f>
        <v>0.13629633459624974</v>
      </c>
      <c r="O1060" s="25">
        <f>IF(N1060=0,0,AVERAGE(B1060:M1060))</f>
        <v>1.1358027883020811E-2</v>
      </c>
      <c r="P1060" s="8"/>
      <c r="Q1060" s="8"/>
      <c r="R1060" s="8"/>
      <c r="S1060" s="8"/>
      <c r="T1060" s="8"/>
      <c r="U1060" s="8"/>
      <c r="V1060" s="8"/>
      <c r="W1060" s="8"/>
      <c r="X1060" s="8"/>
      <c r="Y1060" s="8"/>
      <c r="Z1060" s="8"/>
    </row>
    <row r="1061" spans="1:26" s="9" customFormat="1" ht="15.75">
      <c r="A1061" s="56"/>
      <c r="B1061" s="54"/>
      <c r="C1061" s="54"/>
      <c r="D1061" s="54"/>
      <c r="E1061" s="55"/>
      <c r="F1061" s="55"/>
      <c r="G1061" s="55"/>
      <c r="H1061" s="55"/>
      <c r="I1061" s="55"/>
      <c r="J1061" s="55"/>
      <c r="K1061" s="55"/>
      <c r="L1061" s="55"/>
      <c r="M1061" s="55"/>
      <c r="N1061" s="169"/>
      <c r="O1061" s="57"/>
      <c r="P1061" s="13"/>
      <c r="Q1061" s="13"/>
      <c r="R1061" s="13"/>
      <c r="S1061" s="13"/>
      <c r="T1061" s="13"/>
      <c r="U1061" s="13"/>
      <c r="V1061" s="13"/>
      <c r="W1061" s="13"/>
      <c r="X1061" s="13"/>
      <c r="Y1061" s="13"/>
      <c r="Z1061" s="13"/>
    </row>
    <row r="1062" spans="1:26" s="9" customFormat="1" ht="15.75">
      <c r="A1062" s="91" t="s">
        <v>175</v>
      </c>
      <c r="B1062" s="92">
        <f t="shared" ref="B1062:G1062" si="919">B1018</f>
        <v>450</v>
      </c>
      <c r="C1062" s="92">
        <f t="shared" si="919"/>
        <v>360</v>
      </c>
      <c r="D1062" s="92">
        <f t="shared" si="919"/>
        <v>414</v>
      </c>
      <c r="E1062" s="92">
        <f t="shared" si="919"/>
        <v>459</v>
      </c>
      <c r="F1062" s="92">
        <f t="shared" si="919"/>
        <v>432</v>
      </c>
      <c r="G1062" s="92">
        <f t="shared" si="919"/>
        <v>343</v>
      </c>
      <c r="H1062" s="92">
        <f t="shared" ref="H1062:I1062" si="920">H1018</f>
        <v>330</v>
      </c>
      <c r="I1062" s="92">
        <f t="shared" si="920"/>
        <v>371</v>
      </c>
      <c r="J1062" s="92">
        <f t="shared" ref="J1062:K1062" si="921">J1018</f>
        <v>337</v>
      </c>
      <c r="K1062" s="92">
        <f t="shared" si="921"/>
        <v>369</v>
      </c>
      <c r="L1062" s="92">
        <f t="shared" ref="L1062:M1062" si="922">L1018</f>
        <v>336</v>
      </c>
      <c r="M1062" s="92">
        <f t="shared" si="922"/>
        <v>350</v>
      </c>
      <c r="N1062" s="161">
        <f>N1018</f>
        <v>4551</v>
      </c>
      <c r="O1062" s="22">
        <f>O1018</f>
        <v>379.25</v>
      </c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</row>
    <row r="1063" spans="1:26" s="9" customFormat="1" ht="15.75">
      <c r="A1063" s="91" t="s">
        <v>176</v>
      </c>
      <c r="B1063" s="92">
        <f t="shared" ref="B1063:G1063" si="923">B1036</f>
        <v>200</v>
      </c>
      <c r="C1063" s="92">
        <f t="shared" si="923"/>
        <v>123</v>
      </c>
      <c r="D1063" s="92">
        <f t="shared" si="923"/>
        <v>184</v>
      </c>
      <c r="E1063" s="92">
        <f t="shared" si="923"/>
        <v>146</v>
      </c>
      <c r="F1063" s="92">
        <f t="shared" si="923"/>
        <v>141</v>
      </c>
      <c r="G1063" s="92">
        <f t="shared" si="923"/>
        <v>182</v>
      </c>
      <c r="H1063" s="92">
        <f t="shared" ref="H1063:I1063" si="924">H1036</f>
        <v>256</v>
      </c>
      <c r="I1063" s="92">
        <f t="shared" si="924"/>
        <v>243</v>
      </c>
      <c r="J1063" s="92">
        <f t="shared" ref="J1063:K1063" si="925">J1036</f>
        <v>239</v>
      </c>
      <c r="K1063" s="92">
        <f t="shared" si="925"/>
        <v>247</v>
      </c>
      <c r="L1063" s="92">
        <f t="shared" ref="L1063:M1063" si="926">L1036</f>
        <v>229</v>
      </c>
      <c r="M1063" s="92">
        <f t="shared" si="926"/>
        <v>184</v>
      </c>
      <c r="N1063" s="161">
        <f>N1036</f>
        <v>2374</v>
      </c>
      <c r="O1063" s="22">
        <f>O1036</f>
        <v>197.83333333333334</v>
      </c>
      <c r="P1063" s="13"/>
      <c r="Q1063" s="13"/>
      <c r="R1063" s="13"/>
      <c r="S1063" s="13"/>
      <c r="T1063" s="13"/>
      <c r="U1063" s="13"/>
      <c r="V1063" s="13"/>
      <c r="W1063" s="13"/>
      <c r="X1063" s="13"/>
      <c r="Y1063" s="13"/>
      <c r="Z1063" s="13"/>
    </row>
    <row r="1064" spans="1:26" s="9" customFormat="1" ht="15.75">
      <c r="A1064" s="91" t="s">
        <v>177</v>
      </c>
      <c r="B1064" s="92">
        <f t="shared" ref="B1064:G1064" si="927">SUM(B1062:B1063)</f>
        <v>650</v>
      </c>
      <c r="C1064" s="92">
        <f t="shared" si="927"/>
        <v>483</v>
      </c>
      <c r="D1064" s="92">
        <f t="shared" si="927"/>
        <v>598</v>
      </c>
      <c r="E1064" s="92">
        <f t="shared" si="927"/>
        <v>605</v>
      </c>
      <c r="F1064" s="92">
        <f t="shared" si="927"/>
        <v>573</v>
      </c>
      <c r="G1064" s="92">
        <f t="shared" si="927"/>
        <v>525</v>
      </c>
      <c r="H1064" s="92">
        <f t="shared" ref="H1064:I1064" si="928">SUM(H1062:H1063)</f>
        <v>586</v>
      </c>
      <c r="I1064" s="92">
        <f t="shared" si="928"/>
        <v>614</v>
      </c>
      <c r="J1064" s="92">
        <f t="shared" ref="J1064:K1064" si="929">SUM(J1062:J1063)</f>
        <v>576</v>
      </c>
      <c r="K1064" s="92">
        <f t="shared" si="929"/>
        <v>616</v>
      </c>
      <c r="L1064" s="92">
        <f t="shared" ref="L1064:M1064" si="930">SUM(L1062:L1063)</f>
        <v>565</v>
      </c>
      <c r="M1064" s="92">
        <f t="shared" si="930"/>
        <v>534</v>
      </c>
      <c r="N1064" s="161">
        <f>SUM(N1062:N1063)</f>
        <v>6925</v>
      </c>
      <c r="O1064" s="22">
        <f>SUM(O1062:O1063)</f>
        <v>577.08333333333337</v>
      </c>
      <c r="P1064" s="13"/>
      <c r="Q1064" s="13"/>
      <c r="R1064" s="13"/>
      <c r="S1064" s="13"/>
      <c r="T1064" s="13"/>
      <c r="U1064" s="13"/>
      <c r="V1064" s="13"/>
      <c r="W1064" s="13"/>
      <c r="X1064" s="13"/>
      <c r="Y1064" s="13"/>
      <c r="Z1064" s="13"/>
    </row>
    <row r="1065" spans="1:26" s="9" customFormat="1" ht="15.75">
      <c r="A1065" s="88"/>
      <c r="B1065" s="89"/>
      <c r="C1065" s="89"/>
      <c r="D1065" s="89"/>
      <c r="E1065" s="89"/>
      <c r="F1065" s="89"/>
      <c r="G1065" s="89"/>
      <c r="H1065" s="89"/>
      <c r="I1065" s="89"/>
      <c r="J1065" s="89"/>
      <c r="K1065" s="89"/>
      <c r="L1065" s="89"/>
      <c r="M1065" s="89"/>
      <c r="N1065" s="178"/>
      <c r="O1065" s="90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</row>
    <row r="1066" spans="1:26" s="9" customFormat="1" ht="15.75">
      <c r="A1066" s="17" t="s">
        <v>841</v>
      </c>
      <c r="B1066" s="18"/>
      <c r="C1066" s="18"/>
      <c r="D1066" s="18"/>
      <c r="E1066" s="18"/>
      <c r="F1066" s="18"/>
      <c r="G1066" s="18"/>
      <c r="H1066" s="18"/>
      <c r="I1066" s="18"/>
      <c r="J1066" s="18"/>
      <c r="K1066" s="18"/>
      <c r="L1066" s="18"/>
      <c r="M1066" s="18"/>
      <c r="N1066" s="160"/>
      <c r="O1066" s="19"/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</row>
    <row r="1067" spans="1:26" s="9" customFormat="1" ht="15.75">
      <c r="A1067" s="66" t="s">
        <v>842</v>
      </c>
      <c r="B1067" s="18"/>
      <c r="C1067" s="18"/>
      <c r="D1067" s="18"/>
      <c r="E1067" s="18"/>
      <c r="F1067" s="18"/>
      <c r="G1067" s="18"/>
      <c r="H1067" s="18"/>
      <c r="I1067" s="18"/>
      <c r="J1067" s="18"/>
      <c r="K1067" s="18"/>
      <c r="L1067" s="18"/>
      <c r="M1067" s="18"/>
      <c r="N1067" s="160"/>
      <c r="O1067" s="19"/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</row>
    <row r="1068" spans="1:26" s="9" customFormat="1" ht="15.75">
      <c r="A1068" s="40" t="s">
        <v>18</v>
      </c>
      <c r="B1068" s="21">
        <v>1</v>
      </c>
      <c r="C1068" s="21">
        <v>0</v>
      </c>
      <c r="D1068" s="21">
        <v>1</v>
      </c>
      <c r="E1068" s="21">
        <v>1</v>
      </c>
      <c r="F1068" s="21">
        <v>0</v>
      </c>
      <c r="G1068" s="21">
        <v>0</v>
      </c>
      <c r="H1068" s="21">
        <v>0</v>
      </c>
      <c r="I1068" s="21">
        <v>0</v>
      </c>
      <c r="J1068" s="21">
        <v>0</v>
      </c>
      <c r="K1068" s="21">
        <v>0</v>
      </c>
      <c r="L1068" s="21">
        <v>2</v>
      </c>
      <c r="M1068" s="21">
        <v>0</v>
      </c>
      <c r="N1068" s="161">
        <f>SUM(B1068:M1068)</f>
        <v>5</v>
      </c>
      <c r="O1068" s="22">
        <f>IF(N1068=0,0,AVERAGE(B1068:M1068))</f>
        <v>0.41666666666666669</v>
      </c>
      <c r="P1068" s="8"/>
      <c r="Q1068" s="8"/>
      <c r="R1068" s="8"/>
      <c r="S1068" s="8"/>
      <c r="T1068" s="8"/>
      <c r="U1068" s="8"/>
      <c r="V1068" s="8"/>
      <c r="W1068" s="8"/>
      <c r="X1068" s="8"/>
      <c r="Y1068" s="8"/>
      <c r="Z1068" s="8"/>
    </row>
    <row r="1069" spans="1:26" s="9" customFormat="1" ht="15.75">
      <c r="A1069" s="40" t="s">
        <v>19</v>
      </c>
      <c r="B1069" s="21">
        <v>3</v>
      </c>
      <c r="C1069" s="21">
        <v>10</v>
      </c>
      <c r="D1069" s="21">
        <v>6</v>
      </c>
      <c r="E1069" s="21">
        <v>11</v>
      </c>
      <c r="F1069" s="21">
        <v>11</v>
      </c>
      <c r="G1069" s="21">
        <v>4</v>
      </c>
      <c r="H1069" s="21">
        <v>2</v>
      </c>
      <c r="I1069" s="21">
        <v>4</v>
      </c>
      <c r="J1069" s="21">
        <v>4</v>
      </c>
      <c r="K1069" s="21">
        <v>7</v>
      </c>
      <c r="L1069" s="21">
        <v>10</v>
      </c>
      <c r="M1069" s="21">
        <v>2</v>
      </c>
      <c r="N1069" s="161">
        <f>SUM(B1069:M1069)</f>
        <v>74</v>
      </c>
      <c r="O1069" s="22">
        <f>IF(N1069=0,0,AVERAGE(B1069:M1069))</f>
        <v>6.166666666666667</v>
      </c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</row>
    <row r="1070" spans="1:26" s="9" customFormat="1" ht="15.75">
      <c r="A1070" s="40" t="s">
        <v>20</v>
      </c>
      <c r="B1070" s="21">
        <v>0</v>
      </c>
      <c r="C1070" s="21">
        <v>0</v>
      </c>
      <c r="D1070" s="21">
        <v>2</v>
      </c>
      <c r="E1070" s="21">
        <v>1</v>
      </c>
      <c r="F1070" s="87">
        <v>0</v>
      </c>
      <c r="G1070" s="21">
        <v>0</v>
      </c>
      <c r="H1070" s="21">
        <v>0</v>
      </c>
      <c r="I1070" s="21">
        <v>0</v>
      </c>
      <c r="J1070" s="21">
        <v>4</v>
      </c>
      <c r="K1070" s="21">
        <v>2</v>
      </c>
      <c r="L1070" s="21">
        <v>3</v>
      </c>
      <c r="M1070" s="21">
        <v>1</v>
      </c>
      <c r="N1070" s="161">
        <f>SUM(B1070:M1070)</f>
        <v>13</v>
      </c>
      <c r="O1070" s="22">
        <f>IF(N1070=0,0,AVERAGE(B1070:M1070))</f>
        <v>1.0833333333333333</v>
      </c>
      <c r="P1070" s="8"/>
      <c r="Q1070" s="8"/>
      <c r="R1070" s="8"/>
      <c r="S1070" s="8"/>
      <c r="T1070" s="8"/>
      <c r="U1070" s="8"/>
      <c r="V1070" s="8"/>
      <c r="W1070" s="8"/>
      <c r="X1070" s="8"/>
      <c r="Y1070" s="8"/>
      <c r="Z1070" s="8"/>
    </row>
    <row r="1071" spans="1:26" s="9" customFormat="1" ht="15.75">
      <c r="A1071" s="62" t="s">
        <v>21</v>
      </c>
      <c r="B1071" s="24">
        <f t="shared" ref="B1071:O1071" si="931">SUM(B1068:B1070)</f>
        <v>4</v>
      </c>
      <c r="C1071" s="24">
        <f t="shared" si="931"/>
        <v>10</v>
      </c>
      <c r="D1071" s="24">
        <f t="shared" si="931"/>
        <v>9</v>
      </c>
      <c r="E1071" s="24">
        <f t="shared" si="931"/>
        <v>13</v>
      </c>
      <c r="F1071" s="24">
        <f t="shared" si="931"/>
        <v>11</v>
      </c>
      <c r="G1071" s="24">
        <f t="shared" ref="G1071:L1071" si="932">SUM(G1068:G1070)</f>
        <v>4</v>
      </c>
      <c r="H1071" s="24">
        <f t="shared" si="932"/>
        <v>2</v>
      </c>
      <c r="I1071" s="24">
        <f t="shared" si="932"/>
        <v>4</v>
      </c>
      <c r="J1071" s="24">
        <f t="shared" si="932"/>
        <v>8</v>
      </c>
      <c r="K1071" s="24">
        <f t="shared" si="932"/>
        <v>9</v>
      </c>
      <c r="L1071" s="24">
        <f t="shared" si="932"/>
        <v>15</v>
      </c>
      <c r="M1071" s="24">
        <f t="shared" ref="M1071" si="933">SUM(M1068:M1070)</f>
        <v>3</v>
      </c>
      <c r="N1071" s="155">
        <f t="shared" si="931"/>
        <v>92</v>
      </c>
      <c r="O1071" s="25">
        <f t="shared" si="931"/>
        <v>7.666666666666667</v>
      </c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</row>
    <row r="1072" spans="1:26" s="9" customFormat="1" ht="15.75">
      <c r="A1072" s="62" t="s">
        <v>131</v>
      </c>
      <c r="B1072" s="25">
        <f t="shared" ref="B1072:H1072" si="934">IF(B1071=0,"",B1071/B$1696)</f>
        <v>0.12903225806451613</v>
      </c>
      <c r="C1072" s="25">
        <f t="shared" si="934"/>
        <v>0.35714285714285715</v>
      </c>
      <c r="D1072" s="25">
        <f t="shared" si="934"/>
        <v>0.29032258064516131</v>
      </c>
      <c r="E1072" s="25">
        <f t="shared" si="934"/>
        <v>0.43333333333333335</v>
      </c>
      <c r="F1072" s="25">
        <f t="shared" si="934"/>
        <v>0.35483870967741937</v>
      </c>
      <c r="G1072" s="25">
        <f t="shared" si="934"/>
        <v>0.13333333333333333</v>
      </c>
      <c r="H1072" s="25">
        <f t="shared" si="934"/>
        <v>6.4516129032258063E-2</v>
      </c>
      <c r="I1072" s="25">
        <f t="shared" ref="I1072:J1072" si="935">IF(I1071=0,"",I1071/I$1696)</f>
        <v>0.12903225806451613</v>
      </c>
      <c r="J1072" s="25">
        <f t="shared" si="935"/>
        <v>0.26666666666666666</v>
      </c>
      <c r="K1072" s="25">
        <f t="shared" ref="K1072:L1072" si="936">IF(K1071=0,"",K1071/K$1696)</f>
        <v>0.29032258064516131</v>
      </c>
      <c r="L1072" s="25">
        <f t="shared" si="936"/>
        <v>0.5</v>
      </c>
      <c r="M1072" s="25">
        <f t="shared" ref="M1072" si="937">IF(M1071=0,"",M1071/M$1696)</f>
        <v>9.6774193548387094E-2</v>
      </c>
      <c r="N1072" s="155">
        <f>SUM(B1072:M1072)</f>
        <v>3.0453149001536097</v>
      </c>
      <c r="O1072" s="25">
        <f>IF(N1072=0,0,AVERAGE(B1072:M1072))</f>
        <v>0.2537762416794675</v>
      </c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</row>
    <row r="1073" spans="1:26" s="9" customFormat="1" ht="15.75">
      <c r="A1073" s="101"/>
      <c r="B1073" s="27"/>
      <c r="C1073" s="27"/>
      <c r="D1073" s="27"/>
      <c r="E1073" s="28"/>
      <c r="F1073" s="28"/>
      <c r="G1073" s="28"/>
      <c r="H1073" s="28"/>
      <c r="I1073" s="28"/>
      <c r="J1073" s="28"/>
      <c r="K1073" s="28"/>
      <c r="L1073" s="28"/>
      <c r="M1073" s="28"/>
      <c r="N1073" s="162"/>
      <c r="O1073" s="102"/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</row>
    <row r="1074" spans="1:26" s="9" customFormat="1" ht="15.75">
      <c r="A1074" s="66" t="s">
        <v>843</v>
      </c>
      <c r="B1074" s="18"/>
      <c r="C1074" s="18"/>
      <c r="D1074" s="18"/>
      <c r="E1074" s="18"/>
      <c r="F1074" s="18"/>
      <c r="G1074" s="18"/>
      <c r="H1074" s="18"/>
      <c r="I1074" s="18"/>
      <c r="J1074" s="18"/>
      <c r="K1074" s="18"/>
      <c r="L1074" s="18"/>
      <c r="M1074" s="18"/>
      <c r="N1074" s="160"/>
      <c r="O1074" s="19"/>
      <c r="P1074" s="8"/>
      <c r="Q1074" s="8"/>
      <c r="R1074" s="8"/>
      <c r="S1074" s="8"/>
      <c r="T1074" s="8"/>
      <c r="U1074" s="8"/>
      <c r="V1074" s="8"/>
      <c r="W1074" s="8"/>
      <c r="X1074" s="8"/>
      <c r="Y1074" s="8"/>
      <c r="Z1074" s="8"/>
    </row>
    <row r="1075" spans="1:26" s="9" customFormat="1" ht="15.75">
      <c r="A1075" s="104" t="s">
        <v>133</v>
      </c>
      <c r="B1075" s="105">
        <v>20</v>
      </c>
      <c r="C1075" s="105">
        <v>20</v>
      </c>
      <c r="D1075" s="105">
        <v>19</v>
      </c>
      <c r="E1075" s="106">
        <v>20</v>
      </c>
      <c r="F1075" s="106">
        <v>19</v>
      </c>
      <c r="G1075" s="106">
        <v>23</v>
      </c>
      <c r="H1075" s="106">
        <v>19</v>
      </c>
      <c r="I1075" s="106">
        <v>25</v>
      </c>
      <c r="J1075" s="106">
        <v>26</v>
      </c>
      <c r="K1075" s="106">
        <v>30</v>
      </c>
      <c r="L1075" s="106">
        <v>29</v>
      </c>
      <c r="M1075" s="106">
        <v>24</v>
      </c>
      <c r="N1075" s="161">
        <f>SUM(B1075:M1075)</f>
        <v>274</v>
      </c>
      <c r="O1075" s="22">
        <f>IF(N1075=0,0,AVERAGE(B1075:M1075))</f>
        <v>22.833333333333332</v>
      </c>
      <c r="P1075" s="8"/>
      <c r="Q1075" s="8"/>
      <c r="R1075" s="8"/>
      <c r="S1075" s="8"/>
      <c r="T1075" s="8"/>
      <c r="U1075" s="8"/>
      <c r="V1075" s="8"/>
      <c r="W1075" s="8"/>
      <c r="X1075" s="8"/>
      <c r="Y1075" s="8"/>
      <c r="Z1075" s="8"/>
    </row>
    <row r="1076" spans="1:26" s="9" customFormat="1" ht="15.75">
      <c r="A1076" s="62" t="s">
        <v>21</v>
      </c>
      <c r="B1076" s="24">
        <f t="shared" ref="B1076:G1076" si="938">SUM(B1075)</f>
        <v>20</v>
      </c>
      <c r="C1076" s="24">
        <f t="shared" si="938"/>
        <v>20</v>
      </c>
      <c r="D1076" s="24">
        <f t="shared" si="938"/>
        <v>19</v>
      </c>
      <c r="E1076" s="24">
        <f t="shared" si="938"/>
        <v>20</v>
      </c>
      <c r="F1076" s="24">
        <f t="shared" si="938"/>
        <v>19</v>
      </c>
      <c r="G1076" s="24">
        <f t="shared" si="938"/>
        <v>23</v>
      </c>
      <c r="H1076" s="24">
        <f t="shared" ref="H1076:I1076" si="939">SUM(H1075)</f>
        <v>19</v>
      </c>
      <c r="I1076" s="24">
        <f t="shared" si="939"/>
        <v>25</v>
      </c>
      <c r="J1076" s="24">
        <f t="shared" ref="J1076:K1076" si="940">SUM(J1075)</f>
        <v>26</v>
      </c>
      <c r="K1076" s="24">
        <f t="shared" si="940"/>
        <v>30</v>
      </c>
      <c r="L1076" s="24">
        <f t="shared" ref="L1076" si="941">SUM(L1075)</f>
        <v>29</v>
      </c>
      <c r="M1076" s="24">
        <f t="shared" ref="M1076" si="942">SUM(M1075)</f>
        <v>24</v>
      </c>
      <c r="N1076" s="155">
        <f>SUM(N1075)</f>
        <v>274</v>
      </c>
      <c r="O1076" s="25">
        <f>SUM(O1075)</f>
        <v>22.833333333333332</v>
      </c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</row>
    <row r="1077" spans="1:26" s="9" customFormat="1" ht="15.75">
      <c r="A1077" s="62" t="s">
        <v>131</v>
      </c>
      <c r="B1077" s="25">
        <f t="shared" ref="B1077:H1077" si="943">IF(B1076=0,"",B1076/B$1696)</f>
        <v>0.64516129032258063</v>
      </c>
      <c r="C1077" s="25">
        <f t="shared" si="943"/>
        <v>0.7142857142857143</v>
      </c>
      <c r="D1077" s="25">
        <f t="shared" si="943"/>
        <v>0.61290322580645162</v>
      </c>
      <c r="E1077" s="25">
        <f t="shared" si="943"/>
        <v>0.66666666666666663</v>
      </c>
      <c r="F1077" s="25">
        <f t="shared" si="943"/>
        <v>0.61290322580645162</v>
      </c>
      <c r="G1077" s="25">
        <f t="shared" si="943"/>
        <v>0.76666666666666672</v>
      </c>
      <c r="H1077" s="25">
        <f t="shared" si="943"/>
        <v>0.61290322580645162</v>
      </c>
      <c r="I1077" s="25">
        <f t="shared" ref="I1077:J1077" si="944">IF(I1076=0,"",I1076/I$1696)</f>
        <v>0.80645161290322576</v>
      </c>
      <c r="J1077" s="25">
        <f t="shared" si="944"/>
        <v>0.8666666666666667</v>
      </c>
      <c r="K1077" s="25">
        <f t="shared" ref="K1077:L1077" si="945">IF(K1076=0,"",K1076/K$1696)</f>
        <v>0.967741935483871</v>
      </c>
      <c r="L1077" s="25">
        <f t="shared" si="945"/>
        <v>0.96666666666666667</v>
      </c>
      <c r="M1077" s="25">
        <f t="shared" ref="M1077" si="946">IF(M1076=0,"",M1076/M$1696)</f>
        <v>0.77419354838709675</v>
      </c>
      <c r="N1077" s="155">
        <f>SUM(B1077:M1077)</f>
        <v>9.0132104454685091</v>
      </c>
      <c r="O1077" s="25">
        <f>IF(N1077=0,0,AVERAGE(B1077:M1077))</f>
        <v>0.75110087045570906</v>
      </c>
      <c r="P1077" s="8"/>
      <c r="Q1077" s="8"/>
      <c r="R1077" s="8"/>
      <c r="S1077" s="8"/>
      <c r="T1077" s="8"/>
      <c r="U1077" s="8"/>
      <c r="V1077" s="8"/>
      <c r="W1077" s="8"/>
      <c r="X1077" s="8"/>
      <c r="Y1077" s="8"/>
      <c r="Z1077" s="8"/>
    </row>
    <row r="1078" spans="1:26" s="9" customFormat="1" ht="15.75">
      <c r="A1078" s="101"/>
      <c r="B1078" s="27"/>
      <c r="C1078" s="27"/>
      <c r="D1078" s="27"/>
      <c r="E1078" s="28"/>
      <c r="F1078" s="28"/>
      <c r="G1078" s="28"/>
      <c r="H1078" s="28"/>
      <c r="I1078" s="28"/>
      <c r="J1078" s="28"/>
      <c r="K1078" s="28"/>
      <c r="L1078" s="28"/>
      <c r="M1078" s="28"/>
      <c r="N1078" s="162"/>
      <c r="O1078" s="57"/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</row>
    <row r="1079" spans="1:26" s="9" customFormat="1" ht="15.75">
      <c r="A1079" s="91" t="s">
        <v>175</v>
      </c>
      <c r="B1079" s="92">
        <f t="shared" ref="B1079:G1079" si="947">B1071</f>
        <v>4</v>
      </c>
      <c r="C1079" s="92">
        <f t="shared" si="947"/>
        <v>10</v>
      </c>
      <c r="D1079" s="92">
        <f t="shared" si="947"/>
        <v>9</v>
      </c>
      <c r="E1079" s="92">
        <f t="shared" si="947"/>
        <v>13</v>
      </c>
      <c r="F1079" s="92">
        <f t="shared" si="947"/>
        <v>11</v>
      </c>
      <c r="G1079" s="92">
        <f t="shared" si="947"/>
        <v>4</v>
      </c>
      <c r="H1079" s="92">
        <f t="shared" ref="H1079:I1079" si="948">H1071</f>
        <v>2</v>
      </c>
      <c r="I1079" s="92">
        <f t="shared" si="948"/>
        <v>4</v>
      </c>
      <c r="J1079" s="92">
        <f t="shared" ref="J1079:K1079" si="949">J1071</f>
        <v>8</v>
      </c>
      <c r="K1079" s="92">
        <f t="shared" si="949"/>
        <v>9</v>
      </c>
      <c r="L1079" s="92">
        <f t="shared" ref="L1079:M1079" si="950">L1071</f>
        <v>15</v>
      </c>
      <c r="M1079" s="92">
        <f t="shared" si="950"/>
        <v>3</v>
      </c>
      <c r="N1079" s="161">
        <f>SUM(B1079:M1079)</f>
        <v>92</v>
      </c>
      <c r="O1079" s="22">
        <f>IF(N1079=0,0,AVERAGE(B1079:M1079))</f>
        <v>7.666666666666667</v>
      </c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8"/>
    </row>
    <row r="1080" spans="1:26" s="9" customFormat="1" ht="15.75">
      <c r="A1080" s="91" t="s">
        <v>176</v>
      </c>
      <c r="B1080" s="92">
        <f t="shared" ref="B1080:G1080" si="951">B1076</f>
        <v>20</v>
      </c>
      <c r="C1080" s="92">
        <f t="shared" si="951"/>
        <v>20</v>
      </c>
      <c r="D1080" s="92">
        <f t="shared" si="951"/>
        <v>19</v>
      </c>
      <c r="E1080" s="92">
        <f t="shared" si="951"/>
        <v>20</v>
      </c>
      <c r="F1080" s="92">
        <f t="shared" si="951"/>
        <v>19</v>
      </c>
      <c r="G1080" s="92">
        <f t="shared" si="951"/>
        <v>23</v>
      </c>
      <c r="H1080" s="92">
        <f t="shared" ref="H1080:I1080" si="952">H1076</f>
        <v>19</v>
      </c>
      <c r="I1080" s="92">
        <f t="shared" si="952"/>
        <v>25</v>
      </c>
      <c r="J1080" s="92">
        <f t="shared" ref="J1080:K1080" si="953">J1076</f>
        <v>26</v>
      </c>
      <c r="K1080" s="92">
        <f t="shared" si="953"/>
        <v>30</v>
      </c>
      <c r="L1080" s="92">
        <f t="shared" ref="L1080:M1080" si="954">L1076</f>
        <v>29</v>
      </c>
      <c r="M1080" s="92">
        <f t="shared" si="954"/>
        <v>24</v>
      </c>
      <c r="N1080" s="161">
        <f>SUM(B1080:M1080)</f>
        <v>274</v>
      </c>
      <c r="O1080" s="22">
        <f>IF(N1080=0,0,AVERAGE(B1080:M1080))</f>
        <v>22.833333333333332</v>
      </c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</row>
    <row r="1081" spans="1:26" s="9" customFormat="1" ht="15.75">
      <c r="A1081" s="91" t="s">
        <v>177</v>
      </c>
      <c r="B1081" s="92">
        <f t="shared" ref="B1081:G1081" si="955">SUM(B1079:B1080)</f>
        <v>24</v>
      </c>
      <c r="C1081" s="92">
        <f t="shared" si="955"/>
        <v>30</v>
      </c>
      <c r="D1081" s="92">
        <f t="shared" si="955"/>
        <v>28</v>
      </c>
      <c r="E1081" s="92">
        <f t="shared" si="955"/>
        <v>33</v>
      </c>
      <c r="F1081" s="92">
        <f t="shared" si="955"/>
        <v>30</v>
      </c>
      <c r="G1081" s="92">
        <f t="shared" si="955"/>
        <v>27</v>
      </c>
      <c r="H1081" s="92">
        <f t="shared" ref="H1081:I1081" si="956">SUM(H1079:H1080)</f>
        <v>21</v>
      </c>
      <c r="I1081" s="92">
        <f t="shared" si="956"/>
        <v>29</v>
      </c>
      <c r="J1081" s="92">
        <f t="shared" ref="J1081:K1081" si="957">SUM(J1079:J1080)</f>
        <v>34</v>
      </c>
      <c r="K1081" s="92">
        <f t="shared" si="957"/>
        <v>39</v>
      </c>
      <c r="L1081" s="92">
        <f t="shared" ref="L1081:M1081" si="958">SUM(L1079:L1080)</f>
        <v>44</v>
      </c>
      <c r="M1081" s="92">
        <f t="shared" si="958"/>
        <v>27</v>
      </c>
      <c r="N1081" s="161">
        <f>SUM(N1079:N1080)</f>
        <v>366</v>
      </c>
      <c r="O1081" s="22">
        <f>SUM(O1079:O1080)</f>
        <v>30.5</v>
      </c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</row>
    <row r="1082" spans="1:26" s="9" customFormat="1" ht="15.75">
      <c r="A1082" s="88"/>
      <c r="B1082" s="89"/>
      <c r="C1082" s="89"/>
      <c r="D1082" s="89"/>
      <c r="E1082" s="89"/>
      <c r="F1082" s="89"/>
      <c r="G1082" s="89"/>
      <c r="H1082" s="89"/>
      <c r="I1082" s="89"/>
      <c r="J1082" s="89"/>
      <c r="K1082" s="89"/>
      <c r="L1082" s="89"/>
      <c r="M1082" s="89"/>
      <c r="N1082" s="178"/>
      <c r="O1082" s="90"/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</row>
    <row r="1083" spans="1:26" s="9" customFormat="1" ht="15.75">
      <c r="A1083" s="17" t="s">
        <v>844</v>
      </c>
      <c r="B1083" s="18"/>
      <c r="C1083" s="18"/>
      <c r="D1083" s="18"/>
      <c r="E1083" s="18"/>
      <c r="F1083" s="18"/>
      <c r="G1083" s="18"/>
      <c r="H1083" s="18"/>
      <c r="I1083" s="18"/>
      <c r="J1083" s="18"/>
      <c r="K1083" s="18"/>
      <c r="L1083" s="18"/>
      <c r="M1083" s="18"/>
      <c r="N1083" s="160"/>
      <c r="O1083" s="19"/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</row>
    <row r="1084" spans="1:26" s="9" customFormat="1" ht="15.75">
      <c r="A1084" s="66" t="s">
        <v>811</v>
      </c>
      <c r="B1084" s="18"/>
      <c r="C1084" s="18"/>
      <c r="D1084" s="18"/>
      <c r="E1084" s="18"/>
      <c r="F1084" s="18"/>
      <c r="G1084" s="18"/>
      <c r="H1084" s="18"/>
      <c r="I1084" s="18"/>
      <c r="J1084" s="18"/>
      <c r="K1084" s="18"/>
      <c r="L1084" s="18"/>
      <c r="M1084" s="18"/>
      <c r="N1084" s="160"/>
      <c r="O1084" s="19"/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</row>
    <row r="1085" spans="1:26" s="9" customFormat="1" ht="15.75">
      <c r="A1085" s="40" t="s">
        <v>18</v>
      </c>
      <c r="B1085" s="21">
        <v>0</v>
      </c>
      <c r="C1085" s="21">
        <v>0</v>
      </c>
      <c r="D1085" s="21">
        <v>0</v>
      </c>
      <c r="E1085" s="21">
        <v>0</v>
      </c>
      <c r="F1085" s="21">
        <v>0</v>
      </c>
      <c r="G1085" s="21">
        <v>0</v>
      </c>
      <c r="H1085" s="21">
        <v>0</v>
      </c>
      <c r="I1085" s="21">
        <v>0</v>
      </c>
      <c r="J1085" s="21">
        <v>0</v>
      </c>
      <c r="K1085" s="21">
        <v>0</v>
      </c>
      <c r="L1085" s="21">
        <v>0</v>
      </c>
      <c r="M1085" s="21">
        <v>0</v>
      </c>
      <c r="N1085" s="161">
        <f>SUM(B1085:M1085)</f>
        <v>0</v>
      </c>
      <c r="O1085" s="22">
        <f>IF(N1085=0,0,AVERAGE(B1085:M1085))</f>
        <v>0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</row>
    <row r="1086" spans="1:26" s="9" customFormat="1" ht="15.75">
      <c r="A1086" s="40" t="s">
        <v>19</v>
      </c>
      <c r="B1086" s="21">
        <v>0</v>
      </c>
      <c r="C1086" s="21">
        <v>0</v>
      </c>
      <c r="D1086" s="21">
        <v>0</v>
      </c>
      <c r="E1086" s="21">
        <v>0</v>
      </c>
      <c r="F1086" s="21">
        <v>0</v>
      </c>
      <c r="G1086" s="21">
        <v>0</v>
      </c>
      <c r="H1086" s="21">
        <v>0</v>
      </c>
      <c r="I1086" s="21">
        <v>0</v>
      </c>
      <c r="J1086" s="21">
        <v>0</v>
      </c>
      <c r="K1086" s="21">
        <v>0</v>
      </c>
      <c r="L1086" s="21">
        <v>0</v>
      </c>
      <c r="M1086" s="21">
        <v>0</v>
      </c>
      <c r="N1086" s="161">
        <f>SUM(B1086:M1086)</f>
        <v>0</v>
      </c>
      <c r="O1086" s="22">
        <f>IF(N1086=0,0,AVERAGE(B1086:M1086))</f>
        <v>0</v>
      </c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</row>
    <row r="1087" spans="1:26" s="9" customFormat="1" ht="15.75">
      <c r="A1087" s="40" t="s">
        <v>20</v>
      </c>
      <c r="B1087" s="21">
        <v>0</v>
      </c>
      <c r="C1087" s="21">
        <v>0</v>
      </c>
      <c r="D1087" s="21">
        <v>0</v>
      </c>
      <c r="E1087" s="21">
        <v>0</v>
      </c>
      <c r="F1087" s="21">
        <v>0</v>
      </c>
      <c r="G1087" s="21">
        <v>0</v>
      </c>
      <c r="H1087" s="21">
        <v>0</v>
      </c>
      <c r="I1087" s="21">
        <v>0</v>
      </c>
      <c r="J1087" s="21">
        <v>0</v>
      </c>
      <c r="K1087" s="21">
        <v>0</v>
      </c>
      <c r="L1087" s="21">
        <v>0</v>
      </c>
      <c r="M1087" s="21">
        <v>0</v>
      </c>
      <c r="N1087" s="161">
        <f>SUM(B1087:M1087)</f>
        <v>0</v>
      </c>
      <c r="O1087" s="22">
        <f>IF(N1087=0,0,AVERAGE(B1087:M1087))</f>
        <v>0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</row>
    <row r="1088" spans="1:26" s="9" customFormat="1" ht="15.75">
      <c r="A1088" s="62" t="s">
        <v>21</v>
      </c>
      <c r="B1088" s="24">
        <f t="shared" ref="B1088:G1088" si="959">SUM(B1085:B1087)</f>
        <v>0</v>
      </c>
      <c r="C1088" s="24">
        <f t="shared" si="959"/>
        <v>0</v>
      </c>
      <c r="D1088" s="24">
        <f t="shared" si="959"/>
        <v>0</v>
      </c>
      <c r="E1088" s="24">
        <f t="shared" si="959"/>
        <v>0</v>
      </c>
      <c r="F1088" s="24">
        <f t="shared" si="959"/>
        <v>0</v>
      </c>
      <c r="G1088" s="24">
        <f t="shared" si="959"/>
        <v>0</v>
      </c>
      <c r="H1088" s="24">
        <f t="shared" ref="H1088:I1088" si="960">SUM(H1085:H1087)</f>
        <v>0</v>
      </c>
      <c r="I1088" s="24">
        <f t="shared" si="960"/>
        <v>0</v>
      </c>
      <c r="J1088" s="24">
        <f t="shared" ref="J1088:K1088" si="961">SUM(J1085:J1087)</f>
        <v>0</v>
      </c>
      <c r="K1088" s="24">
        <f t="shared" si="961"/>
        <v>0</v>
      </c>
      <c r="L1088" s="24">
        <f t="shared" ref="L1088:M1088" si="962">SUM(L1085:L1087)</f>
        <v>0</v>
      </c>
      <c r="M1088" s="24">
        <f t="shared" si="962"/>
        <v>0</v>
      </c>
      <c r="N1088" s="155">
        <f>SUM(N1085:N1087)</f>
        <v>0</v>
      </c>
      <c r="O1088" s="25">
        <f>SUM(O1085:O1087)</f>
        <v>0</v>
      </c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</row>
    <row r="1089" spans="1:26" s="9" customFormat="1" ht="15.75">
      <c r="A1089" s="62" t="s">
        <v>131</v>
      </c>
      <c r="B1089" s="24" t="s">
        <v>44</v>
      </c>
      <c r="C1089" s="24" t="s">
        <v>44</v>
      </c>
      <c r="D1089" s="24" t="s">
        <v>44</v>
      </c>
      <c r="E1089" s="24" t="s">
        <v>44</v>
      </c>
      <c r="F1089" s="24" t="s">
        <v>44</v>
      </c>
      <c r="G1089" s="24" t="s">
        <v>44</v>
      </c>
      <c r="H1089" s="24" t="s">
        <v>44</v>
      </c>
      <c r="I1089" s="24" t="s">
        <v>44</v>
      </c>
      <c r="J1089" s="24" t="s">
        <v>44</v>
      </c>
      <c r="K1089" s="24" t="s">
        <v>44</v>
      </c>
      <c r="L1089" s="24" t="s">
        <v>44</v>
      </c>
      <c r="M1089" s="24" t="s">
        <v>44</v>
      </c>
      <c r="N1089" s="155">
        <f>SUM(B1089:M1089)</f>
        <v>0</v>
      </c>
      <c r="O1089" s="25">
        <f>IF(N1089=0,0,AVERAGE(B1089:M1089))</f>
        <v>0</v>
      </c>
      <c r="P1089" s="8"/>
      <c r="Q1089" s="8"/>
      <c r="R1089" s="8"/>
      <c r="S1089" s="8"/>
      <c r="T1089" s="8"/>
      <c r="U1089" s="8"/>
      <c r="V1089" s="8"/>
      <c r="W1089" s="8"/>
      <c r="X1089" s="8"/>
      <c r="Y1089" s="8"/>
      <c r="Z1089" s="8"/>
    </row>
    <row r="1090" spans="1:26" s="9" customFormat="1" ht="15.75">
      <c r="A1090" s="101"/>
      <c r="B1090" s="27"/>
      <c r="C1090" s="27"/>
      <c r="D1090" s="27"/>
      <c r="E1090" s="28"/>
      <c r="F1090" s="28"/>
      <c r="G1090" s="28"/>
      <c r="H1090" s="28"/>
      <c r="I1090" s="28"/>
      <c r="J1090" s="28"/>
      <c r="K1090" s="28"/>
      <c r="L1090" s="28"/>
      <c r="M1090" s="28"/>
      <c r="N1090" s="162"/>
      <c r="O1090" s="102"/>
      <c r="P1090" s="8"/>
      <c r="Q1090" s="8"/>
      <c r="R1090" s="8"/>
      <c r="S1090" s="8"/>
      <c r="T1090" s="8"/>
      <c r="U1090" s="8"/>
      <c r="V1090" s="8"/>
      <c r="W1090" s="8"/>
      <c r="X1090" s="8"/>
      <c r="Y1090" s="8"/>
      <c r="Z1090" s="8"/>
    </row>
    <row r="1091" spans="1:26" s="9" customFormat="1" ht="15.75">
      <c r="A1091" s="66" t="s">
        <v>812</v>
      </c>
      <c r="B1091" s="18"/>
      <c r="C1091" s="18"/>
      <c r="D1091" s="18"/>
      <c r="E1091" s="18"/>
      <c r="F1091" s="18"/>
      <c r="G1091" s="18"/>
      <c r="H1091" s="18"/>
      <c r="I1091" s="18"/>
      <c r="J1091" s="18"/>
      <c r="K1091" s="18"/>
      <c r="L1091" s="18"/>
      <c r="M1091" s="18"/>
      <c r="N1091" s="160"/>
      <c r="O1091" s="19"/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</row>
    <row r="1092" spans="1:26" s="9" customFormat="1" ht="15.75">
      <c r="A1092" s="104" t="s">
        <v>133</v>
      </c>
      <c r="B1092" s="105">
        <v>14</v>
      </c>
      <c r="C1092" s="105">
        <v>12</v>
      </c>
      <c r="D1092" s="105">
        <v>6</v>
      </c>
      <c r="E1092" s="106">
        <v>8</v>
      </c>
      <c r="F1092" s="106">
        <v>11</v>
      </c>
      <c r="G1092" s="106">
        <v>11</v>
      </c>
      <c r="H1092" s="106">
        <v>11</v>
      </c>
      <c r="I1092" s="106">
        <v>18</v>
      </c>
      <c r="J1092" s="106">
        <v>15</v>
      </c>
      <c r="K1092" s="106">
        <v>14</v>
      </c>
      <c r="L1092" s="106">
        <v>18</v>
      </c>
      <c r="M1092" s="106">
        <v>13</v>
      </c>
      <c r="N1092" s="161">
        <f>SUM(B1092:M1092)</f>
        <v>151</v>
      </c>
      <c r="O1092" s="22">
        <f>IF(N1092=0,0,AVERAGE(B1092:M1092))</f>
        <v>12.583333333333334</v>
      </c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</row>
    <row r="1093" spans="1:26" s="9" customFormat="1" ht="15.75">
      <c r="A1093" s="62" t="s">
        <v>21</v>
      </c>
      <c r="B1093" s="24">
        <f t="shared" ref="B1093:G1093" si="963">SUM(B1092)</f>
        <v>14</v>
      </c>
      <c r="C1093" s="24">
        <f t="shared" si="963"/>
        <v>12</v>
      </c>
      <c r="D1093" s="24">
        <f t="shared" si="963"/>
        <v>6</v>
      </c>
      <c r="E1093" s="24">
        <f t="shared" si="963"/>
        <v>8</v>
      </c>
      <c r="F1093" s="24">
        <f t="shared" si="963"/>
        <v>11</v>
      </c>
      <c r="G1093" s="24">
        <f t="shared" si="963"/>
        <v>11</v>
      </c>
      <c r="H1093" s="24">
        <f t="shared" ref="H1093:I1093" si="964">SUM(H1092)</f>
        <v>11</v>
      </c>
      <c r="I1093" s="24">
        <f t="shared" si="964"/>
        <v>18</v>
      </c>
      <c r="J1093" s="24">
        <f t="shared" ref="J1093:K1093" si="965">SUM(J1092)</f>
        <v>15</v>
      </c>
      <c r="K1093" s="24">
        <f t="shared" si="965"/>
        <v>14</v>
      </c>
      <c r="L1093" s="24">
        <f t="shared" ref="L1093:M1093" si="966">SUM(L1092)</f>
        <v>18</v>
      </c>
      <c r="M1093" s="24">
        <f t="shared" si="966"/>
        <v>13</v>
      </c>
      <c r="N1093" s="155">
        <f>SUM(N1092)</f>
        <v>151</v>
      </c>
      <c r="O1093" s="25">
        <f>SUM(O1092)</f>
        <v>12.583333333333334</v>
      </c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</row>
    <row r="1094" spans="1:26" s="9" customFormat="1" ht="15.75">
      <c r="A1094" s="62" t="s">
        <v>131</v>
      </c>
      <c r="B1094" s="25">
        <f t="shared" ref="B1094:H1094" si="967">IF(B1093=0,"",B1093/B$1696)</f>
        <v>0.45161290322580644</v>
      </c>
      <c r="C1094" s="25">
        <f t="shared" si="967"/>
        <v>0.42857142857142855</v>
      </c>
      <c r="D1094" s="25">
        <f t="shared" si="967"/>
        <v>0.19354838709677419</v>
      </c>
      <c r="E1094" s="25">
        <f t="shared" si="967"/>
        <v>0.26666666666666666</v>
      </c>
      <c r="F1094" s="25">
        <f t="shared" si="967"/>
        <v>0.35483870967741937</v>
      </c>
      <c r="G1094" s="25">
        <f t="shared" si="967"/>
        <v>0.36666666666666664</v>
      </c>
      <c r="H1094" s="25">
        <f t="shared" si="967"/>
        <v>0.35483870967741937</v>
      </c>
      <c r="I1094" s="25">
        <f t="shared" ref="I1094:J1094" si="968">IF(I1093=0,"",I1093/I$1696)</f>
        <v>0.58064516129032262</v>
      </c>
      <c r="J1094" s="25">
        <f t="shared" si="968"/>
        <v>0.5</v>
      </c>
      <c r="K1094" s="25">
        <f t="shared" ref="K1094:L1094" si="969">IF(K1093=0,"",K1093/K$1696)</f>
        <v>0.45161290322580644</v>
      </c>
      <c r="L1094" s="25">
        <f t="shared" si="969"/>
        <v>0.6</v>
      </c>
      <c r="M1094" s="25">
        <f t="shared" ref="M1094" si="970">IF(M1093=0,"",M1093/M$1696)</f>
        <v>0.41935483870967744</v>
      </c>
      <c r="N1094" s="155">
        <f>SUM(B1094:M1094)</f>
        <v>4.9683563748079873</v>
      </c>
      <c r="O1094" s="25">
        <f>IF(N1094=0,0,AVERAGE(B1094:M1094))</f>
        <v>0.41402969790066563</v>
      </c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</row>
    <row r="1095" spans="1:26" s="9" customFormat="1" ht="15.75">
      <c r="A1095" s="101"/>
      <c r="B1095" s="27"/>
      <c r="C1095" s="27"/>
      <c r="D1095" s="27"/>
      <c r="E1095" s="28"/>
      <c r="F1095" s="28"/>
      <c r="G1095" s="28"/>
      <c r="H1095" s="28"/>
      <c r="I1095" s="28"/>
      <c r="J1095" s="28"/>
      <c r="K1095" s="28"/>
      <c r="L1095" s="28"/>
      <c r="M1095" s="28"/>
      <c r="N1095" s="162"/>
      <c r="O1095" s="57"/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</row>
    <row r="1096" spans="1:26" s="9" customFormat="1" ht="15.75">
      <c r="A1096" s="91" t="s">
        <v>175</v>
      </c>
      <c r="B1096" s="92">
        <f t="shared" ref="B1096:G1096" si="971">B1088</f>
        <v>0</v>
      </c>
      <c r="C1096" s="92">
        <f t="shared" si="971"/>
        <v>0</v>
      </c>
      <c r="D1096" s="92">
        <f t="shared" si="971"/>
        <v>0</v>
      </c>
      <c r="E1096" s="92">
        <f t="shared" si="971"/>
        <v>0</v>
      </c>
      <c r="F1096" s="92">
        <f t="shared" si="971"/>
        <v>0</v>
      </c>
      <c r="G1096" s="92">
        <f t="shared" si="971"/>
        <v>0</v>
      </c>
      <c r="H1096" s="92">
        <f t="shared" ref="H1096:I1096" si="972">H1088</f>
        <v>0</v>
      </c>
      <c r="I1096" s="92">
        <f t="shared" si="972"/>
        <v>0</v>
      </c>
      <c r="J1096" s="92">
        <f t="shared" ref="J1096:K1096" si="973">J1088</f>
        <v>0</v>
      </c>
      <c r="K1096" s="92">
        <f t="shared" si="973"/>
        <v>0</v>
      </c>
      <c r="L1096" s="92">
        <f t="shared" ref="L1096:M1096" si="974">L1088</f>
        <v>0</v>
      </c>
      <c r="M1096" s="92">
        <f t="shared" si="974"/>
        <v>0</v>
      </c>
      <c r="N1096" s="161">
        <f>SUM(B1096:M1096)</f>
        <v>0</v>
      </c>
      <c r="O1096" s="22">
        <f>IF(N1096=0,0,AVERAGE(B1096:M1096))</f>
        <v>0</v>
      </c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</row>
    <row r="1097" spans="1:26" s="9" customFormat="1" ht="15.75">
      <c r="A1097" s="91" t="s">
        <v>176</v>
      </c>
      <c r="B1097" s="92">
        <f t="shared" ref="B1097:G1097" si="975">B1093</f>
        <v>14</v>
      </c>
      <c r="C1097" s="92">
        <f t="shared" si="975"/>
        <v>12</v>
      </c>
      <c r="D1097" s="92">
        <f t="shared" si="975"/>
        <v>6</v>
      </c>
      <c r="E1097" s="92">
        <f t="shared" si="975"/>
        <v>8</v>
      </c>
      <c r="F1097" s="92">
        <f t="shared" si="975"/>
        <v>11</v>
      </c>
      <c r="G1097" s="92">
        <f t="shared" si="975"/>
        <v>11</v>
      </c>
      <c r="H1097" s="92">
        <f t="shared" ref="H1097:I1097" si="976">H1093</f>
        <v>11</v>
      </c>
      <c r="I1097" s="92">
        <f t="shared" si="976"/>
        <v>18</v>
      </c>
      <c r="J1097" s="92">
        <f t="shared" ref="J1097:K1097" si="977">J1093</f>
        <v>15</v>
      </c>
      <c r="K1097" s="92">
        <f t="shared" si="977"/>
        <v>14</v>
      </c>
      <c r="L1097" s="92">
        <f t="shared" ref="L1097:M1097" si="978">L1093</f>
        <v>18</v>
      </c>
      <c r="M1097" s="92">
        <f t="shared" si="978"/>
        <v>13</v>
      </c>
      <c r="N1097" s="161">
        <f>SUM(B1097:M1097)</f>
        <v>151</v>
      </c>
      <c r="O1097" s="22">
        <f>IF(N1097=0,0,AVERAGE(B1097:M1097))</f>
        <v>12.583333333333334</v>
      </c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</row>
    <row r="1098" spans="1:26" s="9" customFormat="1" ht="15.75">
      <c r="A1098" s="91" t="s">
        <v>177</v>
      </c>
      <c r="B1098" s="92">
        <f t="shared" ref="B1098:G1098" si="979">SUM(B1096:B1097)</f>
        <v>14</v>
      </c>
      <c r="C1098" s="92">
        <f t="shared" si="979"/>
        <v>12</v>
      </c>
      <c r="D1098" s="92">
        <f t="shared" si="979"/>
        <v>6</v>
      </c>
      <c r="E1098" s="92">
        <f t="shared" si="979"/>
        <v>8</v>
      </c>
      <c r="F1098" s="92">
        <f t="shared" si="979"/>
        <v>11</v>
      </c>
      <c r="G1098" s="92">
        <f t="shared" si="979"/>
        <v>11</v>
      </c>
      <c r="H1098" s="92">
        <f t="shared" ref="H1098:I1098" si="980">SUM(H1096:H1097)</f>
        <v>11</v>
      </c>
      <c r="I1098" s="92">
        <f t="shared" si="980"/>
        <v>18</v>
      </c>
      <c r="J1098" s="92">
        <f t="shared" ref="J1098:K1098" si="981">SUM(J1096:J1097)</f>
        <v>15</v>
      </c>
      <c r="K1098" s="92">
        <f t="shared" si="981"/>
        <v>14</v>
      </c>
      <c r="L1098" s="92">
        <f t="shared" ref="L1098:M1098" si="982">SUM(L1096:L1097)</f>
        <v>18</v>
      </c>
      <c r="M1098" s="92">
        <f t="shared" si="982"/>
        <v>13</v>
      </c>
      <c r="N1098" s="161">
        <f>SUM(N1096:N1097)</f>
        <v>151</v>
      </c>
      <c r="O1098" s="22">
        <f>SUM(O1096:O1097)</f>
        <v>12.583333333333334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</row>
    <row r="1099" spans="1:26" s="9" customFormat="1" ht="15.75">
      <c r="A1099" s="88"/>
      <c r="B1099" s="89"/>
      <c r="C1099" s="89"/>
      <c r="D1099" s="89"/>
      <c r="E1099" s="89"/>
      <c r="F1099" s="89"/>
      <c r="G1099" s="89"/>
      <c r="H1099" s="89"/>
      <c r="I1099" s="89"/>
      <c r="J1099" s="89"/>
      <c r="K1099" s="89"/>
      <c r="L1099" s="89"/>
      <c r="M1099" s="89"/>
      <c r="N1099" s="178"/>
      <c r="O1099" s="90"/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</row>
    <row r="1100" spans="1:26" s="9" customFormat="1" ht="15.75">
      <c r="A1100" s="17" t="s">
        <v>845</v>
      </c>
      <c r="B1100" s="18"/>
      <c r="C1100" s="18"/>
      <c r="D1100" s="18"/>
      <c r="E1100" s="18"/>
      <c r="F1100" s="18"/>
      <c r="G1100" s="18"/>
      <c r="H1100" s="18"/>
      <c r="I1100" s="18"/>
      <c r="J1100" s="18"/>
      <c r="K1100" s="18"/>
      <c r="L1100" s="18"/>
      <c r="M1100" s="18"/>
      <c r="N1100" s="160"/>
      <c r="O1100" s="19"/>
      <c r="P1100" s="63"/>
      <c r="Q1100" s="63"/>
      <c r="R1100" s="63"/>
      <c r="S1100" s="63"/>
      <c r="T1100" s="63"/>
      <c r="U1100" s="63"/>
      <c r="V1100" s="63"/>
      <c r="W1100" s="63"/>
      <c r="X1100" s="63"/>
      <c r="Y1100" s="63"/>
      <c r="Z1100" s="63"/>
    </row>
    <row r="1101" spans="1:26" s="9" customFormat="1" ht="15.75">
      <c r="A1101" s="66" t="s">
        <v>846</v>
      </c>
      <c r="B1101" s="18"/>
      <c r="C1101" s="18"/>
      <c r="D1101" s="18"/>
      <c r="E1101" s="18"/>
      <c r="F1101" s="18"/>
      <c r="G1101" s="18"/>
      <c r="H1101" s="18"/>
      <c r="I1101" s="18"/>
      <c r="J1101" s="18"/>
      <c r="K1101" s="18"/>
      <c r="L1101" s="18"/>
      <c r="M1101" s="18"/>
      <c r="N1101" s="160"/>
      <c r="O1101" s="19"/>
      <c r="P1101" s="115"/>
      <c r="Q1101" s="115"/>
      <c r="R1101" s="115"/>
      <c r="S1101" s="115"/>
      <c r="T1101" s="115"/>
      <c r="U1101" s="115"/>
      <c r="V1101" s="115"/>
      <c r="W1101" s="115"/>
      <c r="X1101" s="115"/>
      <c r="Y1101" s="115"/>
      <c r="Z1101" s="115"/>
    </row>
    <row r="1102" spans="1:26" s="9" customFormat="1" ht="15.75">
      <c r="A1102" s="37" t="s">
        <v>198</v>
      </c>
      <c r="B1102" s="21">
        <f t="shared" ref="B1102:G1112" si="983">B1119+B1143</f>
        <v>26</v>
      </c>
      <c r="C1102" s="21">
        <f t="shared" si="983"/>
        <v>31</v>
      </c>
      <c r="D1102" s="21">
        <f t="shared" si="983"/>
        <v>29</v>
      </c>
      <c r="E1102" s="21">
        <f t="shared" si="983"/>
        <v>31</v>
      </c>
      <c r="F1102" s="21">
        <f t="shared" si="983"/>
        <v>38</v>
      </c>
      <c r="G1102" s="21">
        <f t="shared" si="983"/>
        <v>27</v>
      </c>
      <c r="H1102" s="21">
        <f t="shared" ref="H1102:I1102" si="984">H1119+H1143</f>
        <v>19</v>
      </c>
      <c r="I1102" s="21">
        <f t="shared" si="984"/>
        <v>20</v>
      </c>
      <c r="J1102" s="21">
        <f t="shared" ref="J1102:K1102" si="985">J1119+J1143</f>
        <v>28</v>
      </c>
      <c r="K1102" s="21">
        <f t="shared" si="985"/>
        <v>22</v>
      </c>
      <c r="L1102" s="21">
        <f t="shared" ref="L1102:M1102" si="986">L1119+L1143</f>
        <v>33</v>
      </c>
      <c r="M1102" s="21">
        <f t="shared" si="986"/>
        <v>40</v>
      </c>
      <c r="N1102" s="161">
        <f t="shared" ref="N1102:N1114" si="987">SUM(B1102:M1102)</f>
        <v>344</v>
      </c>
      <c r="O1102" s="22">
        <f t="shared" ref="O1102:O1114" si="988">IF(N1102=0,0,AVERAGE(B1102:M1102))</f>
        <v>28.666666666666668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</row>
    <row r="1103" spans="1:26" s="9" customFormat="1" ht="15.75">
      <c r="A1103" s="37" t="s">
        <v>199</v>
      </c>
      <c r="B1103" s="21">
        <f t="shared" si="983"/>
        <v>0</v>
      </c>
      <c r="C1103" s="21">
        <f t="shared" si="983"/>
        <v>0</v>
      </c>
      <c r="D1103" s="21">
        <f t="shared" si="983"/>
        <v>0</v>
      </c>
      <c r="E1103" s="21">
        <f t="shared" si="983"/>
        <v>0</v>
      </c>
      <c r="F1103" s="21">
        <f t="shared" si="983"/>
        <v>0</v>
      </c>
      <c r="G1103" s="21">
        <f t="shared" si="983"/>
        <v>0</v>
      </c>
      <c r="H1103" s="21">
        <f t="shared" ref="H1103:I1103" si="989">H1120+H1144</f>
        <v>0</v>
      </c>
      <c r="I1103" s="21">
        <f t="shared" si="989"/>
        <v>0</v>
      </c>
      <c r="J1103" s="21">
        <f t="shared" ref="J1103:K1103" si="990">J1120+J1144</f>
        <v>0</v>
      </c>
      <c r="K1103" s="21">
        <f t="shared" si="990"/>
        <v>0</v>
      </c>
      <c r="L1103" s="21">
        <f t="shared" ref="L1103:M1103" si="991">L1120+L1144</f>
        <v>0</v>
      </c>
      <c r="M1103" s="21">
        <f t="shared" si="991"/>
        <v>0</v>
      </c>
      <c r="N1103" s="161">
        <f t="shared" si="987"/>
        <v>0</v>
      </c>
      <c r="O1103" s="22">
        <f t="shared" si="988"/>
        <v>0</v>
      </c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</row>
    <row r="1104" spans="1:26" s="9" customFormat="1" ht="15.75">
      <c r="A1104" s="37" t="s">
        <v>200</v>
      </c>
      <c r="B1104" s="21">
        <f t="shared" si="983"/>
        <v>4</v>
      </c>
      <c r="C1104" s="21">
        <f t="shared" si="983"/>
        <v>0</v>
      </c>
      <c r="D1104" s="21">
        <f t="shared" si="983"/>
        <v>7</v>
      </c>
      <c r="E1104" s="21">
        <f t="shared" si="983"/>
        <v>0</v>
      </c>
      <c r="F1104" s="21">
        <f t="shared" si="983"/>
        <v>0</v>
      </c>
      <c r="G1104" s="21">
        <f t="shared" si="983"/>
        <v>0</v>
      </c>
      <c r="H1104" s="21">
        <f t="shared" ref="H1104:I1104" si="992">H1121+H1145</f>
        <v>0</v>
      </c>
      <c r="I1104" s="21">
        <f t="shared" si="992"/>
        <v>0</v>
      </c>
      <c r="J1104" s="21">
        <f t="shared" ref="J1104:K1104" si="993">J1121+J1145</f>
        <v>0</v>
      </c>
      <c r="K1104" s="21">
        <f t="shared" si="993"/>
        <v>0</v>
      </c>
      <c r="L1104" s="21">
        <f t="shared" ref="L1104:M1104" si="994">L1121+L1145</f>
        <v>0</v>
      </c>
      <c r="M1104" s="21">
        <f t="shared" si="994"/>
        <v>0</v>
      </c>
      <c r="N1104" s="161">
        <f t="shared" si="987"/>
        <v>11</v>
      </c>
      <c r="O1104" s="22">
        <f t="shared" si="988"/>
        <v>0.91666666666666663</v>
      </c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</row>
    <row r="1105" spans="1:26" s="9" customFormat="1" ht="15.75">
      <c r="A1105" s="37" t="s">
        <v>183</v>
      </c>
      <c r="B1105" s="21">
        <f t="shared" si="983"/>
        <v>8</v>
      </c>
      <c r="C1105" s="21">
        <f t="shared" si="983"/>
        <v>11</v>
      </c>
      <c r="D1105" s="21">
        <f t="shared" si="983"/>
        <v>11</v>
      </c>
      <c r="E1105" s="21">
        <f t="shared" si="983"/>
        <v>10</v>
      </c>
      <c r="F1105" s="21">
        <f t="shared" si="983"/>
        <v>14</v>
      </c>
      <c r="G1105" s="21">
        <f t="shared" si="983"/>
        <v>13</v>
      </c>
      <c r="H1105" s="21">
        <f t="shared" ref="H1105:I1105" si="995">H1122+H1146</f>
        <v>12</v>
      </c>
      <c r="I1105" s="21">
        <f t="shared" si="995"/>
        <v>11</v>
      </c>
      <c r="J1105" s="21">
        <f t="shared" ref="J1105:K1105" si="996">J1122+J1146</f>
        <v>14</v>
      </c>
      <c r="K1105" s="21">
        <f t="shared" si="996"/>
        <v>8</v>
      </c>
      <c r="L1105" s="21">
        <f t="shared" ref="L1105:M1105" si="997">L1122+L1146</f>
        <v>12</v>
      </c>
      <c r="M1105" s="21">
        <f t="shared" si="997"/>
        <v>10</v>
      </c>
      <c r="N1105" s="161">
        <f t="shared" si="987"/>
        <v>134</v>
      </c>
      <c r="O1105" s="22">
        <f t="shared" si="988"/>
        <v>11.166666666666666</v>
      </c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</row>
    <row r="1106" spans="1:26" s="9" customFormat="1" ht="15.75">
      <c r="A1106" s="37" t="s">
        <v>201</v>
      </c>
      <c r="B1106" s="21">
        <f t="shared" si="983"/>
        <v>2</v>
      </c>
      <c r="C1106" s="21">
        <f t="shared" si="983"/>
        <v>2</v>
      </c>
      <c r="D1106" s="21">
        <f t="shared" si="983"/>
        <v>2</v>
      </c>
      <c r="E1106" s="21">
        <f t="shared" si="983"/>
        <v>2</v>
      </c>
      <c r="F1106" s="21">
        <f t="shared" si="983"/>
        <v>2</v>
      </c>
      <c r="G1106" s="21">
        <f t="shared" si="983"/>
        <v>0</v>
      </c>
      <c r="H1106" s="21">
        <f t="shared" ref="H1106:I1106" si="998">H1123+H1147</f>
        <v>4</v>
      </c>
      <c r="I1106" s="21">
        <f t="shared" si="998"/>
        <v>0</v>
      </c>
      <c r="J1106" s="21">
        <f t="shared" ref="J1106:K1106" si="999">J1123+J1147</f>
        <v>1</v>
      </c>
      <c r="K1106" s="21">
        <f t="shared" si="999"/>
        <v>5</v>
      </c>
      <c r="L1106" s="21">
        <f t="shared" ref="L1106:M1106" si="1000">L1123+L1147</f>
        <v>1</v>
      </c>
      <c r="M1106" s="21">
        <f t="shared" si="1000"/>
        <v>1</v>
      </c>
      <c r="N1106" s="161">
        <f t="shared" si="987"/>
        <v>22</v>
      </c>
      <c r="O1106" s="22">
        <f t="shared" si="988"/>
        <v>1.8333333333333333</v>
      </c>
      <c r="P1106" s="13"/>
      <c r="Q1106" s="13"/>
      <c r="R1106" s="13"/>
      <c r="S1106" s="13"/>
      <c r="T1106" s="13"/>
      <c r="U1106" s="13"/>
      <c r="V1106" s="13"/>
      <c r="W1106" s="13"/>
      <c r="X1106" s="13"/>
      <c r="Y1106" s="13"/>
      <c r="Z1106" s="13"/>
    </row>
    <row r="1107" spans="1:26" s="9" customFormat="1" ht="15.75">
      <c r="A1107" s="37" t="s">
        <v>184</v>
      </c>
      <c r="B1107" s="21">
        <f t="shared" si="983"/>
        <v>0</v>
      </c>
      <c r="C1107" s="21">
        <f t="shared" si="983"/>
        <v>0</v>
      </c>
      <c r="D1107" s="21">
        <f t="shared" si="983"/>
        <v>0</v>
      </c>
      <c r="E1107" s="21">
        <f t="shared" si="983"/>
        <v>0</v>
      </c>
      <c r="F1107" s="21">
        <f t="shared" si="983"/>
        <v>0</v>
      </c>
      <c r="G1107" s="21">
        <f t="shared" si="983"/>
        <v>0</v>
      </c>
      <c r="H1107" s="21">
        <f t="shared" ref="H1107:I1107" si="1001">H1124+H1148</f>
        <v>0</v>
      </c>
      <c r="I1107" s="21">
        <f t="shared" si="1001"/>
        <v>0</v>
      </c>
      <c r="J1107" s="21">
        <f t="shared" ref="J1107:K1107" si="1002">J1124+J1148</f>
        <v>0</v>
      </c>
      <c r="K1107" s="21">
        <f t="shared" si="1002"/>
        <v>0</v>
      </c>
      <c r="L1107" s="21">
        <f t="shared" ref="L1107:M1107" si="1003">L1124+L1148</f>
        <v>0</v>
      </c>
      <c r="M1107" s="21">
        <f t="shared" si="1003"/>
        <v>0</v>
      </c>
      <c r="N1107" s="161">
        <f t="shared" si="987"/>
        <v>0</v>
      </c>
      <c r="O1107" s="22">
        <f t="shared" si="988"/>
        <v>0</v>
      </c>
      <c r="P1107" s="13"/>
      <c r="Q1107" s="13"/>
      <c r="R1107" s="13"/>
      <c r="S1107" s="13"/>
      <c r="T1107" s="13"/>
      <c r="U1107" s="13"/>
      <c r="V1107" s="13"/>
      <c r="W1107" s="13"/>
      <c r="X1107" s="13"/>
      <c r="Y1107" s="13"/>
      <c r="Z1107" s="13"/>
    </row>
    <row r="1108" spans="1:26" s="9" customFormat="1" ht="15.75">
      <c r="A1108" s="37" t="s">
        <v>594</v>
      </c>
      <c r="B1108" s="21">
        <f t="shared" si="983"/>
        <v>0</v>
      </c>
      <c r="C1108" s="21">
        <f t="shared" si="983"/>
        <v>0</v>
      </c>
      <c r="D1108" s="21">
        <f t="shared" si="983"/>
        <v>0</v>
      </c>
      <c r="E1108" s="21">
        <f t="shared" si="983"/>
        <v>0</v>
      </c>
      <c r="F1108" s="21">
        <f t="shared" si="983"/>
        <v>0</v>
      </c>
      <c r="G1108" s="21">
        <f t="shared" si="983"/>
        <v>0</v>
      </c>
      <c r="H1108" s="21">
        <f t="shared" ref="H1108:I1108" si="1004">H1125+H1149</f>
        <v>0</v>
      </c>
      <c r="I1108" s="21">
        <f t="shared" si="1004"/>
        <v>0</v>
      </c>
      <c r="J1108" s="21">
        <f t="shared" ref="J1108:K1108" si="1005">J1125+J1149</f>
        <v>0</v>
      </c>
      <c r="K1108" s="21">
        <f t="shared" si="1005"/>
        <v>0</v>
      </c>
      <c r="L1108" s="21">
        <f t="shared" ref="L1108:M1108" si="1006">L1125+L1149</f>
        <v>0</v>
      </c>
      <c r="M1108" s="21">
        <f t="shared" si="1006"/>
        <v>0</v>
      </c>
      <c r="N1108" s="161">
        <f t="shared" si="987"/>
        <v>0</v>
      </c>
      <c r="O1108" s="22">
        <f t="shared" si="988"/>
        <v>0</v>
      </c>
      <c r="P1108" s="13"/>
      <c r="Q1108" s="13"/>
      <c r="R1108" s="13"/>
      <c r="S1108" s="13"/>
      <c r="T1108" s="13"/>
      <c r="U1108" s="13"/>
      <c r="V1108" s="13"/>
      <c r="W1108" s="13"/>
      <c r="X1108" s="13"/>
      <c r="Y1108" s="13"/>
      <c r="Z1108" s="13"/>
    </row>
    <row r="1109" spans="1:26" s="9" customFormat="1" ht="15.75">
      <c r="A1109" s="37" t="s">
        <v>185</v>
      </c>
      <c r="B1109" s="21">
        <f t="shared" si="983"/>
        <v>0</v>
      </c>
      <c r="C1109" s="21">
        <f t="shared" si="983"/>
        <v>0</v>
      </c>
      <c r="D1109" s="21">
        <f t="shared" si="983"/>
        <v>0</v>
      </c>
      <c r="E1109" s="21">
        <f t="shared" si="983"/>
        <v>0</v>
      </c>
      <c r="F1109" s="21">
        <f t="shared" si="983"/>
        <v>0</v>
      </c>
      <c r="G1109" s="21">
        <f t="shared" si="983"/>
        <v>0</v>
      </c>
      <c r="H1109" s="21">
        <f t="shared" ref="H1109:I1109" si="1007">H1126+H1150</f>
        <v>0</v>
      </c>
      <c r="I1109" s="21">
        <f t="shared" si="1007"/>
        <v>0</v>
      </c>
      <c r="J1109" s="21">
        <f t="shared" ref="J1109:K1109" si="1008">J1126+J1150</f>
        <v>0</v>
      </c>
      <c r="K1109" s="21">
        <f t="shared" si="1008"/>
        <v>0</v>
      </c>
      <c r="L1109" s="21">
        <f t="shared" ref="L1109:M1109" si="1009">L1126+L1150</f>
        <v>0</v>
      </c>
      <c r="M1109" s="21">
        <f t="shared" si="1009"/>
        <v>0</v>
      </c>
      <c r="N1109" s="161">
        <f t="shared" si="987"/>
        <v>0</v>
      </c>
      <c r="O1109" s="22">
        <f t="shared" si="988"/>
        <v>0</v>
      </c>
      <c r="P1109" s="13"/>
      <c r="Q1109" s="13"/>
      <c r="R1109" s="13"/>
      <c r="S1109" s="13"/>
      <c r="T1109" s="13"/>
      <c r="U1109" s="13"/>
      <c r="V1109" s="13"/>
      <c r="W1109" s="13"/>
      <c r="X1109" s="13"/>
      <c r="Y1109" s="13"/>
      <c r="Z1109" s="13"/>
    </row>
    <row r="1110" spans="1:26" s="9" customFormat="1" ht="15.75">
      <c r="A1110" s="37" t="s">
        <v>186</v>
      </c>
      <c r="B1110" s="21">
        <f t="shared" si="983"/>
        <v>23</v>
      </c>
      <c r="C1110" s="21">
        <f t="shared" si="983"/>
        <v>23</v>
      </c>
      <c r="D1110" s="21">
        <f t="shared" si="983"/>
        <v>25</v>
      </c>
      <c r="E1110" s="21">
        <f t="shared" si="983"/>
        <v>21</v>
      </c>
      <c r="F1110" s="21">
        <f t="shared" si="983"/>
        <v>23</v>
      </c>
      <c r="G1110" s="21">
        <f t="shared" si="983"/>
        <v>22</v>
      </c>
      <c r="H1110" s="21">
        <f t="shared" ref="H1110:I1110" si="1010">H1127+H1151</f>
        <v>17</v>
      </c>
      <c r="I1110" s="21">
        <f t="shared" si="1010"/>
        <v>19</v>
      </c>
      <c r="J1110" s="21">
        <f t="shared" ref="J1110:K1110" si="1011">J1127+J1151</f>
        <v>25</v>
      </c>
      <c r="K1110" s="21">
        <f t="shared" si="1011"/>
        <v>21</v>
      </c>
      <c r="L1110" s="21">
        <f t="shared" ref="L1110:M1110" si="1012">L1127+L1151</f>
        <v>31</v>
      </c>
      <c r="M1110" s="21">
        <f t="shared" si="1012"/>
        <v>35</v>
      </c>
      <c r="N1110" s="161">
        <f t="shared" si="987"/>
        <v>285</v>
      </c>
      <c r="O1110" s="22">
        <f t="shared" si="988"/>
        <v>23.75</v>
      </c>
      <c r="P1110" s="13"/>
      <c r="Q1110" s="13"/>
      <c r="R1110" s="13"/>
      <c r="S1110" s="13"/>
      <c r="T1110" s="13"/>
      <c r="U1110" s="13"/>
      <c r="V1110" s="13"/>
      <c r="W1110" s="13"/>
      <c r="X1110" s="13"/>
      <c r="Y1110" s="13"/>
      <c r="Z1110" s="13"/>
    </row>
    <row r="1111" spans="1:26" s="9" customFormat="1" ht="15.75">
      <c r="A1111" s="37" t="s">
        <v>392</v>
      </c>
      <c r="B1111" s="21">
        <f t="shared" si="983"/>
        <v>4</v>
      </c>
      <c r="C1111" s="21">
        <f t="shared" si="983"/>
        <v>5</v>
      </c>
      <c r="D1111" s="21">
        <f t="shared" si="983"/>
        <v>0</v>
      </c>
      <c r="E1111" s="21">
        <f t="shared" si="983"/>
        <v>3</v>
      </c>
      <c r="F1111" s="21">
        <f t="shared" si="983"/>
        <v>2</v>
      </c>
      <c r="G1111" s="21">
        <f t="shared" si="983"/>
        <v>4</v>
      </c>
      <c r="H1111" s="21">
        <f t="shared" ref="H1111:I1111" si="1013">H1128+H1152</f>
        <v>3</v>
      </c>
      <c r="I1111" s="21">
        <f t="shared" si="1013"/>
        <v>3</v>
      </c>
      <c r="J1111" s="21">
        <f t="shared" ref="J1111:K1111" si="1014">J1128+J1152</f>
        <v>6</v>
      </c>
      <c r="K1111" s="21">
        <f t="shared" si="1014"/>
        <v>5</v>
      </c>
      <c r="L1111" s="21">
        <f t="shared" ref="L1111:M1111" si="1015">L1128+L1152</f>
        <v>5</v>
      </c>
      <c r="M1111" s="21">
        <f t="shared" si="1015"/>
        <v>2</v>
      </c>
      <c r="N1111" s="161">
        <f t="shared" si="987"/>
        <v>42</v>
      </c>
      <c r="O1111" s="22">
        <f t="shared" si="988"/>
        <v>3.5</v>
      </c>
      <c r="P1111" s="13"/>
      <c r="Q1111" s="13"/>
      <c r="R1111" s="13"/>
      <c r="S1111" s="13"/>
      <c r="T1111" s="13"/>
      <c r="U1111" s="13"/>
      <c r="V1111" s="13"/>
      <c r="W1111" s="13"/>
      <c r="X1111" s="13"/>
      <c r="Y1111" s="13"/>
      <c r="Z1111" s="13"/>
    </row>
    <row r="1112" spans="1:26" s="9" customFormat="1" ht="15.75">
      <c r="A1112" s="37" t="s">
        <v>202</v>
      </c>
      <c r="B1112" s="21">
        <f t="shared" si="983"/>
        <v>0</v>
      </c>
      <c r="C1112" s="21">
        <f t="shared" si="983"/>
        <v>0</v>
      </c>
      <c r="D1112" s="21">
        <f t="shared" si="983"/>
        <v>0</v>
      </c>
      <c r="E1112" s="21">
        <f t="shared" si="983"/>
        <v>0</v>
      </c>
      <c r="F1112" s="21">
        <f t="shared" si="983"/>
        <v>0</v>
      </c>
      <c r="G1112" s="21">
        <f t="shared" si="983"/>
        <v>0</v>
      </c>
      <c r="H1112" s="21">
        <f t="shared" ref="H1112:I1112" si="1016">H1129+H1153</f>
        <v>0</v>
      </c>
      <c r="I1112" s="21">
        <f t="shared" si="1016"/>
        <v>0</v>
      </c>
      <c r="J1112" s="21">
        <f t="shared" ref="J1112:K1112" si="1017">J1129+J1153</f>
        <v>0</v>
      </c>
      <c r="K1112" s="21">
        <f t="shared" si="1017"/>
        <v>0</v>
      </c>
      <c r="L1112" s="21">
        <f t="shared" ref="L1112:M1112" si="1018">L1129+L1153</f>
        <v>0</v>
      </c>
      <c r="M1112" s="21">
        <f t="shared" si="1018"/>
        <v>4</v>
      </c>
      <c r="N1112" s="161">
        <f t="shared" si="987"/>
        <v>4</v>
      </c>
      <c r="O1112" s="22">
        <f t="shared" si="988"/>
        <v>0.33333333333333331</v>
      </c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</row>
    <row r="1113" spans="1:26" s="9" customFormat="1" ht="15.75">
      <c r="A1113" s="37" t="s">
        <v>189</v>
      </c>
      <c r="B1113" s="21">
        <f t="shared" ref="B1113:F1114" si="1019">B1130+B1154</f>
        <v>39</v>
      </c>
      <c r="C1113" s="21">
        <f t="shared" si="1019"/>
        <v>41</v>
      </c>
      <c r="D1113" s="21">
        <f t="shared" si="1019"/>
        <v>28</v>
      </c>
      <c r="E1113" s="21">
        <f t="shared" si="1019"/>
        <v>23</v>
      </c>
      <c r="F1113" s="21">
        <f t="shared" si="1019"/>
        <v>38</v>
      </c>
      <c r="G1113" s="21">
        <f t="shared" ref="G1113:I1114" si="1020">G1130+G1154</f>
        <v>31</v>
      </c>
      <c r="H1113" s="21">
        <f t="shared" si="1020"/>
        <v>40</v>
      </c>
      <c r="I1113" s="21">
        <f t="shared" si="1020"/>
        <v>42</v>
      </c>
      <c r="J1113" s="21">
        <f t="shared" ref="J1113:K1113" si="1021">J1130+J1154</f>
        <v>33</v>
      </c>
      <c r="K1113" s="21">
        <f t="shared" si="1021"/>
        <v>36</v>
      </c>
      <c r="L1113" s="21">
        <f t="shared" ref="L1113:M1113" si="1022">L1130+L1154</f>
        <v>45</v>
      </c>
      <c r="M1113" s="21">
        <f t="shared" si="1022"/>
        <v>43</v>
      </c>
      <c r="N1113" s="161">
        <f t="shared" si="987"/>
        <v>439</v>
      </c>
      <c r="O1113" s="22">
        <f t="shared" si="988"/>
        <v>36.583333333333336</v>
      </c>
      <c r="P1113" s="8"/>
      <c r="Q1113" s="8"/>
      <c r="R1113" s="8"/>
      <c r="S1113" s="8"/>
      <c r="T1113" s="8"/>
      <c r="U1113" s="8"/>
      <c r="V1113" s="8"/>
      <c r="W1113" s="8"/>
      <c r="X1113" s="8"/>
      <c r="Y1113" s="8"/>
      <c r="Z1113" s="8"/>
    </row>
    <row r="1114" spans="1:26" s="9" customFormat="1" ht="15.75">
      <c r="A1114" s="37" t="s">
        <v>22</v>
      </c>
      <c r="B1114" s="21">
        <f>B1131+B1155</f>
        <v>0</v>
      </c>
      <c r="C1114" s="21">
        <f>C1131+C1155</f>
        <v>7</v>
      </c>
      <c r="D1114" s="21">
        <f>D1131+D1155</f>
        <v>3</v>
      </c>
      <c r="E1114" s="21">
        <f>E1131+E1155</f>
        <v>6</v>
      </c>
      <c r="F1114" s="214">
        <f t="shared" si="1019"/>
        <v>12</v>
      </c>
      <c r="G1114" s="214">
        <f t="shared" si="1020"/>
        <v>3</v>
      </c>
      <c r="H1114" s="214">
        <f t="shared" si="1020"/>
        <v>10</v>
      </c>
      <c r="I1114" s="214">
        <f t="shared" si="1020"/>
        <v>9</v>
      </c>
      <c r="J1114" s="214">
        <f t="shared" ref="J1114:K1114" si="1023">J1131+J1155</f>
        <v>14</v>
      </c>
      <c r="K1114" s="214">
        <f t="shared" si="1023"/>
        <v>15</v>
      </c>
      <c r="L1114" s="214">
        <f t="shared" ref="L1114:M1114" si="1024">L1131+L1155</f>
        <v>7</v>
      </c>
      <c r="M1114" s="214">
        <f t="shared" si="1024"/>
        <v>12</v>
      </c>
      <c r="N1114" s="161">
        <f t="shared" si="987"/>
        <v>98</v>
      </c>
      <c r="O1114" s="22">
        <f t="shared" si="988"/>
        <v>8.1666666666666661</v>
      </c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</row>
    <row r="1115" spans="1:26" s="9" customFormat="1" ht="15.75">
      <c r="A1115" s="62" t="s">
        <v>21</v>
      </c>
      <c r="B1115" s="24">
        <f t="shared" ref="B1115:O1115" si="1025">SUM(B1102:B1114)</f>
        <v>106</v>
      </c>
      <c r="C1115" s="24">
        <f t="shared" si="1025"/>
        <v>120</v>
      </c>
      <c r="D1115" s="24">
        <f t="shared" si="1025"/>
        <v>105</v>
      </c>
      <c r="E1115" s="24">
        <f t="shared" si="1025"/>
        <v>96</v>
      </c>
      <c r="F1115" s="24">
        <f t="shared" si="1025"/>
        <v>129</v>
      </c>
      <c r="G1115" s="24">
        <f t="shared" ref="G1115:L1115" si="1026">SUM(G1102:G1114)</f>
        <v>100</v>
      </c>
      <c r="H1115" s="24">
        <f t="shared" si="1026"/>
        <v>105</v>
      </c>
      <c r="I1115" s="24">
        <f t="shared" si="1026"/>
        <v>104</v>
      </c>
      <c r="J1115" s="24">
        <f t="shared" si="1026"/>
        <v>121</v>
      </c>
      <c r="K1115" s="24">
        <f t="shared" si="1026"/>
        <v>112</v>
      </c>
      <c r="L1115" s="24">
        <f t="shared" si="1026"/>
        <v>134</v>
      </c>
      <c r="M1115" s="24">
        <f t="shared" ref="M1115" si="1027">SUM(M1102:M1114)</f>
        <v>147</v>
      </c>
      <c r="N1115" s="155">
        <f t="shared" si="1025"/>
        <v>1379</v>
      </c>
      <c r="O1115" s="25">
        <f t="shared" si="1025"/>
        <v>114.91666666666667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</row>
    <row r="1116" spans="1:26" s="9" customFormat="1" ht="15.75">
      <c r="A1116" s="62" t="s">
        <v>131</v>
      </c>
      <c r="B1116" s="25">
        <f t="shared" ref="B1116:H1116" si="1028">IF(B1115=0,"",B1115/B$1696)</f>
        <v>3.4193548387096775</v>
      </c>
      <c r="C1116" s="25">
        <f t="shared" si="1028"/>
        <v>4.2857142857142856</v>
      </c>
      <c r="D1116" s="25">
        <f t="shared" si="1028"/>
        <v>3.3870967741935485</v>
      </c>
      <c r="E1116" s="25">
        <f t="shared" si="1028"/>
        <v>3.2</v>
      </c>
      <c r="F1116" s="25">
        <f t="shared" si="1028"/>
        <v>4.161290322580645</v>
      </c>
      <c r="G1116" s="25">
        <f t="shared" si="1028"/>
        <v>3.3333333333333335</v>
      </c>
      <c r="H1116" s="25">
        <f t="shared" si="1028"/>
        <v>3.3870967741935485</v>
      </c>
      <c r="I1116" s="25">
        <f t="shared" ref="I1116:J1116" si="1029">IF(I1115=0,"",I1115/I$1696)</f>
        <v>3.3548387096774195</v>
      </c>
      <c r="J1116" s="25">
        <f t="shared" si="1029"/>
        <v>4.0333333333333332</v>
      </c>
      <c r="K1116" s="25">
        <f t="shared" ref="K1116:L1116" si="1030">IF(K1115=0,"",K1115/K$1696)</f>
        <v>3.6129032258064515</v>
      </c>
      <c r="L1116" s="25">
        <f t="shared" si="1030"/>
        <v>4.4666666666666668</v>
      </c>
      <c r="M1116" s="25">
        <f t="shared" ref="M1116" si="1031">IF(M1115=0,"",M1115/M$1696)</f>
        <v>4.741935483870968</v>
      </c>
      <c r="N1116" s="155">
        <f>SUM(B1116:M1116)</f>
        <v>45.383563748079872</v>
      </c>
      <c r="O1116" s="25">
        <f>IF(N1116=0,0,AVERAGE(B1116:M1116))</f>
        <v>3.7819636456733225</v>
      </c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</row>
    <row r="1117" spans="1:26" s="9" customFormat="1" ht="15.75">
      <c r="A1117" s="26"/>
      <c r="B1117" s="27"/>
      <c r="C1117" s="27"/>
      <c r="D1117" s="27"/>
      <c r="E1117" s="28"/>
      <c r="F1117" s="28"/>
      <c r="G1117" s="28"/>
      <c r="H1117" s="28"/>
      <c r="I1117" s="28"/>
      <c r="J1117" s="28"/>
      <c r="K1117" s="28"/>
      <c r="L1117" s="28"/>
      <c r="M1117" s="28"/>
      <c r="N1117" s="162"/>
      <c r="O1117" s="57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</row>
    <row r="1118" spans="1:26" s="9" customFormat="1" ht="15.75">
      <c r="A1118" s="66" t="s">
        <v>847</v>
      </c>
      <c r="B1118" s="81"/>
      <c r="C1118" s="81"/>
      <c r="D1118" s="81"/>
      <c r="E1118" s="81"/>
      <c r="F1118" s="81"/>
      <c r="G1118" s="81"/>
      <c r="H1118" s="81"/>
      <c r="I1118" s="81"/>
      <c r="J1118" s="81"/>
      <c r="K1118" s="81"/>
      <c r="L1118" s="81"/>
      <c r="M1118" s="81"/>
      <c r="N1118" s="176"/>
      <c r="O1118" s="82"/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</row>
    <row r="1119" spans="1:26" s="9" customFormat="1" ht="15.75">
      <c r="A1119" s="37" t="s">
        <v>198</v>
      </c>
      <c r="B1119" s="214">
        <v>6</v>
      </c>
      <c r="C1119" s="214">
        <v>10</v>
      </c>
      <c r="D1119" s="214">
        <v>13</v>
      </c>
      <c r="E1119" s="214">
        <v>11</v>
      </c>
      <c r="F1119" s="214">
        <v>15</v>
      </c>
      <c r="G1119" s="21">
        <v>9</v>
      </c>
      <c r="H1119" s="21">
        <v>6</v>
      </c>
      <c r="I1119" s="21">
        <v>9</v>
      </c>
      <c r="J1119" s="21">
        <v>13</v>
      </c>
      <c r="K1119" s="21">
        <v>9</v>
      </c>
      <c r="L1119" s="21">
        <v>13</v>
      </c>
      <c r="M1119" s="21">
        <v>19</v>
      </c>
      <c r="N1119" s="161">
        <f t="shared" ref="N1119:N1131" si="1032">SUM(B1119:M1119)</f>
        <v>133</v>
      </c>
      <c r="O1119" s="22">
        <f t="shared" ref="O1119:O1131" si="1033">IF(N1119=0,0,AVERAGE(B1119:M1119))</f>
        <v>11.083333333333334</v>
      </c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</row>
    <row r="1120" spans="1:26" s="9" customFormat="1" ht="15.75">
      <c r="A1120" s="37" t="s">
        <v>199</v>
      </c>
      <c r="B1120" s="214">
        <v>0</v>
      </c>
      <c r="C1120" s="214">
        <v>0</v>
      </c>
      <c r="D1120" s="214">
        <v>0</v>
      </c>
      <c r="E1120" s="214">
        <v>0</v>
      </c>
      <c r="F1120" s="214">
        <v>0</v>
      </c>
      <c r="G1120" s="21">
        <v>0</v>
      </c>
      <c r="H1120" s="21">
        <v>0</v>
      </c>
      <c r="I1120" s="21">
        <v>0</v>
      </c>
      <c r="J1120" s="21">
        <v>0</v>
      </c>
      <c r="K1120" s="21">
        <v>0</v>
      </c>
      <c r="L1120" s="21">
        <v>0</v>
      </c>
      <c r="M1120" s="21">
        <v>0</v>
      </c>
      <c r="N1120" s="161">
        <f t="shared" si="1032"/>
        <v>0</v>
      </c>
      <c r="O1120" s="22">
        <f t="shared" si="1033"/>
        <v>0</v>
      </c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</row>
    <row r="1121" spans="1:26" s="9" customFormat="1" ht="15.75">
      <c r="A1121" s="37" t="s">
        <v>200</v>
      </c>
      <c r="B1121" s="214">
        <v>0</v>
      </c>
      <c r="C1121" s="214">
        <v>0</v>
      </c>
      <c r="D1121" s="214">
        <v>0</v>
      </c>
      <c r="E1121" s="214">
        <v>0</v>
      </c>
      <c r="F1121" s="214">
        <v>0</v>
      </c>
      <c r="G1121" s="21">
        <v>0</v>
      </c>
      <c r="H1121" s="21">
        <v>0</v>
      </c>
      <c r="I1121" s="21">
        <v>0</v>
      </c>
      <c r="J1121" s="21">
        <v>0</v>
      </c>
      <c r="K1121" s="21">
        <v>0</v>
      </c>
      <c r="L1121" s="21">
        <v>0</v>
      </c>
      <c r="M1121" s="21">
        <v>0</v>
      </c>
      <c r="N1121" s="161">
        <f t="shared" si="1032"/>
        <v>0</v>
      </c>
      <c r="O1121" s="22">
        <f t="shared" si="1033"/>
        <v>0</v>
      </c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</row>
    <row r="1122" spans="1:26" s="9" customFormat="1" ht="15.75">
      <c r="A1122" s="37" t="s">
        <v>183</v>
      </c>
      <c r="B1122" s="214">
        <v>6</v>
      </c>
      <c r="C1122" s="214">
        <v>7</v>
      </c>
      <c r="D1122" s="214">
        <v>4</v>
      </c>
      <c r="E1122" s="214">
        <v>3</v>
      </c>
      <c r="F1122" s="214">
        <v>8</v>
      </c>
      <c r="G1122" s="21">
        <v>5</v>
      </c>
      <c r="H1122" s="21">
        <v>7</v>
      </c>
      <c r="I1122" s="21">
        <v>2</v>
      </c>
      <c r="J1122" s="21">
        <v>5</v>
      </c>
      <c r="K1122" s="21">
        <v>4</v>
      </c>
      <c r="L1122" s="21">
        <v>8</v>
      </c>
      <c r="M1122" s="21">
        <v>1</v>
      </c>
      <c r="N1122" s="161">
        <f t="shared" si="1032"/>
        <v>60</v>
      </c>
      <c r="O1122" s="22">
        <f t="shared" si="1033"/>
        <v>5</v>
      </c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</row>
    <row r="1123" spans="1:26" s="9" customFormat="1" ht="15.75">
      <c r="A1123" s="37" t="s">
        <v>201</v>
      </c>
      <c r="B1123" s="214">
        <v>2</v>
      </c>
      <c r="C1123" s="214">
        <v>1</v>
      </c>
      <c r="D1123" s="214">
        <v>0</v>
      </c>
      <c r="E1123" s="214">
        <v>0</v>
      </c>
      <c r="F1123" s="214">
        <v>0</v>
      </c>
      <c r="G1123" s="21">
        <v>0</v>
      </c>
      <c r="H1123" s="21">
        <v>3</v>
      </c>
      <c r="I1123" s="21">
        <v>0</v>
      </c>
      <c r="J1123" s="21">
        <v>1</v>
      </c>
      <c r="K1123" s="21">
        <v>2</v>
      </c>
      <c r="L1123" s="21">
        <v>0</v>
      </c>
      <c r="M1123" s="21">
        <v>0</v>
      </c>
      <c r="N1123" s="161">
        <f t="shared" si="1032"/>
        <v>9</v>
      </c>
      <c r="O1123" s="22">
        <f t="shared" si="1033"/>
        <v>0.75</v>
      </c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</row>
    <row r="1124" spans="1:26" s="9" customFormat="1" ht="15.75">
      <c r="A1124" s="37" t="s">
        <v>184</v>
      </c>
      <c r="B1124" s="214">
        <v>0</v>
      </c>
      <c r="C1124" s="214">
        <v>0</v>
      </c>
      <c r="D1124" s="214">
        <v>0</v>
      </c>
      <c r="E1124" s="214">
        <v>0</v>
      </c>
      <c r="F1124" s="214">
        <v>0</v>
      </c>
      <c r="G1124" s="21">
        <v>0</v>
      </c>
      <c r="H1124" s="21">
        <v>0</v>
      </c>
      <c r="I1124" s="21">
        <v>0</v>
      </c>
      <c r="J1124" s="21">
        <v>0</v>
      </c>
      <c r="K1124" s="21">
        <v>0</v>
      </c>
      <c r="L1124" s="21">
        <v>0</v>
      </c>
      <c r="M1124" s="21">
        <v>0</v>
      </c>
      <c r="N1124" s="161">
        <f t="shared" si="1032"/>
        <v>0</v>
      </c>
      <c r="O1124" s="22">
        <f t="shared" si="1033"/>
        <v>0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</row>
    <row r="1125" spans="1:26" s="9" customFormat="1" ht="15.75">
      <c r="A1125" s="37" t="s">
        <v>594</v>
      </c>
      <c r="B1125" s="214">
        <v>0</v>
      </c>
      <c r="C1125" s="214">
        <v>0</v>
      </c>
      <c r="D1125" s="214">
        <v>0</v>
      </c>
      <c r="E1125" s="214">
        <v>0</v>
      </c>
      <c r="F1125" s="214">
        <v>0</v>
      </c>
      <c r="G1125" s="21">
        <v>0</v>
      </c>
      <c r="H1125" s="21">
        <v>0</v>
      </c>
      <c r="I1125" s="21">
        <v>0</v>
      </c>
      <c r="J1125" s="21">
        <v>0</v>
      </c>
      <c r="K1125" s="21">
        <v>0</v>
      </c>
      <c r="L1125" s="21">
        <v>0</v>
      </c>
      <c r="M1125" s="21">
        <v>0</v>
      </c>
      <c r="N1125" s="161">
        <f t="shared" si="1032"/>
        <v>0</v>
      </c>
      <c r="O1125" s="22">
        <f t="shared" si="1033"/>
        <v>0</v>
      </c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</row>
    <row r="1126" spans="1:26" s="9" customFormat="1" ht="15.75">
      <c r="A1126" s="37" t="s">
        <v>185</v>
      </c>
      <c r="B1126" s="214">
        <v>0</v>
      </c>
      <c r="C1126" s="214">
        <v>0</v>
      </c>
      <c r="D1126" s="214">
        <v>0</v>
      </c>
      <c r="E1126" s="214">
        <v>0</v>
      </c>
      <c r="F1126" s="214">
        <v>0</v>
      </c>
      <c r="G1126" s="21">
        <v>0</v>
      </c>
      <c r="H1126" s="21">
        <v>0</v>
      </c>
      <c r="I1126" s="21">
        <v>0</v>
      </c>
      <c r="J1126" s="21">
        <v>0</v>
      </c>
      <c r="K1126" s="21">
        <v>0</v>
      </c>
      <c r="L1126" s="21">
        <v>0</v>
      </c>
      <c r="M1126" s="21">
        <v>0</v>
      </c>
      <c r="N1126" s="161">
        <f t="shared" si="1032"/>
        <v>0</v>
      </c>
      <c r="O1126" s="22">
        <f t="shared" si="1033"/>
        <v>0</v>
      </c>
      <c r="P1126" s="8"/>
      <c r="Q1126" s="8"/>
      <c r="R1126" s="8"/>
      <c r="S1126" s="8"/>
      <c r="T1126" s="8"/>
      <c r="U1126" s="8"/>
      <c r="V1126" s="8"/>
      <c r="W1126" s="8"/>
      <c r="X1126" s="8"/>
      <c r="Y1126" s="8"/>
      <c r="Z1126" s="8"/>
    </row>
    <row r="1127" spans="1:26" s="9" customFormat="1" ht="15.75">
      <c r="A1127" s="37" t="s">
        <v>186</v>
      </c>
      <c r="B1127" s="214">
        <v>7</v>
      </c>
      <c r="C1127" s="214">
        <v>10</v>
      </c>
      <c r="D1127" s="214">
        <v>12</v>
      </c>
      <c r="E1127" s="214">
        <v>9</v>
      </c>
      <c r="F1127" s="214">
        <v>11</v>
      </c>
      <c r="G1127" s="21">
        <v>7</v>
      </c>
      <c r="H1127" s="21">
        <v>6</v>
      </c>
      <c r="I1127" s="21">
        <v>9</v>
      </c>
      <c r="J1127" s="21">
        <v>13</v>
      </c>
      <c r="K1127" s="21">
        <v>9</v>
      </c>
      <c r="L1127" s="21">
        <v>13</v>
      </c>
      <c r="M1127" s="21">
        <v>19</v>
      </c>
      <c r="N1127" s="161">
        <f t="shared" si="1032"/>
        <v>125</v>
      </c>
      <c r="O1127" s="22">
        <f t="shared" si="1033"/>
        <v>10.416666666666666</v>
      </c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</row>
    <row r="1128" spans="1:26" s="9" customFormat="1" ht="15.75">
      <c r="A1128" s="37" t="s">
        <v>392</v>
      </c>
      <c r="B1128" s="214">
        <v>0</v>
      </c>
      <c r="C1128" s="214">
        <v>2</v>
      </c>
      <c r="D1128" s="214">
        <v>0</v>
      </c>
      <c r="E1128" s="214">
        <v>0</v>
      </c>
      <c r="F1128" s="214">
        <v>1</v>
      </c>
      <c r="G1128" s="21">
        <v>0</v>
      </c>
      <c r="H1128" s="21">
        <v>0</v>
      </c>
      <c r="I1128" s="21">
        <v>0</v>
      </c>
      <c r="J1128" s="21">
        <v>1</v>
      </c>
      <c r="K1128" s="21">
        <v>1</v>
      </c>
      <c r="L1128" s="21">
        <v>1</v>
      </c>
      <c r="M1128" s="21">
        <v>2</v>
      </c>
      <c r="N1128" s="161">
        <f t="shared" si="1032"/>
        <v>8</v>
      </c>
      <c r="O1128" s="22">
        <f t="shared" si="1033"/>
        <v>0.66666666666666663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</row>
    <row r="1129" spans="1:26" s="9" customFormat="1" ht="15.75">
      <c r="A1129" s="37" t="s">
        <v>202</v>
      </c>
      <c r="B1129" s="214">
        <v>0</v>
      </c>
      <c r="C1129" s="214">
        <v>0</v>
      </c>
      <c r="D1129" s="214">
        <v>0</v>
      </c>
      <c r="E1129" s="214">
        <v>0</v>
      </c>
      <c r="F1129" s="214">
        <v>0</v>
      </c>
      <c r="G1129" s="21">
        <v>0</v>
      </c>
      <c r="H1129" s="21">
        <v>0</v>
      </c>
      <c r="I1129" s="21">
        <v>0</v>
      </c>
      <c r="J1129" s="21">
        <v>0</v>
      </c>
      <c r="K1129" s="21">
        <v>0</v>
      </c>
      <c r="L1129" s="21">
        <v>0</v>
      </c>
      <c r="M1129" s="21">
        <v>0</v>
      </c>
      <c r="N1129" s="161">
        <f t="shared" si="1032"/>
        <v>0</v>
      </c>
      <c r="O1129" s="22">
        <f t="shared" si="1033"/>
        <v>0</v>
      </c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</row>
    <row r="1130" spans="1:26" s="9" customFormat="1" ht="15.75">
      <c r="A1130" s="37" t="s">
        <v>189</v>
      </c>
      <c r="B1130" s="214">
        <v>9</v>
      </c>
      <c r="C1130" s="214">
        <v>12</v>
      </c>
      <c r="D1130" s="214">
        <v>8</v>
      </c>
      <c r="E1130" s="214">
        <v>12</v>
      </c>
      <c r="F1130" s="214">
        <v>17</v>
      </c>
      <c r="G1130" s="21">
        <v>12</v>
      </c>
      <c r="H1130" s="21">
        <v>17</v>
      </c>
      <c r="I1130" s="21">
        <v>15</v>
      </c>
      <c r="J1130" s="21">
        <v>15</v>
      </c>
      <c r="K1130" s="21">
        <v>13</v>
      </c>
      <c r="L1130" s="21">
        <v>17</v>
      </c>
      <c r="M1130" s="21">
        <v>16</v>
      </c>
      <c r="N1130" s="161">
        <f t="shared" si="1032"/>
        <v>163</v>
      </c>
      <c r="O1130" s="22">
        <f t="shared" si="1033"/>
        <v>13.583333333333334</v>
      </c>
      <c r="P1130" s="13"/>
      <c r="Q1130" s="13"/>
      <c r="R1130" s="13"/>
      <c r="S1130" s="13"/>
      <c r="T1130" s="13"/>
      <c r="U1130" s="13"/>
      <c r="V1130" s="13"/>
      <c r="W1130" s="13"/>
      <c r="X1130" s="13"/>
      <c r="Y1130" s="13"/>
      <c r="Z1130" s="13"/>
    </row>
    <row r="1131" spans="1:26" s="9" customFormat="1" ht="15.75">
      <c r="A1131" s="37" t="s">
        <v>22</v>
      </c>
      <c r="B1131" s="214">
        <v>0</v>
      </c>
      <c r="C1131" s="214">
        <v>1</v>
      </c>
      <c r="D1131" s="214">
        <v>2</v>
      </c>
      <c r="E1131" s="214">
        <v>0</v>
      </c>
      <c r="F1131" s="214">
        <v>2</v>
      </c>
      <c r="G1131" s="21">
        <v>0</v>
      </c>
      <c r="H1131" s="214">
        <v>5</v>
      </c>
      <c r="I1131" s="214">
        <v>1</v>
      </c>
      <c r="J1131" s="214">
        <v>1</v>
      </c>
      <c r="K1131" s="214">
        <v>0</v>
      </c>
      <c r="L1131" s="21">
        <v>0</v>
      </c>
      <c r="M1131" s="21">
        <v>0</v>
      </c>
      <c r="N1131" s="161">
        <f t="shared" si="1032"/>
        <v>12</v>
      </c>
      <c r="O1131" s="22">
        <f t="shared" si="1033"/>
        <v>1</v>
      </c>
      <c r="P1131" s="13"/>
      <c r="Q1131" s="13"/>
      <c r="R1131" s="13"/>
      <c r="S1131" s="13"/>
      <c r="T1131" s="13"/>
      <c r="U1131" s="13"/>
      <c r="V1131" s="13"/>
      <c r="W1131" s="13"/>
      <c r="X1131" s="13"/>
      <c r="Y1131" s="13"/>
      <c r="Z1131" s="13"/>
    </row>
    <row r="1132" spans="1:26" s="9" customFormat="1" ht="15.75">
      <c r="A1132" s="62" t="s">
        <v>21</v>
      </c>
      <c r="B1132" s="24">
        <f t="shared" ref="B1132:O1132" si="1034">SUM(B1119:B1131)</f>
        <v>30</v>
      </c>
      <c r="C1132" s="24">
        <f t="shared" si="1034"/>
        <v>43</v>
      </c>
      <c r="D1132" s="24">
        <f t="shared" si="1034"/>
        <v>39</v>
      </c>
      <c r="E1132" s="24">
        <f t="shared" si="1034"/>
        <v>35</v>
      </c>
      <c r="F1132" s="24">
        <f t="shared" si="1034"/>
        <v>54</v>
      </c>
      <c r="G1132" s="24">
        <f>SUM(G1119:G1131)</f>
        <v>33</v>
      </c>
      <c r="H1132" s="24">
        <f t="shared" ref="H1132" si="1035">SUM(H1119:H1131)</f>
        <v>44</v>
      </c>
      <c r="I1132" s="24">
        <f>SUM(I1119:I1131)</f>
        <v>36</v>
      </c>
      <c r="J1132" s="24">
        <f t="shared" ref="J1132:K1132" si="1036">SUM(J1119:J1131)</f>
        <v>49</v>
      </c>
      <c r="K1132" s="24">
        <f t="shared" si="1036"/>
        <v>38</v>
      </c>
      <c r="L1132" s="24">
        <f t="shared" ref="L1132:M1132" si="1037">SUM(L1119:L1131)</f>
        <v>52</v>
      </c>
      <c r="M1132" s="24">
        <f t="shared" si="1037"/>
        <v>57</v>
      </c>
      <c r="N1132" s="155">
        <f t="shared" si="1034"/>
        <v>510</v>
      </c>
      <c r="O1132" s="25">
        <f t="shared" si="1034"/>
        <v>42.5</v>
      </c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</row>
    <row r="1133" spans="1:26" s="9" customFormat="1" ht="15.75">
      <c r="A1133" s="62" t="s">
        <v>131</v>
      </c>
      <c r="B1133" s="25">
        <f t="shared" ref="B1133:H1133" si="1038">IF(B1132=0,"",B1132/B$1696)</f>
        <v>0.967741935483871</v>
      </c>
      <c r="C1133" s="25">
        <f t="shared" si="1038"/>
        <v>1.5357142857142858</v>
      </c>
      <c r="D1133" s="25">
        <f t="shared" si="1038"/>
        <v>1.2580645161290323</v>
      </c>
      <c r="E1133" s="25">
        <f t="shared" si="1038"/>
        <v>1.1666666666666667</v>
      </c>
      <c r="F1133" s="25">
        <f t="shared" si="1038"/>
        <v>1.7419354838709677</v>
      </c>
      <c r="G1133" s="25">
        <f t="shared" si="1038"/>
        <v>1.1000000000000001</v>
      </c>
      <c r="H1133" s="25">
        <f t="shared" si="1038"/>
        <v>1.4193548387096775</v>
      </c>
      <c r="I1133" s="25">
        <f t="shared" ref="I1133:J1133" si="1039">IF(I1132=0,"",I1132/I$1696)</f>
        <v>1.1612903225806452</v>
      </c>
      <c r="J1133" s="25">
        <f t="shared" si="1039"/>
        <v>1.6333333333333333</v>
      </c>
      <c r="K1133" s="25">
        <f t="shared" ref="K1133:L1133" si="1040">IF(K1132=0,"",K1132/K$1696)</f>
        <v>1.2258064516129032</v>
      </c>
      <c r="L1133" s="25">
        <f t="shared" si="1040"/>
        <v>1.7333333333333334</v>
      </c>
      <c r="M1133" s="25">
        <f t="shared" ref="M1133" si="1041">IF(M1132=0,"",M1132/M$1696)</f>
        <v>1.8387096774193548</v>
      </c>
      <c r="N1133" s="155">
        <f>SUM(B1133:M1133)</f>
        <v>16.781950844854073</v>
      </c>
      <c r="O1133" s="25">
        <f>IF(N1133=0,0,AVERAGE(B1133:M1133))</f>
        <v>1.3984959037378395</v>
      </c>
      <c r="P1133" s="8"/>
      <c r="Q1133" s="8"/>
      <c r="R1133" s="8"/>
      <c r="S1133" s="8"/>
      <c r="T1133" s="8"/>
      <c r="U1133" s="8"/>
      <c r="V1133" s="8"/>
      <c r="W1133" s="8"/>
      <c r="X1133" s="8"/>
      <c r="Y1133" s="8"/>
      <c r="Z1133" s="8"/>
    </row>
    <row r="1134" spans="1:26" s="9" customFormat="1" ht="15.75">
      <c r="A1134" s="26"/>
      <c r="B1134" s="27"/>
      <c r="C1134" s="27"/>
      <c r="D1134" s="27"/>
      <c r="E1134" s="28"/>
      <c r="F1134" s="28"/>
      <c r="G1134" s="28"/>
      <c r="H1134" s="28"/>
      <c r="I1134" s="28"/>
      <c r="J1134" s="28"/>
      <c r="K1134" s="28"/>
      <c r="L1134" s="28"/>
      <c r="M1134" s="28"/>
      <c r="N1134" s="162"/>
      <c r="O1134" s="16"/>
      <c r="P1134" s="13"/>
      <c r="Q1134" s="13"/>
      <c r="R1134" s="13"/>
      <c r="S1134" s="13"/>
      <c r="T1134" s="13"/>
      <c r="U1134" s="13"/>
      <c r="V1134" s="13"/>
      <c r="W1134" s="13"/>
      <c r="X1134" s="13"/>
      <c r="Y1134" s="13"/>
      <c r="Z1134" s="13"/>
    </row>
    <row r="1135" spans="1:26" s="9" customFormat="1" ht="15.75">
      <c r="A1135" s="66" t="s">
        <v>848</v>
      </c>
      <c r="B1135" s="18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  <c r="M1135" s="18"/>
      <c r="N1135" s="160"/>
      <c r="O1135" s="19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</row>
    <row r="1136" spans="1:26" s="9" customFormat="1" ht="15.75">
      <c r="A1136" s="40" t="s">
        <v>18</v>
      </c>
      <c r="B1136" s="216">
        <v>2</v>
      </c>
      <c r="C1136" s="216">
        <v>5</v>
      </c>
      <c r="D1136" s="216">
        <v>7</v>
      </c>
      <c r="E1136" s="216">
        <v>1</v>
      </c>
      <c r="F1136" s="214">
        <v>6</v>
      </c>
      <c r="G1136" s="214">
        <v>6</v>
      </c>
      <c r="H1136" s="21">
        <v>0</v>
      </c>
      <c r="I1136" s="21">
        <v>2</v>
      </c>
      <c r="J1136" s="21">
        <v>6</v>
      </c>
      <c r="K1136" s="21">
        <v>5</v>
      </c>
      <c r="L1136" s="21">
        <v>0</v>
      </c>
      <c r="M1136" s="21">
        <v>20</v>
      </c>
      <c r="N1136" s="161">
        <f>SUM(B1136:M1136)</f>
        <v>60</v>
      </c>
      <c r="O1136" s="22">
        <f>IF(N1136=0,0,AVERAGE(B1136:M1136))</f>
        <v>5</v>
      </c>
      <c r="P1136" s="8"/>
      <c r="Q1136" s="8"/>
      <c r="R1136" s="8"/>
      <c r="S1136" s="8"/>
      <c r="T1136" s="8"/>
      <c r="U1136" s="8"/>
      <c r="V1136" s="8"/>
      <c r="W1136" s="8"/>
      <c r="X1136" s="8"/>
      <c r="Y1136" s="8"/>
      <c r="Z1136" s="8"/>
    </row>
    <row r="1137" spans="1:26" s="9" customFormat="1" ht="15.75">
      <c r="A1137" s="40" t="s">
        <v>19</v>
      </c>
      <c r="B1137" s="216">
        <v>15</v>
      </c>
      <c r="C1137" s="216">
        <v>20</v>
      </c>
      <c r="D1137" s="216">
        <v>27</v>
      </c>
      <c r="E1137" s="216">
        <v>26</v>
      </c>
      <c r="F1137" s="214">
        <v>33</v>
      </c>
      <c r="G1137" s="214">
        <v>20</v>
      </c>
      <c r="H1137" s="21">
        <v>28</v>
      </c>
      <c r="I1137" s="21">
        <v>30</v>
      </c>
      <c r="J1137" s="21">
        <v>31</v>
      </c>
      <c r="K1137" s="21">
        <v>31</v>
      </c>
      <c r="L1137" s="21">
        <v>46</v>
      </c>
      <c r="M1137" s="21">
        <v>35</v>
      </c>
      <c r="N1137" s="161">
        <f>SUM(B1137:M1137)</f>
        <v>342</v>
      </c>
      <c r="O1137" s="22">
        <f>IF(N1137=0,0,AVERAGE(B1137:M1137))</f>
        <v>28.5</v>
      </c>
      <c r="P1137" s="8"/>
      <c r="Q1137" s="8"/>
      <c r="R1137" s="8"/>
      <c r="S1137" s="8"/>
      <c r="T1137" s="8"/>
      <c r="U1137" s="8"/>
      <c r="V1137" s="8"/>
      <c r="W1137" s="8"/>
      <c r="X1137" s="8"/>
      <c r="Y1137" s="8"/>
      <c r="Z1137" s="8"/>
    </row>
    <row r="1138" spans="1:26" s="9" customFormat="1" ht="15.75">
      <c r="A1138" s="40" t="s">
        <v>20</v>
      </c>
      <c r="B1138" s="216">
        <v>13</v>
      </c>
      <c r="C1138" s="216">
        <v>18</v>
      </c>
      <c r="D1138" s="216">
        <v>5</v>
      </c>
      <c r="E1138" s="216">
        <v>8</v>
      </c>
      <c r="F1138" s="214">
        <v>15</v>
      </c>
      <c r="G1138" s="214">
        <v>7</v>
      </c>
      <c r="H1138" s="21">
        <v>16</v>
      </c>
      <c r="I1138" s="21">
        <v>4</v>
      </c>
      <c r="J1138" s="21">
        <v>12</v>
      </c>
      <c r="K1138" s="21">
        <v>2</v>
      </c>
      <c r="L1138" s="21">
        <v>6</v>
      </c>
      <c r="M1138" s="21">
        <v>2</v>
      </c>
      <c r="N1138" s="161">
        <f>SUM(B1138:M1138)</f>
        <v>108</v>
      </c>
      <c r="O1138" s="22">
        <f>IF(N1138=0,0,AVERAGE(B1138:M1138))</f>
        <v>9</v>
      </c>
      <c r="P1138" s="8"/>
      <c r="Q1138" s="8"/>
      <c r="R1138" s="8"/>
      <c r="S1138" s="8"/>
      <c r="T1138" s="8"/>
      <c r="U1138" s="8"/>
      <c r="V1138" s="8"/>
      <c r="W1138" s="8"/>
      <c r="X1138" s="8"/>
      <c r="Y1138" s="8"/>
      <c r="Z1138" s="8"/>
    </row>
    <row r="1139" spans="1:26" s="9" customFormat="1" ht="15.75">
      <c r="A1139" s="62" t="s">
        <v>21</v>
      </c>
      <c r="B1139" s="24">
        <f t="shared" ref="B1139:O1139" si="1042">SUM(B1136:B1138)</f>
        <v>30</v>
      </c>
      <c r="C1139" s="24">
        <f t="shared" si="1042"/>
        <v>43</v>
      </c>
      <c r="D1139" s="24">
        <f t="shared" si="1042"/>
        <v>39</v>
      </c>
      <c r="E1139" s="24">
        <f t="shared" si="1042"/>
        <v>35</v>
      </c>
      <c r="F1139" s="24">
        <f t="shared" si="1042"/>
        <v>54</v>
      </c>
      <c r="G1139" s="24">
        <f t="shared" ref="G1139:L1139" si="1043">SUM(G1136:G1138)</f>
        <v>33</v>
      </c>
      <c r="H1139" s="24">
        <f t="shared" si="1043"/>
        <v>44</v>
      </c>
      <c r="I1139" s="24">
        <f t="shared" si="1043"/>
        <v>36</v>
      </c>
      <c r="J1139" s="24">
        <f t="shared" si="1043"/>
        <v>49</v>
      </c>
      <c r="K1139" s="24">
        <f t="shared" si="1043"/>
        <v>38</v>
      </c>
      <c r="L1139" s="24">
        <f t="shared" si="1043"/>
        <v>52</v>
      </c>
      <c r="M1139" s="24">
        <f t="shared" ref="M1139" si="1044">SUM(M1136:M1138)</f>
        <v>57</v>
      </c>
      <c r="N1139" s="155">
        <f t="shared" si="1042"/>
        <v>510</v>
      </c>
      <c r="O1139" s="25">
        <f t="shared" si="1042"/>
        <v>42.5</v>
      </c>
      <c r="P1139" s="13"/>
      <c r="Q1139" s="13"/>
      <c r="R1139" s="13"/>
      <c r="S1139" s="13"/>
      <c r="T1139" s="13"/>
      <c r="U1139" s="13"/>
      <c r="V1139" s="13"/>
      <c r="W1139" s="13"/>
      <c r="X1139" s="13"/>
      <c r="Y1139" s="13"/>
      <c r="Z1139" s="13"/>
    </row>
    <row r="1140" spans="1:26" s="9" customFormat="1" ht="15.75">
      <c r="A1140" s="62" t="s">
        <v>131</v>
      </c>
      <c r="B1140" s="25">
        <f t="shared" ref="B1140:H1140" si="1045">IF(B1139=0,"",B1139/B$1696)</f>
        <v>0.967741935483871</v>
      </c>
      <c r="C1140" s="25">
        <f t="shared" si="1045"/>
        <v>1.5357142857142858</v>
      </c>
      <c r="D1140" s="25">
        <f t="shared" si="1045"/>
        <v>1.2580645161290323</v>
      </c>
      <c r="E1140" s="25">
        <f t="shared" si="1045"/>
        <v>1.1666666666666667</v>
      </c>
      <c r="F1140" s="25">
        <f t="shared" si="1045"/>
        <v>1.7419354838709677</v>
      </c>
      <c r="G1140" s="25">
        <f t="shared" si="1045"/>
        <v>1.1000000000000001</v>
      </c>
      <c r="H1140" s="25">
        <f t="shared" si="1045"/>
        <v>1.4193548387096775</v>
      </c>
      <c r="I1140" s="25">
        <f t="shared" ref="I1140:J1140" si="1046">IF(I1139=0,"",I1139/I$1696)</f>
        <v>1.1612903225806452</v>
      </c>
      <c r="J1140" s="25">
        <f t="shared" si="1046"/>
        <v>1.6333333333333333</v>
      </c>
      <c r="K1140" s="25">
        <f t="shared" ref="K1140:L1140" si="1047">IF(K1139=0,"",K1139/K$1696)</f>
        <v>1.2258064516129032</v>
      </c>
      <c r="L1140" s="25">
        <f t="shared" si="1047"/>
        <v>1.7333333333333334</v>
      </c>
      <c r="M1140" s="25">
        <f t="shared" ref="M1140" si="1048">IF(M1139=0,"",M1139/M$1696)</f>
        <v>1.8387096774193548</v>
      </c>
      <c r="N1140" s="155">
        <f>SUM(B1140:M1140)</f>
        <v>16.781950844854073</v>
      </c>
      <c r="O1140" s="25">
        <f>IF(N1140=0,0,AVERAGE(B1140:M1140))</f>
        <v>1.3984959037378395</v>
      </c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</row>
    <row r="1141" spans="1:26" s="9" customFormat="1">
      <c r="A1141" s="26"/>
      <c r="B1141" s="27"/>
      <c r="C1141" s="27"/>
      <c r="D1141" s="27"/>
      <c r="E1141" s="28"/>
      <c r="F1141" s="28"/>
      <c r="G1141" s="28"/>
      <c r="H1141" s="28"/>
      <c r="I1141" s="28"/>
      <c r="J1141" s="28"/>
      <c r="K1141" s="28"/>
      <c r="L1141" s="28"/>
      <c r="M1141" s="28"/>
      <c r="N1141" s="162"/>
      <c r="O1141" s="16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</row>
    <row r="1142" spans="1:26" s="9" customFormat="1" ht="15.75">
      <c r="A1142" s="66" t="s">
        <v>849</v>
      </c>
      <c r="B1142" s="18"/>
      <c r="C1142" s="18"/>
      <c r="D1142" s="18"/>
      <c r="E1142" s="18"/>
      <c r="F1142" s="18"/>
      <c r="G1142" s="18"/>
      <c r="H1142" s="18"/>
      <c r="I1142" s="18"/>
      <c r="J1142" s="18"/>
      <c r="K1142" s="18"/>
      <c r="L1142" s="18"/>
      <c r="M1142" s="18"/>
      <c r="N1142" s="160"/>
      <c r="O1142" s="19"/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</row>
    <row r="1143" spans="1:26" s="9" customFormat="1" ht="15.75">
      <c r="A1143" s="37" t="s">
        <v>198</v>
      </c>
      <c r="B1143" s="214">
        <v>20</v>
      </c>
      <c r="C1143" s="214">
        <v>21</v>
      </c>
      <c r="D1143" s="214">
        <v>16</v>
      </c>
      <c r="E1143" s="214">
        <v>20</v>
      </c>
      <c r="F1143" s="214">
        <v>23</v>
      </c>
      <c r="G1143" s="214">
        <v>18</v>
      </c>
      <c r="H1143" s="21">
        <v>13</v>
      </c>
      <c r="I1143" s="21">
        <v>11</v>
      </c>
      <c r="J1143" s="21">
        <v>15</v>
      </c>
      <c r="K1143" s="21">
        <v>13</v>
      </c>
      <c r="L1143" s="21">
        <v>20</v>
      </c>
      <c r="M1143" s="21">
        <v>21</v>
      </c>
      <c r="N1143" s="161">
        <f t="shared" ref="N1143:N1155" si="1049">SUM(B1143:M1143)</f>
        <v>211</v>
      </c>
      <c r="O1143" s="22">
        <f t="shared" ref="O1143:O1155" si="1050">IF(N1143=0,0,AVERAGE(B1143:M1143))</f>
        <v>17.583333333333332</v>
      </c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</row>
    <row r="1144" spans="1:26" s="9" customFormat="1" ht="15.75">
      <c r="A1144" s="37" t="s">
        <v>199</v>
      </c>
      <c r="B1144" s="214">
        <v>0</v>
      </c>
      <c r="C1144" s="214">
        <v>0</v>
      </c>
      <c r="D1144" s="214">
        <v>0</v>
      </c>
      <c r="E1144" s="214">
        <v>0</v>
      </c>
      <c r="F1144" s="214">
        <v>0</v>
      </c>
      <c r="G1144" s="214">
        <v>0</v>
      </c>
      <c r="H1144" s="21">
        <v>0</v>
      </c>
      <c r="I1144" s="21">
        <v>0</v>
      </c>
      <c r="J1144" s="21">
        <v>0</v>
      </c>
      <c r="K1144" s="21">
        <v>0</v>
      </c>
      <c r="L1144" s="21">
        <v>0</v>
      </c>
      <c r="M1144" s="21">
        <v>0</v>
      </c>
      <c r="N1144" s="161">
        <f t="shared" si="1049"/>
        <v>0</v>
      </c>
      <c r="O1144" s="22">
        <f t="shared" si="1050"/>
        <v>0</v>
      </c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</row>
    <row r="1145" spans="1:26" s="9" customFormat="1" ht="15.75">
      <c r="A1145" s="37" t="s">
        <v>200</v>
      </c>
      <c r="B1145" s="214">
        <v>4</v>
      </c>
      <c r="C1145" s="214">
        <v>0</v>
      </c>
      <c r="D1145" s="214">
        <v>7</v>
      </c>
      <c r="E1145" s="214">
        <v>0</v>
      </c>
      <c r="F1145" s="214">
        <v>0</v>
      </c>
      <c r="G1145" s="214">
        <v>0</v>
      </c>
      <c r="H1145" s="21">
        <v>0</v>
      </c>
      <c r="I1145" s="21">
        <v>0</v>
      </c>
      <c r="J1145" s="21">
        <v>0</v>
      </c>
      <c r="K1145" s="21">
        <v>0</v>
      </c>
      <c r="L1145" s="21">
        <v>0</v>
      </c>
      <c r="M1145" s="21">
        <v>0</v>
      </c>
      <c r="N1145" s="161">
        <f t="shared" si="1049"/>
        <v>11</v>
      </c>
      <c r="O1145" s="22">
        <f t="shared" si="1050"/>
        <v>0.91666666666666663</v>
      </c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</row>
    <row r="1146" spans="1:26" s="9" customFormat="1" ht="15.75">
      <c r="A1146" s="37" t="s">
        <v>183</v>
      </c>
      <c r="B1146" s="214">
        <v>2</v>
      </c>
      <c r="C1146" s="214">
        <v>4</v>
      </c>
      <c r="D1146" s="214">
        <v>7</v>
      </c>
      <c r="E1146" s="214">
        <v>7</v>
      </c>
      <c r="F1146" s="214">
        <v>6</v>
      </c>
      <c r="G1146" s="214">
        <v>8</v>
      </c>
      <c r="H1146" s="21">
        <v>5</v>
      </c>
      <c r="I1146" s="21">
        <v>9</v>
      </c>
      <c r="J1146" s="21">
        <v>9</v>
      </c>
      <c r="K1146" s="21">
        <v>4</v>
      </c>
      <c r="L1146" s="21">
        <v>4</v>
      </c>
      <c r="M1146" s="21">
        <v>9</v>
      </c>
      <c r="N1146" s="161">
        <f t="shared" si="1049"/>
        <v>74</v>
      </c>
      <c r="O1146" s="22">
        <f t="shared" si="1050"/>
        <v>6.166666666666667</v>
      </c>
      <c r="P1146" s="13"/>
      <c r="Q1146" s="13"/>
      <c r="R1146" s="13"/>
      <c r="S1146" s="13"/>
      <c r="T1146" s="13"/>
      <c r="U1146" s="13"/>
      <c r="V1146" s="13"/>
      <c r="W1146" s="13"/>
      <c r="X1146" s="13"/>
      <c r="Y1146" s="13"/>
      <c r="Z1146" s="13"/>
    </row>
    <row r="1147" spans="1:26" s="9" customFormat="1" ht="15.75">
      <c r="A1147" s="37" t="s">
        <v>201</v>
      </c>
      <c r="B1147" s="214">
        <v>0</v>
      </c>
      <c r="C1147" s="214">
        <v>1</v>
      </c>
      <c r="D1147" s="214">
        <v>2</v>
      </c>
      <c r="E1147" s="214">
        <v>2</v>
      </c>
      <c r="F1147" s="214">
        <v>2</v>
      </c>
      <c r="G1147" s="214">
        <v>0</v>
      </c>
      <c r="H1147" s="21">
        <v>1</v>
      </c>
      <c r="I1147" s="21">
        <v>0</v>
      </c>
      <c r="J1147" s="21">
        <v>0</v>
      </c>
      <c r="K1147" s="21">
        <v>3</v>
      </c>
      <c r="L1147" s="21">
        <v>1</v>
      </c>
      <c r="M1147" s="21">
        <v>1</v>
      </c>
      <c r="N1147" s="161">
        <f t="shared" si="1049"/>
        <v>13</v>
      </c>
      <c r="O1147" s="22">
        <f t="shared" si="1050"/>
        <v>1.0833333333333333</v>
      </c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</row>
    <row r="1148" spans="1:26" s="9" customFormat="1" ht="15.75">
      <c r="A1148" s="37" t="s">
        <v>184</v>
      </c>
      <c r="B1148" s="214">
        <v>0</v>
      </c>
      <c r="C1148" s="214">
        <v>0</v>
      </c>
      <c r="D1148" s="214">
        <v>0</v>
      </c>
      <c r="E1148" s="214">
        <v>0</v>
      </c>
      <c r="F1148" s="214">
        <v>0</v>
      </c>
      <c r="G1148" s="214">
        <v>0</v>
      </c>
      <c r="H1148" s="21">
        <v>0</v>
      </c>
      <c r="I1148" s="21">
        <v>0</v>
      </c>
      <c r="J1148" s="21">
        <v>0</v>
      </c>
      <c r="K1148" s="21">
        <v>0</v>
      </c>
      <c r="L1148" s="21">
        <v>0</v>
      </c>
      <c r="M1148" s="21">
        <v>0</v>
      </c>
      <c r="N1148" s="161">
        <f t="shared" si="1049"/>
        <v>0</v>
      </c>
      <c r="O1148" s="22">
        <f t="shared" si="1050"/>
        <v>0</v>
      </c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</row>
    <row r="1149" spans="1:26" s="9" customFormat="1" ht="15.75">
      <c r="A1149" s="37" t="s">
        <v>594</v>
      </c>
      <c r="B1149" s="214">
        <v>0</v>
      </c>
      <c r="C1149" s="214">
        <v>0</v>
      </c>
      <c r="D1149" s="214">
        <v>0</v>
      </c>
      <c r="E1149" s="214">
        <v>0</v>
      </c>
      <c r="F1149" s="214">
        <v>0</v>
      </c>
      <c r="G1149" s="214">
        <v>0</v>
      </c>
      <c r="H1149" s="21">
        <v>0</v>
      </c>
      <c r="I1149" s="21">
        <v>0</v>
      </c>
      <c r="J1149" s="21">
        <v>0</v>
      </c>
      <c r="K1149" s="21">
        <v>0</v>
      </c>
      <c r="L1149" s="21">
        <v>0</v>
      </c>
      <c r="M1149" s="21">
        <v>0</v>
      </c>
      <c r="N1149" s="161">
        <f t="shared" si="1049"/>
        <v>0</v>
      </c>
      <c r="O1149" s="22">
        <f t="shared" si="1050"/>
        <v>0</v>
      </c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</row>
    <row r="1150" spans="1:26" s="9" customFormat="1" ht="15.75">
      <c r="A1150" s="37" t="s">
        <v>185</v>
      </c>
      <c r="B1150" s="214">
        <v>0</v>
      </c>
      <c r="C1150" s="214">
        <v>0</v>
      </c>
      <c r="D1150" s="214">
        <v>0</v>
      </c>
      <c r="E1150" s="214">
        <v>0</v>
      </c>
      <c r="F1150" s="214">
        <v>0</v>
      </c>
      <c r="G1150" s="214">
        <v>0</v>
      </c>
      <c r="H1150" s="21">
        <v>0</v>
      </c>
      <c r="I1150" s="21">
        <v>0</v>
      </c>
      <c r="J1150" s="21">
        <v>0</v>
      </c>
      <c r="K1150" s="21">
        <v>0</v>
      </c>
      <c r="L1150" s="21">
        <v>0</v>
      </c>
      <c r="M1150" s="21">
        <v>0</v>
      </c>
      <c r="N1150" s="161">
        <f t="shared" si="1049"/>
        <v>0</v>
      </c>
      <c r="O1150" s="22">
        <f t="shared" si="1050"/>
        <v>0</v>
      </c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</row>
    <row r="1151" spans="1:26" s="9" customFormat="1" ht="15.75">
      <c r="A1151" s="37" t="s">
        <v>186</v>
      </c>
      <c r="B1151" s="214">
        <v>16</v>
      </c>
      <c r="C1151" s="214">
        <v>13</v>
      </c>
      <c r="D1151" s="214">
        <v>13</v>
      </c>
      <c r="E1151" s="214">
        <v>12</v>
      </c>
      <c r="F1151" s="214">
        <v>12</v>
      </c>
      <c r="G1151" s="214">
        <v>15</v>
      </c>
      <c r="H1151" s="21">
        <v>11</v>
      </c>
      <c r="I1151" s="21">
        <v>10</v>
      </c>
      <c r="J1151" s="21">
        <v>12</v>
      </c>
      <c r="K1151" s="21">
        <v>12</v>
      </c>
      <c r="L1151" s="21">
        <v>18</v>
      </c>
      <c r="M1151" s="21">
        <v>16</v>
      </c>
      <c r="N1151" s="161">
        <f t="shared" si="1049"/>
        <v>160</v>
      </c>
      <c r="O1151" s="22">
        <f t="shared" si="1050"/>
        <v>13.333333333333334</v>
      </c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</row>
    <row r="1152" spans="1:26" s="9" customFormat="1" ht="15.75">
      <c r="A1152" s="37" t="s">
        <v>392</v>
      </c>
      <c r="B1152" s="214">
        <v>4</v>
      </c>
      <c r="C1152" s="214">
        <v>3</v>
      </c>
      <c r="D1152" s="214">
        <v>0</v>
      </c>
      <c r="E1152" s="214">
        <v>3</v>
      </c>
      <c r="F1152" s="214">
        <v>1</v>
      </c>
      <c r="G1152" s="214">
        <v>4</v>
      </c>
      <c r="H1152" s="21">
        <v>3</v>
      </c>
      <c r="I1152" s="21">
        <v>3</v>
      </c>
      <c r="J1152" s="21">
        <v>5</v>
      </c>
      <c r="K1152" s="21">
        <v>4</v>
      </c>
      <c r="L1152" s="21">
        <v>4</v>
      </c>
      <c r="M1152" s="21">
        <v>0</v>
      </c>
      <c r="N1152" s="161">
        <f t="shared" si="1049"/>
        <v>34</v>
      </c>
      <c r="O1152" s="22">
        <f t="shared" si="1050"/>
        <v>2.8333333333333335</v>
      </c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</row>
    <row r="1153" spans="1:26" s="9" customFormat="1" ht="15.75">
      <c r="A1153" s="37" t="s">
        <v>202</v>
      </c>
      <c r="B1153" s="214">
        <v>0</v>
      </c>
      <c r="C1153" s="214">
        <v>0</v>
      </c>
      <c r="D1153" s="214">
        <v>0</v>
      </c>
      <c r="E1153" s="214">
        <v>0</v>
      </c>
      <c r="F1153" s="214">
        <v>0</v>
      </c>
      <c r="G1153" s="214">
        <v>0</v>
      </c>
      <c r="H1153" s="21">
        <v>0</v>
      </c>
      <c r="I1153" s="21">
        <v>0</v>
      </c>
      <c r="J1153" s="21">
        <v>0</v>
      </c>
      <c r="K1153" s="21">
        <v>0</v>
      </c>
      <c r="L1153" s="21">
        <v>0</v>
      </c>
      <c r="M1153" s="21">
        <v>4</v>
      </c>
      <c r="N1153" s="161">
        <f t="shared" si="1049"/>
        <v>4</v>
      </c>
      <c r="O1153" s="22">
        <f t="shared" si="1050"/>
        <v>0.33333333333333331</v>
      </c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</row>
    <row r="1154" spans="1:26" s="9" customFormat="1" ht="15.75">
      <c r="A1154" s="37" t="s">
        <v>189</v>
      </c>
      <c r="B1154" s="214">
        <v>30</v>
      </c>
      <c r="C1154" s="214">
        <v>29</v>
      </c>
      <c r="D1154" s="214">
        <v>20</v>
      </c>
      <c r="E1154" s="214">
        <v>11</v>
      </c>
      <c r="F1154" s="214">
        <v>21</v>
      </c>
      <c r="G1154" s="214">
        <v>19</v>
      </c>
      <c r="H1154" s="21">
        <v>23</v>
      </c>
      <c r="I1154" s="21">
        <v>27</v>
      </c>
      <c r="J1154" s="21">
        <v>18</v>
      </c>
      <c r="K1154" s="21">
        <v>23</v>
      </c>
      <c r="L1154" s="21">
        <v>28</v>
      </c>
      <c r="M1154" s="21">
        <v>27</v>
      </c>
      <c r="N1154" s="161">
        <f t="shared" si="1049"/>
        <v>276</v>
      </c>
      <c r="O1154" s="22">
        <f t="shared" si="1050"/>
        <v>23</v>
      </c>
      <c r="P1154" s="8"/>
      <c r="Q1154" s="8"/>
      <c r="R1154" s="8"/>
      <c r="S1154" s="8"/>
      <c r="T1154" s="8"/>
      <c r="U1154" s="8"/>
      <c r="V1154" s="8"/>
      <c r="W1154" s="8"/>
      <c r="X1154" s="8"/>
      <c r="Y1154" s="8"/>
      <c r="Z1154" s="8"/>
    </row>
    <row r="1155" spans="1:26" s="9" customFormat="1" ht="15.75">
      <c r="A1155" s="37" t="s">
        <v>22</v>
      </c>
      <c r="B1155" s="214">
        <v>0</v>
      </c>
      <c r="C1155" s="214">
        <v>6</v>
      </c>
      <c r="D1155" s="214">
        <v>1</v>
      </c>
      <c r="E1155" s="214">
        <v>6</v>
      </c>
      <c r="F1155" s="214">
        <v>10</v>
      </c>
      <c r="G1155" s="214">
        <v>3</v>
      </c>
      <c r="H1155" s="214">
        <v>5</v>
      </c>
      <c r="I1155" s="214">
        <v>8</v>
      </c>
      <c r="J1155" s="214">
        <v>13</v>
      </c>
      <c r="K1155" s="214">
        <v>15</v>
      </c>
      <c r="L1155" s="214">
        <v>7</v>
      </c>
      <c r="M1155" s="214">
        <v>12</v>
      </c>
      <c r="N1155" s="161">
        <f t="shared" si="1049"/>
        <v>86</v>
      </c>
      <c r="O1155" s="22">
        <f t="shared" si="1050"/>
        <v>7.166666666666667</v>
      </c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</row>
    <row r="1156" spans="1:26" s="9" customFormat="1" ht="15.75">
      <c r="A1156" s="62" t="s">
        <v>21</v>
      </c>
      <c r="B1156" s="24">
        <f t="shared" ref="B1156:O1156" si="1051">SUM(B1143:B1155)</f>
        <v>76</v>
      </c>
      <c r="C1156" s="24">
        <f t="shared" si="1051"/>
        <v>77</v>
      </c>
      <c r="D1156" s="24">
        <f t="shared" si="1051"/>
        <v>66</v>
      </c>
      <c r="E1156" s="24">
        <f t="shared" si="1051"/>
        <v>61</v>
      </c>
      <c r="F1156" s="24">
        <f t="shared" si="1051"/>
        <v>75</v>
      </c>
      <c r="G1156" s="24">
        <f>SUM(G1143:G1155)</f>
        <v>67</v>
      </c>
      <c r="H1156" s="24">
        <f t="shared" ref="H1156:I1156" si="1052">SUM(H1143:H1155)</f>
        <v>61</v>
      </c>
      <c r="I1156" s="24">
        <f t="shared" si="1052"/>
        <v>68</v>
      </c>
      <c r="J1156" s="24">
        <f t="shared" ref="J1156:K1156" si="1053">SUM(J1143:J1155)</f>
        <v>72</v>
      </c>
      <c r="K1156" s="24">
        <f t="shared" si="1053"/>
        <v>74</v>
      </c>
      <c r="L1156" s="24">
        <f t="shared" ref="L1156:M1156" si="1054">SUM(L1143:L1155)</f>
        <v>82</v>
      </c>
      <c r="M1156" s="24">
        <f t="shared" si="1054"/>
        <v>90</v>
      </c>
      <c r="N1156" s="155">
        <f t="shared" si="1051"/>
        <v>869</v>
      </c>
      <c r="O1156" s="25">
        <f t="shared" si="1051"/>
        <v>72.416666666666671</v>
      </c>
      <c r="P1156" s="116"/>
      <c r="Q1156" s="116"/>
      <c r="R1156" s="116"/>
      <c r="S1156" s="116"/>
      <c r="T1156" s="116"/>
      <c r="U1156" s="116"/>
      <c r="V1156" s="116"/>
      <c r="W1156" s="116"/>
      <c r="X1156" s="116"/>
      <c r="Y1156" s="116"/>
      <c r="Z1156" s="116"/>
    </row>
    <row r="1157" spans="1:26" s="9" customFormat="1" ht="15.75">
      <c r="A1157" s="62" t="s">
        <v>131</v>
      </c>
      <c r="B1157" s="25">
        <f t="shared" ref="B1157:H1157" si="1055">IF(B1156=0,"",B1156/B$1696)</f>
        <v>2.4516129032258065</v>
      </c>
      <c r="C1157" s="25">
        <f t="shared" si="1055"/>
        <v>2.75</v>
      </c>
      <c r="D1157" s="25">
        <f t="shared" si="1055"/>
        <v>2.129032258064516</v>
      </c>
      <c r="E1157" s="25">
        <f t="shared" si="1055"/>
        <v>2.0333333333333332</v>
      </c>
      <c r="F1157" s="25">
        <f t="shared" si="1055"/>
        <v>2.4193548387096775</v>
      </c>
      <c r="G1157" s="25">
        <f t="shared" si="1055"/>
        <v>2.2333333333333334</v>
      </c>
      <c r="H1157" s="25">
        <f t="shared" si="1055"/>
        <v>1.967741935483871</v>
      </c>
      <c r="I1157" s="25">
        <f t="shared" ref="I1157:J1157" si="1056">IF(I1156=0,"",I1156/I$1696)</f>
        <v>2.193548387096774</v>
      </c>
      <c r="J1157" s="25">
        <f t="shared" si="1056"/>
        <v>2.4</v>
      </c>
      <c r="K1157" s="25">
        <f t="shared" ref="K1157:L1157" si="1057">IF(K1156=0,"",K1156/K$1696)</f>
        <v>2.3870967741935485</v>
      </c>
      <c r="L1157" s="25">
        <f t="shared" si="1057"/>
        <v>2.7333333333333334</v>
      </c>
      <c r="M1157" s="25">
        <f t="shared" ref="M1157" si="1058">IF(M1156=0,"",M1156/M$1696)</f>
        <v>2.903225806451613</v>
      </c>
      <c r="N1157" s="155">
        <f>SUM(B1157:M1157)</f>
        <v>28.601612903225806</v>
      </c>
      <c r="O1157" s="25">
        <f>IF(N1157=0,0,AVERAGE(B1157:M1157))</f>
        <v>2.3834677419354837</v>
      </c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</row>
    <row r="1158" spans="1:26" s="9" customFormat="1">
      <c r="A1158" s="26"/>
      <c r="B1158" s="27"/>
      <c r="C1158" s="27"/>
      <c r="D1158" s="27"/>
      <c r="E1158" s="28"/>
      <c r="F1158" s="28"/>
      <c r="G1158" s="28"/>
      <c r="H1158" s="28"/>
      <c r="I1158" s="28"/>
      <c r="J1158" s="28"/>
      <c r="K1158" s="28"/>
      <c r="L1158" s="28"/>
      <c r="M1158" s="28"/>
      <c r="N1158" s="162"/>
      <c r="O1158" s="16"/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</row>
    <row r="1159" spans="1:26" s="9" customFormat="1" ht="15.75">
      <c r="A1159" s="91" t="s">
        <v>175</v>
      </c>
      <c r="B1159" s="92">
        <f>B1139</f>
        <v>30</v>
      </c>
      <c r="C1159" s="92">
        <f>C1132</f>
        <v>43</v>
      </c>
      <c r="D1159" s="92">
        <f>D1132</f>
        <v>39</v>
      </c>
      <c r="E1159" s="92">
        <f>E1132</f>
        <v>35</v>
      </c>
      <c r="F1159" s="92">
        <f>F1132</f>
        <v>54</v>
      </c>
      <c r="G1159" s="92">
        <f>G1132</f>
        <v>33</v>
      </c>
      <c r="H1159" s="92">
        <f t="shared" ref="H1159:I1159" si="1059">H1132</f>
        <v>44</v>
      </c>
      <c r="I1159" s="92">
        <f t="shared" si="1059"/>
        <v>36</v>
      </c>
      <c r="J1159" s="92">
        <f t="shared" ref="J1159:K1159" si="1060">J1132</f>
        <v>49</v>
      </c>
      <c r="K1159" s="92">
        <f t="shared" si="1060"/>
        <v>38</v>
      </c>
      <c r="L1159" s="92">
        <f t="shared" ref="L1159:M1159" si="1061">L1132</f>
        <v>52</v>
      </c>
      <c r="M1159" s="92">
        <f t="shared" si="1061"/>
        <v>57</v>
      </c>
      <c r="N1159" s="161">
        <f>N1132</f>
        <v>510</v>
      </c>
      <c r="O1159" s="22">
        <f>O1132</f>
        <v>42.5</v>
      </c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</row>
    <row r="1160" spans="1:26" s="9" customFormat="1" ht="15.75">
      <c r="A1160" s="91" t="s">
        <v>176</v>
      </c>
      <c r="B1160" s="92">
        <f t="shared" ref="B1160:G1160" si="1062">B1156</f>
        <v>76</v>
      </c>
      <c r="C1160" s="92">
        <f t="shared" si="1062"/>
        <v>77</v>
      </c>
      <c r="D1160" s="92">
        <f t="shared" si="1062"/>
        <v>66</v>
      </c>
      <c r="E1160" s="92">
        <f t="shared" si="1062"/>
        <v>61</v>
      </c>
      <c r="F1160" s="92">
        <f t="shared" si="1062"/>
        <v>75</v>
      </c>
      <c r="G1160" s="92">
        <f t="shared" si="1062"/>
        <v>67</v>
      </c>
      <c r="H1160" s="92">
        <f t="shared" ref="H1160:I1160" si="1063">H1156</f>
        <v>61</v>
      </c>
      <c r="I1160" s="92">
        <f t="shared" si="1063"/>
        <v>68</v>
      </c>
      <c r="J1160" s="92">
        <f t="shared" ref="J1160:K1160" si="1064">J1156</f>
        <v>72</v>
      </c>
      <c r="K1160" s="92">
        <f t="shared" si="1064"/>
        <v>74</v>
      </c>
      <c r="L1160" s="92">
        <f t="shared" ref="L1160:M1160" si="1065">L1156</f>
        <v>82</v>
      </c>
      <c r="M1160" s="92">
        <f t="shared" si="1065"/>
        <v>90</v>
      </c>
      <c r="N1160" s="161">
        <f>N1156</f>
        <v>869</v>
      </c>
      <c r="O1160" s="22">
        <f>O1156</f>
        <v>72.416666666666671</v>
      </c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</row>
    <row r="1161" spans="1:26" s="9" customFormat="1" ht="15.75">
      <c r="A1161" s="91" t="s">
        <v>177</v>
      </c>
      <c r="B1161" s="92">
        <f t="shared" ref="B1161:G1161" si="1066">SUM(B1159:B1160)</f>
        <v>106</v>
      </c>
      <c r="C1161" s="92">
        <f t="shared" si="1066"/>
        <v>120</v>
      </c>
      <c r="D1161" s="92">
        <f t="shared" si="1066"/>
        <v>105</v>
      </c>
      <c r="E1161" s="92">
        <f t="shared" si="1066"/>
        <v>96</v>
      </c>
      <c r="F1161" s="92">
        <f t="shared" si="1066"/>
        <v>129</v>
      </c>
      <c r="G1161" s="92">
        <f t="shared" si="1066"/>
        <v>100</v>
      </c>
      <c r="H1161" s="92">
        <f t="shared" ref="H1161:I1161" si="1067">SUM(H1159:H1160)</f>
        <v>105</v>
      </c>
      <c r="I1161" s="92">
        <f t="shared" si="1067"/>
        <v>104</v>
      </c>
      <c r="J1161" s="92">
        <f t="shared" ref="J1161:K1161" si="1068">SUM(J1159:J1160)</f>
        <v>121</v>
      </c>
      <c r="K1161" s="92">
        <f t="shared" si="1068"/>
        <v>112</v>
      </c>
      <c r="L1161" s="92">
        <f t="shared" ref="L1161:M1161" si="1069">SUM(L1159:L1160)</f>
        <v>134</v>
      </c>
      <c r="M1161" s="92">
        <f t="shared" si="1069"/>
        <v>147</v>
      </c>
      <c r="N1161" s="161">
        <f>SUM(N1159:N1160)</f>
        <v>1379</v>
      </c>
      <c r="O1161" s="22">
        <f>SUM(O1159:O1160)</f>
        <v>114.91666666666667</v>
      </c>
      <c r="P1161" s="13"/>
      <c r="Q1161" s="13"/>
      <c r="R1161" s="13"/>
      <c r="S1161" s="13"/>
      <c r="T1161" s="13"/>
      <c r="U1161" s="13"/>
      <c r="V1161" s="13"/>
      <c r="W1161" s="13"/>
      <c r="X1161" s="13"/>
      <c r="Y1161" s="13"/>
      <c r="Z1161" s="13"/>
    </row>
    <row r="1162" spans="1:26" s="9" customFormat="1" ht="15.75">
      <c r="A1162" s="88"/>
      <c r="B1162" s="89"/>
      <c r="C1162" s="89"/>
      <c r="D1162" s="89"/>
      <c r="E1162" s="89"/>
      <c r="F1162" s="89"/>
      <c r="G1162" s="89"/>
      <c r="H1162" s="89"/>
      <c r="I1162" s="89"/>
      <c r="J1162" s="89"/>
      <c r="K1162" s="89"/>
      <c r="L1162" s="89"/>
      <c r="M1162" s="89"/>
      <c r="N1162" s="178"/>
      <c r="O1162" s="90"/>
      <c r="P1162" s="8"/>
      <c r="Q1162" s="8"/>
      <c r="R1162" s="8"/>
      <c r="S1162" s="8"/>
      <c r="T1162" s="8"/>
      <c r="U1162" s="8"/>
      <c r="V1162" s="8"/>
      <c r="W1162" s="8"/>
      <c r="X1162" s="8"/>
      <c r="Y1162" s="8"/>
      <c r="Z1162" s="8"/>
    </row>
    <row r="1163" spans="1:26" s="9" customFormat="1" ht="15.75">
      <c r="A1163" s="17" t="s">
        <v>850</v>
      </c>
      <c r="B1163" s="18"/>
      <c r="C1163" s="18"/>
      <c r="D1163" s="18"/>
      <c r="E1163" s="18"/>
      <c r="F1163" s="18"/>
      <c r="G1163" s="18"/>
      <c r="H1163" s="18"/>
      <c r="I1163" s="18"/>
      <c r="J1163" s="18"/>
      <c r="K1163" s="18"/>
      <c r="L1163" s="18"/>
      <c r="M1163" s="18"/>
      <c r="N1163" s="160"/>
      <c r="O1163" s="19"/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</row>
    <row r="1164" spans="1:26" s="9" customFormat="1" ht="15.75">
      <c r="A1164" s="66" t="s">
        <v>813</v>
      </c>
      <c r="B1164" s="18"/>
      <c r="C1164" s="18"/>
      <c r="D1164" s="18"/>
      <c r="E1164" s="18"/>
      <c r="F1164" s="18"/>
      <c r="G1164" s="18"/>
      <c r="H1164" s="18"/>
      <c r="I1164" s="18"/>
      <c r="J1164" s="18"/>
      <c r="K1164" s="18"/>
      <c r="L1164" s="18"/>
      <c r="M1164" s="18"/>
      <c r="N1164" s="160"/>
      <c r="O1164" s="19"/>
      <c r="P1164" s="13"/>
      <c r="Q1164" s="13"/>
      <c r="R1164" s="13"/>
      <c r="S1164" s="13"/>
      <c r="T1164" s="13"/>
      <c r="U1164" s="13"/>
      <c r="V1164" s="13"/>
      <c r="W1164" s="13"/>
      <c r="X1164" s="13"/>
      <c r="Y1164" s="13"/>
      <c r="Z1164" s="13"/>
    </row>
    <row r="1165" spans="1:26" s="9" customFormat="1" ht="15.75">
      <c r="A1165" s="37" t="s">
        <v>203</v>
      </c>
      <c r="B1165" s="21">
        <f t="shared" ref="B1165:G1179" si="1070">B1186+B1215</f>
        <v>64</v>
      </c>
      <c r="C1165" s="21">
        <f t="shared" si="1070"/>
        <v>61</v>
      </c>
      <c r="D1165" s="21">
        <f t="shared" si="1070"/>
        <v>73</v>
      </c>
      <c r="E1165" s="21">
        <f t="shared" si="1070"/>
        <v>82</v>
      </c>
      <c r="F1165" s="21">
        <f t="shared" si="1070"/>
        <v>92</v>
      </c>
      <c r="G1165" s="21">
        <f t="shared" si="1070"/>
        <v>83</v>
      </c>
      <c r="H1165" s="21">
        <f t="shared" ref="H1165:I1165" si="1071">H1186+H1215</f>
        <v>84</v>
      </c>
      <c r="I1165" s="21">
        <f t="shared" si="1071"/>
        <v>87</v>
      </c>
      <c r="J1165" s="21">
        <f t="shared" ref="J1165:K1165" si="1072">J1186+J1215</f>
        <v>88</v>
      </c>
      <c r="K1165" s="21">
        <f t="shared" si="1072"/>
        <v>102</v>
      </c>
      <c r="L1165" s="21">
        <f t="shared" ref="L1165:M1165" si="1073">L1186+L1215</f>
        <v>96</v>
      </c>
      <c r="M1165" s="21">
        <f t="shared" si="1073"/>
        <v>78</v>
      </c>
      <c r="N1165" s="161">
        <f t="shared" ref="N1165:N1182" si="1074">SUM(B1165:M1165)</f>
        <v>990</v>
      </c>
      <c r="O1165" s="22">
        <f t="shared" ref="O1165:O1182" si="1075">IF(N1165=0,0,AVERAGE(B1165:M1165))</f>
        <v>82.5</v>
      </c>
      <c r="P1165" s="13"/>
      <c r="Q1165" s="13"/>
      <c r="R1165" s="13"/>
      <c r="S1165" s="13"/>
      <c r="T1165" s="13"/>
      <c r="U1165" s="13"/>
      <c r="V1165" s="13"/>
      <c r="W1165" s="13"/>
      <c r="X1165" s="13"/>
      <c r="Y1165" s="13"/>
      <c r="Z1165" s="13"/>
    </row>
    <row r="1166" spans="1:26" s="9" customFormat="1" ht="15.75">
      <c r="A1166" s="37" t="s">
        <v>595</v>
      </c>
      <c r="B1166" s="21">
        <f t="shared" si="1070"/>
        <v>18</v>
      </c>
      <c r="C1166" s="21">
        <f t="shared" si="1070"/>
        <v>13</v>
      </c>
      <c r="D1166" s="21">
        <f t="shared" si="1070"/>
        <v>14</v>
      </c>
      <c r="E1166" s="21">
        <f t="shared" si="1070"/>
        <v>12</v>
      </c>
      <c r="F1166" s="21">
        <f t="shared" si="1070"/>
        <v>13</v>
      </c>
      <c r="G1166" s="21">
        <f t="shared" si="1070"/>
        <v>20</v>
      </c>
      <c r="H1166" s="21">
        <f t="shared" ref="H1166:I1166" si="1076">H1187+H1216</f>
        <v>13</v>
      </c>
      <c r="I1166" s="21">
        <f t="shared" si="1076"/>
        <v>12</v>
      </c>
      <c r="J1166" s="21">
        <f t="shared" ref="J1166:K1166" si="1077">J1187+J1216</f>
        <v>7</v>
      </c>
      <c r="K1166" s="21">
        <f t="shared" si="1077"/>
        <v>7</v>
      </c>
      <c r="L1166" s="21">
        <f t="shared" ref="L1166:M1166" si="1078">L1187+L1216</f>
        <v>10</v>
      </c>
      <c r="M1166" s="21">
        <f t="shared" si="1078"/>
        <v>4</v>
      </c>
      <c r="N1166" s="161">
        <f t="shared" si="1074"/>
        <v>143</v>
      </c>
      <c r="O1166" s="22">
        <f t="shared" si="1075"/>
        <v>11.916666666666666</v>
      </c>
      <c r="P1166" s="13"/>
      <c r="Q1166" s="13"/>
      <c r="R1166" s="13"/>
      <c r="S1166" s="13"/>
      <c r="T1166" s="13"/>
      <c r="U1166" s="13"/>
      <c r="V1166" s="13"/>
      <c r="W1166" s="13"/>
      <c r="X1166" s="13"/>
      <c r="Y1166" s="13"/>
      <c r="Z1166" s="13"/>
    </row>
    <row r="1167" spans="1:26" s="9" customFormat="1" ht="15.75">
      <c r="A1167" s="40" t="s">
        <v>204</v>
      </c>
      <c r="B1167" s="21">
        <f t="shared" si="1070"/>
        <v>0</v>
      </c>
      <c r="C1167" s="21">
        <f t="shared" si="1070"/>
        <v>0</v>
      </c>
      <c r="D1167" s="21">
        <f t="shared" si="1070"/>
        <v>0</v>
      </c>
      <c r="E1167" s="21">
        <f t="shared" si="1070"/>
        <v>0</v>
      </c>
      <c r="F1167" s="21">
        <f t="shared" si="1070"/>
        <v>0</v>
      </c>
      <c r="G1167" s="21">
        <f t="shared" si="1070"/>
        <v>0</v>
      </c>
      <c r="H1167" s="21">
        <f t="shared" ref="H1167:I1167" si="1079">H1188+H1217</f>
        <v>0</v>
      </c>
      <c r="I1167" s="21">
        <f t="shared" si="1079"/>
        <v>0</v>
      </c>
      <c r="J1167" s="21">
        <f t="shared" ref="J1167:K1167" si="1080">J1188+J1217</f>
        <v>0</v>
      </c>
      <c r="K1167" s="21">
        <f t="shared" si="1080"/>
        <v>0</v>
      </c>
      <c r="L1167" s="21">
        <f t="shared" ref="L1167:M1167" si="1081">L1188+L1217</f>
        <v>0</v>
      </c>
      <c r="M1167" s="21">
        <f t="shared" si="1081"/>
        <v>0</v>
      </c>
      <c r="N1167" s="161">
        <f t="shared" si="1074"/>
        <v>0</v>
      </c>
      <c r="O1167" s="22">
        <f t="shared" si="1075"/>
        <v>0</v>
      </c>
      <c r="P1167" s="13"/>
      <c r="Q1167" s="13"/>
      <c r="R1167" s="13"/>
      <c r="S1167" s="13"/>
      <c r="T1167" s="13"/>
      <c r="U1167" s="13"/>
      <c r="V1167" s="13"/>
      <c r="W1167" s="13"/>
      <c r="X1167" s="13"/>
      <c r="Y1167" s="13"/>
      <c r="Z1167" s="13"/>
    </row>
    <row r="1168" spans="1:26" s="9" customFormat="1" ht="15.75">
      <c r="A1168" s="40" t="s">
        <v>205</v>
      </c>
      <c r="B1168" s="21">
        <f t="shared" si="1070"/>
        <v>0</v>
      </c>
      <c r="C1168" s="21">
        <f t="shared" si="1070"/>
        <v>0</v>
      </c>
      <c r="D1168" s="21">
        <f t="shared" si="1070"/>
        <v>0</v>
      </c>
      <c r="E1168" s="21">
        <f t="shared" si="1070"/>
        <v>0</v>
      </c>
      <c r="F1168" s="21">
        <f t="shared" si="1070"/>
        <v>0</v>
      </c>
      <c r="G1168" s="21">
        <f t="shared" si="1070"/>
        <v>0</v>
      </c>
      <c r="H1168" s="21">
        <f t="shared" ref="H1168:I1168" si="1082">H1189+H1218</f>
        <v>0</v>
      </c>
      <c r="I1168" s="21">
        <f t="shared" si="1082"/>
        <v>0</v>
      </c>
      <c r="J1168" s="21">
        <f t="shared" ref="J1168:K1168" si="1083">J1189+J1218</f>
        <v>0</v>
      </c>
      <c r="K1168" s="21">
        <f t="shared" si="1083"/>
        <v>0</v>
      </c>
      <c r="L1168" s="21">
        <f t="shared" ref="L1168:M1168" si="1084">L1189+L1218</f>
        <v>0</v>
      </c>
      <c r="M1168" s="21">
        <f t="shared" si="1084"/>
        <v>0</v>
      </c>
      <c r="N1168" s="161">
        <f t="shared" si="1074"/>
        <v>0</v>
      </c>
      <c r="O1168" s="22">
        <f t="shared" si="1075"/>
        <v>0</v>
      </c>
      <c r="P1168" s="13"/>
      <c r="Q1168" s="13"/>
      <c r="R1168" s="13"/>
      <c r="S1168" s="13"/>
      <c r="T1168" s="13"/>
      <c r="U1168" s="13"/>
      <c r="V1168" s="13"/>
      <c r="W1168" s="13"/>
      <c r="X1168" s="13"/>
      <c r="Y1168" s="13"/>
      <c r="Z1168" s="13"/>
    </row>
    <row r="1169" spans="1:26" s="9" customFormat="1" ht="15.75">
      <c r="A1169" s="40" t="s">
        <v>184</v>
      </c>
      <c r="B1169" s="21">
        <f t="shared" si="1070"/>
        <v>0</v>
      </c>
      <c r="C1169" s="21">
        <f t="shared" si="1070"/>
        <v>0</v>
      </c>
      <c r="D1169" s="21">
        <f t="shared" si="1070"/>
        <v>0</v>
      </c>
      <c r="E1169" s="21">
        <f t="shared" si="1070"/>
        <v>0</v>
      </c>
      <c r="F1169" s="21">
        <f t="shared" si="1070"/>
        <v>0</v>
      </c>
      <c r="G1169" s="21">
        <f t="shared" si="1070"/>
        <v>0</v>
      </c>
      <c r="H1169" s="21">
        <f t="shared" ref="H1169:I1169" si="1085">H1190+H1219</f>
        <v>0</v>
      </c>
      <c r="I1169" s="21">
        <f t="shared" si="1085"/>
        <v>0</v>
      </c>
      <c r="J1169" s="21">
        <f t="shared" ref="J1169:K1169" si="1086">J1190+J1219</f>
        <v>0</v>
      </c>
      <c r="K1169" s="21">
        <f t="shared" si="1086"/>
        <v>0</v>
      </c>
      <c r="L1169" s="21">
        <f t="shared" ref="L1169:M1169" si="1087">L1190+L1219</f>
        <v>0</v>
      </c>
      <c r="M1169" s="21">
        <f t="shared" si="1087"/>
        <v>0</v>
      </c>
      <c r="N1169" s="161">
        <f t="shared" si="1074"/>
        <v>0</v>
      </c>
      <c r="O1169" s="22">
        <f t="shared" si="1075"/>
        <v>0</v>
      </c>
      <c r="P1169" s="13"/>
      <c r="Q1169" s="13"/>
      <c r="R1169" s="13"/>
      <c r="S1169" s="13"/>
      <c r="T1169" s="13"/>
      <c r="U1169" s="13"/>
      <c r="V1169" s="13"/>
      <c r="W1169" s="13"/>
      <c r="X1169" s="13"/>
      <c r="Y1169" s="13"/>
      <c r="Z1169" s="13"/>
    </row>
    <row r="1170" spans="1:26" s="9" customFormat="1" ht="15.75">
      <c r="A1170" s="37" t="s">
        <v>206</v>
      </c>
      <c r="B1170" s="21">
        <f t="shared" si="1070"/>
        <v>0</v>
      </c>
      <c r="C1170" s="21">
        <f t="shared" si="1070"/>
        <v>0</v>
      </c>
      <c r="D1170" s="21">
        <f t="shared" si="1070"/>
        <v>0</v>
      </c>
      <c r="E1170" s="21">
        <f t="shared" si="1070"/>
        <v>0</v>
      </c>
      <c r="F1170" s="21">
        <f t="shared" si="1070"/>
        <v>0</v>
      </c>
      <c r="G1170" s="21">
        <f t="shared" si="1070"/>
        <v>0</v>
      </c>
      <c r="H1170" s="21">
        <f t="shared" ref="H1170:I1170" si="1088">H1191+H1220</f>
        <v>0</v>
      </c>
      <c r="I1170" s="21">
        <f t="shared" si="1088"/>
        <v>0</v>
      </c>
      <c r="J1170" s="21">
        <f t="shared" ref="J1170:K1170" si="1089">J1191+J1220</f>
        <v>0</v>
      </c>
      <c r="K1170" s="21">
        <f t="shared" si="1089"/>
        <v>0</v>
      </c>
      <c r="L1170" s="21">
        <f t="shared" ref="L1170:M1170" si="1090">L1191+L1220</f>
        <v>0</v>
      </c>
      <c r="M1170" s="21">
        <f t="shared" si="1090"/>
        <v>0</v>
      </c>
      <c r="N1170" s="161">
        <f t="shared" si="1074"/>
        <v>0</v>
      </c>
      <c r="O1170" s="22">
        <f t="shared" si="1075"/>
        <v>0</v>
      </c>
      <c r="P1170" s="13"/>
      <c r="Q1170" s="13"/>
      <c r="R1170" s="13"/>
      <c r="S1170" s="13"/>
      <c r="T1170" s="13"/>
      <c r="U1170" s="13"/>
      <c r="V1170" s="13"/>
      <c r="W1170" s="13"/>
      <c r="X1170" s="13"/>
      <c r="Y1170" s="13"/>
      <c r="Z1170" s="13"/>
    </row>
    <row r="1171" spans="1:26" s="9" customFormat="1" ht="15.75">
      <c r="A1171" s="37" t="s">
        <v>207</v>
      </c>
      <c r="B1171" s="21">
        <f t="shared" si="1070"/>
        <v>0</v>
      </c>
      <c r="C1171" s="21">
        <f t="shared" si="1070"/>
        <v>0</v>
      </c>
      <c r="D1171" s="21">
        <f t="shared" si="1070"/>
        <v>0</v>
      </c>
      <c r="E1171" s="21">
        <f t="shared" si="1070"/>
        <v>0</v>
      </c>
      <c r="F1171" s="21">
        <f t="shared" si="1070"/>
        <v>0</v>
      </c>
      <c r="G1171" s="21">
        <f t="shared" si="1070"/>
        <v>0</v>
      </c>
      <c r="H1171" s="21">
        <f t="shared" ref="H1171:I1171" si="1091">H1192+H1221</f>
        <v>0</v>
      </c>
      <c r="I1171" s="21">
        <f t="shared" si="1091"/>
        <v>0</v>
      </c>
      <c r="J1171" s="21">
        <f t="shared" ref="J1171:K1171" si="1092">J1192+J1221</f>
        <v>0</v>
      </c>
      <c r="K1171" s="21">
        <f t="shared" si="1092"/>
        <v>0</v>
      </c>
      <c r="L1171" s="21">
        <f t="shared" ref="L1171:M1171" si="1093">L1192+L1221</f>
        <v>0</v>
      </c>
      <c r="M1171" s="21">
        <f t="shared" si="1093"/>
        <v>0</v>
      </c>
      <c r="N1171" s="161">
        <f t="shared" si="1074"/>
        <v>0</v>
      </c>
      <c r="O1171" s="22">
        <f t="shared" si="1075"/>
        <v>0</v>
      </c>
      <c r="P1171" s="13"/>
      <c r="Q1171" s="13"/>
      <c r="R1171" s="13"/>
      <c r="S1171" s="13"/>
      <c r="T1171" s="13"/>
      <c r="U1171" s="13"/>
      <c r="V1171" s="13"/>
      <c r="W1171" s="13"/>
      <c r="X1171" s="13"/>
      <c r="Y1171" s="13"/>
      <c r="Z1171" s="13"/>
    </row>
    <row r="1172" spans="1:26" s="9" customFormat="1" ht="15.75">
      <c r="A1172" s="37" t="s">
        <v>185</v>
      </c>
      <c r="B1172" s="21">
        <f t="shared" si="1070"/>
        <v>0</v>
      </c>
      <c r="C1172" s="21">
        <f t="shared" si="1070"/>
        <v>0</v>
      </c>
      <c r="D1172" s="21">
        <f t="shared" si="1070"/>
        <v>0</v>
      </c>
      <c r="E1172" s="21">
        <f t="shared" si="1070"/>
        <v>0</v>
      </c>
      <c r="F1172" s="21">
        <f t="shared" si="1070"/>
        <v>0</v>
      </c>
      <c r="G1172" s="21">
        <f t="shared" si="1070"/>
        <v>0</v>
      </c>
      <c r="H1172" s="21">
        <f t="shared" ref="H1172:I1172" si="1094">H1193+H1222</f>
        <v>0</v>
      </c>
      <c r="I1172" s="21">
        <f t="shared" si="1094"/>
        <v>0</v>
      </c>
      <c r="J1172" s="21">
        <f t="shared" ref="J1172:K1172" si="1095">J1193+J1222</f>
        <v>0</v>
      </c>
      <c r="K1172" s="21">
        <f t="shared" si="1095"/>
        <v>0</v>
      </c>
      <c r="L1172" s="21">
        <f t="shared" ref="L1172:M1172" si="1096">L1193+L1222</f>
        <v>0</v>
      </c>
      <c r="M1172" s="21">
        <f t="shared" si="1096"/>
        <v>0</v>
      </c>
      <c r="N1172" s="161">
        <f t="shared" si="1074"/>
        <v>0</v>
      </c>
      <c r="O1172" s="22">
        <f t="shared" si="1075"/>
        <v>0</v>
      </c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</row>
    <row r="1173" spans="1:26" s="9" customFormat="1" ht="15.75">
      <c r="A1173" s="37" t="s">
        <v>208</v>
      </c>
      <c r="B1173" s="21">
        <f t="shared" si="1070"/>
        <v>0</v>
      </c>
      <c r="C1173" s="21">
        <f t="shared" si="1070"/>
        <v>0</v>
      </c>
      <c r="D1173" s="21">
        <f t="shared" si="1070"/>
        <v>0</v>
      </c>
      <c r="E1173" s="21">
        <f t="shared" si="1070"/>
        <v>0</v>
      </c>
      <c r="F1173" s="21">
        <f t="shared" si="1070"/>
        <v>0</v>
      </c>
      <c r="G1173" s="21">
        <f t="shared" si="1070"/>
        <v>0</v>
      </c>
      <c r="H1173" s="21">
        <f t="shared" ref="H1173:I1173" si="1097">H1194+H1223</f>
        <v>0</v>
      </c>
      <c r="I1173" s="21">
        <f t="shared" si="1097"/>
        <v>0</v>
      </c>
      <c r="J1173" s="21">
        <f t="shared" ref="J1173:K1173" si="1098">J1194+J1223</f>
        <v>0</v>
      </c>
      <c r="K1173" s="21">
        <f t="shared" si="1098"/>
        <v>0</v>
      </c>
      <c r="L1173" s="21">
        <f t="shared" ref="L1173:M1173" si="1099">L1194+L1223</f>
        <v>0</v>
      </c>
      <c r="M1173" s="21">
        <f t="shared" si="1099"/>
        <v>0</v>
      </c>
      <c r="N1173" s="161">
        <f t="shared" si="1074"/>
        <v>0</v>
      </c>
      <c r="O1173" s="22">
        <f t="shared" si="1075"/>
        <v>0</v>
      </c>
      <c r="P1173" s="13"/>
      <c r="Q1173" s="13"/>
      <c r="R1173" s="13"/>
      <c r="S1173" s="13"/>
      <c r="T1173" s="13"/>
      <c r="U1173" s="13"/>
      <c r="V1173" s="13"/>
      <c r="W1173" s="13"/>
      <c r="X1173" s="13"/>
      <c r="Y1173" s="13"/>
      <c r="Z1173" s="13"/>
    </row>
    <row r="1174" spans="1:26" s="9" customFormat="1" ht="15.75">
      <c r="A1174" s="40" t="s">
        <v>186</v>
      </c>
      <c r="B1174" s="21">
        <f t="shared" si="1070"/>
        <v>2</v>
      </c>
      <c r="C1174" s="21">
        <f t="shared" si="1070"/>
        <v>1</v>
      </c>
      <c r="D1174" s="21">
        <f t="shared" si="1070"/>
        <v>1</v>
      </c>
      <c r="E1174" s="21">
        <f t="shared" si="1070"/>
        <v>2</v>
      </c>
      <c r="F1174" s="21">
        <f t="shared" si="1070"/>
        <v>5</v>
      </c>
      <c r="G1174" s="21">
        <f t="shared" si="1070"/>
        <v>5</v>
      </c>
      <c r="H1174" s="21">
        <f t="shared" ref="H1174:I1174" si="1100">H1195+H1224</f>
        <v>5</v>
      </c>
      <c r="I1174" s="21">
        <f t="shared" si="1100"/>
        <v>5</v>
      </c>
      <c r="J1174" s="21">
        <f t="shared" ref="J1174:K1174" si="1101">J1195+J1224</f>
        <v>0</v>
      </c>
      <c r="K1174" s="21">
        <f t="shared" si="1101"/>
        <v>3</v>
      </c>
      <c r="L1174" s="21">
        <f t="shared" ref="L1174:M1174" si="1102">L1195+L1224</f>
        <v>3</v>
      </c>
      <c r="M1174" s="21">
        <f t="shared" si="1102"/>
        <v>4</v>
      </c>
      <c r="N1174" s="161">
        <f t="shared" si="1074"/>
        <v>36</v>
      </c>
      <c r="O1174" s="22">
        <f t="shared" si="1075"/>
        <v>3</v>
      </c>
      <c r="P1174" s="13"/>
      <c r="Q1174" s="13"/>
      <c r="R1174" s="13"/>
      <c r="S1174" s="13"/>
      <c r="T1174" s="13"/>
      <c r="U1174" s="13"/>
      <c r="V1174" s="13"/>
      <c r="W1174" s="13"/>
      <c r="X1174" s="13"/>
      <c r="Y1174" s="13"/>
      <c r="Z1174" s="13"/>
    </row>
    <row r="1175" spans="1:26" s="9" customFormat="1" ht="15.75">
      <c r="A1175" s="40" t="s">
        <v>209</v>
      </c>
      <c r="B1175" s="21">
        <f t="shared" si="1070"/>
        <v>0</v>
      </c>
      <c r="C1175" s="21">
        <f t="shared" si="1070"/>
        <v>0</v>
      </c>
      <c r="D1175" s="21">
        <f t="shared" si="1070"/>
        <v>0</v>
      </c>
      <c r="E1175" s="21">
        <f t="shared" si="1070"/>
        <v>0</v>
      </c>
      <c r="F1175" s="21">
        <f t="shared" si="1070"/>
        <v>0</v>
      </c>
      <c r="G1175" s="21">
        <f t="shared" si="1070"/>
        <v>0</v>
      </c>
      <c r="H1175" s="21">
        <f t="shared" ref="H1175:I1175" si="1103">H1196+H1225</f>
        <v>0</v>
      </c>
      <c r="I1175" s="21">
        <f t="shared" si="1103"/>
        <v>0</v>
      </c>
      <c r="J1175" s="21">
        <f t="shared" ref="J1175:K1175" si="1104">J1196+J1225</f>
        <v>0</v>
      </c>
      <c r="K1175" s="21">
        <f t="shared" si="1104"/>
        <v>0</v>
      </c>
      <c r="L1175" s="21">
        <f t="shared" ref="L1175:M1175" si="1105">L1196+L1225</f>
        <v>0</v>
      </c>
      <c r="M1175" s="21">
        <f t="shared" si="1105"/>
        <v>0</v>
      </c>
      <c r="N1175" s="161">
        <f t="shared" si="1074"/>
        <v>0</v>
      </c>
      <c r="O1175" s="22">
        <f t="shared" si="1075"/>
        <v>0</v>
      </c>
      <c r="P1175" s="13"/>
      <c r="Q1175" s="13"/>
      <c r="R1175" s="13"/>
      <c r="S1175" s="13"/>
      <c r="T1175" s="13"/>
      <c r="U1175" s="13"/>
      <c r="V1175" s="13"/>
      <c r="W1175" s="13"/>
      <c r="X1175" s="13"/>
      <c r="Y1175" s="13"/>
      <c r="Z1175" s="13"/>
    </row>
    <row r="1176" spans="1:26" s="9" customFormat="1" ht="15.75">
      <c r="A1176" s="37" t="s">
        <v>210</v>
      </c>
      <c r="B1176" s="21">
        <f t="shared" si="1070"/>
        <v>0</v>
      </c>
      <c r="C1176" s="21">
        <f t="shared" si="1070"/>
        <v>0</v>
      </c>
      <c r="D1176" s="21">
        <f t="shared" si="1070"/>
        <v>0</v>
      </c>
      <c r="E1176" s="21">
        <f t="shared" si="1070"/>
        <v>0</v>
      </c>
      <c r="F1176" s="21">
        <f t="shared" si="1070"/>
        <v>0</v>
      </c>
      <c r="G1176" s="21">
        <f t="shared" si="1070"/>
        <v>0</v>
      </c>
      <c r="H1176" s="21">
        <f t="shared" ref="H1176:I1176" si="1106">H1197+H1226</f>
        <v>0</v>
      </c>
      <c r="I1176" s="21">
        <f t="shared" si="1106"/>
        <v>0</v>
      </c>
      <c r="J1176" s="21">
        <f t="shared" ref="J1176:K1176" si="1107">J1197+J1226</f>
        <v>0</v>
      </c>
      <c r="K1176" s="21">
        <f t="shared" si="1107"/>
        <v>0</v>
      </c>
      <c r="L1176" s="21">
        <f t="shared" ref="L1176:M1176" si="1108">L1197+L1226</f>
        <v>0</v>
      </c>
      <c r="M1176" s="21">
        <f t="shared" si="1108"/>
        <v>0</v>
      </c>
      <c r="N1176" s="161">
        <f t="shared" si="1074"/>
        <v>0</v>
      </c>
      <c r="O1176" s="22">
        <f t="shared" si="1075"/>
        <v>0</v>
      </c>
      <c r="P1176" s="8"/>
      <c r="Q1176" s="8"/>
      <c r="R1176" s="8"/>
      <c r="S1176" s="8"/>
      <c r="T1176" s="8"/>
      <c r="U1176" s="8"/>
      <c r="V1176" s="8"/>
      <c r="W1176" s="8"/>
      <c r="X1176" s="8"/>
      <c r="Y1176" s="8"/>
      <c r="Z1176" s="8"/>
    </row>
    <row r="1177" spans="1:26" s="9" customFormat="1" ht="15.75">
      <c r="A1177" s="37" t="s">
        <v>211</v>
      </c>
      <c r="B1177" s="21">
        <f t="shared" si="1070"/>
        <v>42</v>
      </c>
      <c r="C1177" s="21">
        <f t="shared" si="1070"/>
        <v>40</v>
      </c>
      <c r="D1177" s="21">
        <f t="shared" si="1070"/>
        <v>41</v>
      </c>
      <c r="E1177" s="21">
        <f t="shared" si="1070"/>
        <v>53</v>
      </c>
      <c r="F1177" s="21">
        <f t="shared" si="1070"/>
        <v>48</v>
      </c>
      <c r="G1177" s="21">
        <f t="shared" si="1070"/>
        <v>60</v>
      </c>
      <c r="H1177" s="21">
        <f t="shared" ref="H1177:I1177" si="1109">H1198+H1227</f>
        <v>76</v>
      </c>
      <c r="I1177" s="21">
        <f t="shared" si="1109"/>
        <v>57</v>
      </c>
      <c r="J1177" s="21">
        <f t="shared" ref="J1177:K1177" si="1110">J1198+J1227</f>
        <v>62</v>
      </c>
      <c r="K1177" s="21">
        <f t="shared" si="1110"/>
        <v>58</v>
      </c>
      <c r="L1177" s="21">
        <f t="shared" ref="L1177:M1177" si="1111">L1198+L1227</f>
        <v>47</v>
      </c>
      <c r="M1177" s="21">
        <f t="shared" si="1111"/>
        <v>63</v>
      </c>
      <c r="N1177" s="161">
        <f t="shared" si="1074"/>
        <v>647</v>
      </c>
      <c r="O1177" s="22">
        <f t="shared" si="1075"/>
        <v>53.916666666666664</v>
      </c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</row>
    <row r="1178" spans="1:26" s="9" customFormat="1" ht="15.75">
      <c r="A1178" s="37" t="s">
        <v>189</v>
      </c>
      <c r="B1178" s="21">
        <f t="shared" si="1070"/>
        <v>0</v>
      </c>
      <c r="C1178" s="21">
        <f t="shared" si="1070"/>
        <v>0</v>
      </c>
      <c r="D1178" s="21">
        <f t="shared" si="1070"/>
        <v>0</v>
      </c>
      <c r="E1178" s="21">
        <f t="shared" si="1070"/>
        <v>0</v>
      </c>
      <c r="F1178" s="21">
        <f t="shared" si="1070"/>
        <v>0</v>
      </c>
      <c r="G1178" s="21">
        <f t="shared" si="1070"/>
        <v>0</v>
      </c>
      <c r="H1178" s="21">
        <f t="shared" ref="H1178:I1178" si="1112">H1199+H1228</f>
        <v>0</v>
      </c>
      <c r="I1178" s="21">
        <f t="shared" si="1112"/>
        <v>0</v>
      </c>
      <c r="J1178" s="21">
        <f t="shared" ref="J1178:K1178" si="1113">J1199+J1228</f>
        <v>0</v>
      </c>
      <c r="K1178" s="21">
        <f t="shared" si="1113"/>
        <v>0</v>
      </c>
      <c r="L1178" s="21">
        <f t="shared" ref="L1178:M1178" si="1114">L1199+L1228</f>
        <v>0</v>
      </c>
      <c r="M1178" s="21">
        <f t="shared" si="1114"/>
        <v>0</v>
      </c>
      <c r="N1178" s="161">
        <f t="shared" si="1074"/>
        <v>0</v>
      </c>
      <c r="O1178" s="22">
        <f t="shared" si="1075"/>
        <v>0</v>
      </c>
      <c r="P1178" s="8"/>
      <c r="Q1178" s="8"/>
      <c r="R1178" s="8"/>
      <c r="S1178" s="8"/>
      <c r="T1178" s="8"/>
      <c r="U1178" s="8"/>
      <c r="V1178" s="8"/>
      <c r="W1178" s="8"/>
      <c r="X1178" s="8"/>
      <c r="Y1178" s="8"/>
      <c r="Z1178" s="8"/>
    </row>
    <row r="1179" spans="1:26" s="9" customFormat="1" ht="15.75">
      <c r="A1179" s="37" t="s">
        <v>212</v>
      </c>
      <c r="B1179" s="21">
        <f t="shared" si="1070"/>
        <v>0</v>
      </c>
      <c r="C1179" s="21">
        <f t="shared" si="1070"/>
        <v>0</v>
      </c>
      <c r="D1179" s="21">
        <f t="shared" si="1070"/>
        <v>0</v>
      </c>
      <c r="E1179" s="21">
        <f t="shared" si="1070"/>
        <v>0</v>
      </c>
      <c r="F1179" s="21">
        <f t="shared" si="1070"/>
        <v>0</v>
      </c>
      <c r="G1179" s="21">
        <f t="shared" si="1070"/>
        <v>0</v>
      </c>
      <c r="H1179" s="21">
        <f t="shared" ref="H1179:I1179" si="1115">H1200+H1229</f>
        <v>0</v>
      </c>
      <c r="I1179" s="21">
        <f t="shared" si="1115"/>
        <v>0</v>
      </c>
      <c r="J1179" s="21">
        <f t="shared" ref="J1179:K1179" si="1116">J1200+J1229</f>
        <v>0</v>
      </c>
      <c r="K1179" s="21">
        <f t="shared" si="1116"/>
        <v>0</v>
      </c>
      <c r="L1179" s="21">
        <f t="shared" ref="L1179:M1179" si="1117">L1200+L1229</f>
        <v>0</v>
      </c>
      <c r="M1179" s="21">
        <f t="shared" si="1117"/>
        <v>0</v>
      </c>
      <c r="N1179" s="161">
        <f t="shared" si="1074"/>
        <v>0</v>
      </c>
      <c r="O1179" s="22">
        <f t="shared" si="1075"/>
        <v>0</v>
      </c>
      <c r="P1179" s="8"/>
      <c r="Q1179" s="8"/>
      <c r="R1179" s="8"/>
      <c r="S1179" s="8"/>
      <c r="T1179" s="8"/>
      <c r="U1179" s="8"/>
      <c r="V1179" s="8"/>
      <c r="W1179" s="8"/>
      <c r="X1179" s="8"/>
      <c r="Y1179" s="8"/>
      <c r="Z1179" s="8"/>
    </row>
    <row r="1180" spans="1:26" s="9" customFormat="1" ht="15.75">
      <c r="A1180" s="37" t="s">
        <v>213</v>
      </c>
      <c r="B1180" s="21">
        <f t="shared" ref="B1180:F1181" si="1118">B1201+B1230</f>
        <v>11</v>
      </c>
      <c r="C1180" s="21">
        <f t="shared" si="1118"/>
        <v>7</v>
      </c>
      <c r="D1180" s="21">
        <f t="shared" si="1118"/>
        <v>9</v>
      </c>
      <c r="E1180" s="21">
        <f t="shared" si="1118"/>
        <v>9</v>
      </c>
      <c r="F1180" s="21">
        <f t="shared" si="1118"/>
        <v>9</v>
      </c>
      <c r="G1180" s="21">
        <f t="shared" ref="G1180:H1182" si="1119">G1201+G1230</f>
        <v>10</v>
      </c>
      <c r="H1180" s="21">
        <f t="shared" si="1119"/>
        <v>9</v>
      </c>
      <c r="I1180" s="21">
        <f t="shared" ref="I1180:J1180" si="1120">I1201+I1230</f>
        <v>20</v>
      </c>
      <c r="J1180" s="21">
        <f t="shared" si="1120"/>
        <v>15</v>
      </c>
      <c r="K1180" s="21">
        <f t="shared" ref="K1180:L1180" si="1121">K1201+K1230</f>
        <v>17</v>
      </c>
      <c r="L1180" s="21">
        <f t="shared" si="1121"/>
        <v>25</v>
      </c>
      <c r="M1180" s="21">
        <f t="shared" ref="M1180" si="1122">M1201+M1230</f>
        <v>15</v>
      </c>
      <c r="N1180" s="161">
        <f t="shared" si="1074"/>
        <v>156</v>
      </c>
      <c r="O1180" s="22">
        <f t="shared" si="1075"/>
        <v>13</v>
      </c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</row>
    <row r="1181" spans="1:26" s="9" customFormat="1" ht="15.75">
      <c r="A1181" s="37" t="s">
        <v>497</v>
      </c>
      <c r="B1181" s="21">
        <f t="shared" si="1118"/>
        <v>16</v>
      </c>
      <c r="C1181" s="21">
        <f t="shared" si="1118"/>
        <v>14</v>
      </c>
      <c r="D1181" s="21">
        <f t="shared" si="1118"/>
        <v>23</v>
      </c>
      <c r="E1181" s="21">
        <f t="shared" si="1118"/>
        <v>14</v>
      </c>
      <c r="F1181" s="21">
        <f t="shared" si="1118"/>
        <v>16</v>
      </c>
      <c r="G1181" s="21">
        <f t="shared" si="1119"/>
        <v>16</v>
      </c>
      <c r="H1181" s="21">
        <f t="shared" si="1119"/>
        <v>22</v>
      </c>
      <c r="I1181" s="21">
        <f t="shared" ref="I1181:J1181" si="1123">I1202+I1231</f>
        <v>23</v>
      </c>
      <c r="J1181" s="21">
        <f t="shared" si="1123"/>
        <v>21</v>
      </c>
      <c r="K1181" s="21">
        <f t="shared" ref="K1181:L1181" si="1124">K1202+K1231</f>
        <v>33</v>
      </c>
      <c r="L1181" s="21">
        <f t="shared" si="1124"/>
        <v>28</v>
      </c>
      <c r="M1181" s="21">
        <f t="shared" ref="M1181" si="1125">M1202+M1231</f>
        <v>19</v>
      </c>
      <c r="N1181" s="161">
        <f>SUM(B1181:M1181)</f>
        <v>245</v>
      </c>
      <c r="O1181" s="22">
        <f>IF(N1181=0,0,AVERAGE(B1181:M1181))</f>
        <v>20.416666666666668</v>
      </c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</row>
    <row r="1182" spans="1:26" s="9" customFormat="1" ht="15.75">
      <c r="A1182" s="37" t="s">
        <v>22</v>
      </c>
      <c r="B1182" s="21">
        <f>B1203+B1232</f>
        <v>0</v>
      </c>
      <c r="C1182" s="21">
        <f>C1203+C1232</f>
        <v>0</v>
      </c>
      <c r="D1182" s="21">
        <f>D1203+D1232</f>
        <v>0</v>
      </c>
      <c r="E1182" s="21">
        <f>E1203+E1232</f>
        <v>0</v>
      </c>
      <c r="F1182" s="21">
        <f>F1203+F1232</f>
        <v>0</v>
      </c>
      <c r="G1182" s="21">
        <f t="shared" si="1119"/>
        <v>0</v>
      </c>
      <c r="H1182" s="21">
        <f t="shared" si="1119"/>
        <v>0</v>
      </c>
      <c r="I1182" s="21">
        <f t="shared" ref="I1182:J1182" si="1126">I1203+I1232</f>
        <v>0</v>
      </c>
      <c r="J1182" s="21">
        <f t="shared" si="1126"/>
        <v>0</v>
      </c>
      <c r="K1182" s="21">
        <f t="shared" ref="K1182:L1182" si="1127">K1203+K1232</f>
        <v>0</v>
      </c>
      <c r="L1182" s="21">
        <f t="shared" si="1127"/>
        <v>0</v>
      </c>
      <c r="M1182" s="21">
        <f t="shared" ref="M1182" si="1128">M1203+M1232</f>
        <v>0</v>
      </c>
      <c r="N1182" s="161">
        <f t="shared" si="1074"/>
        <v>0</v>
      </c>
      <c r="O1182" s="22">
        <f t="shared" si="1075"/>
        <v>0</v>
      </c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</row>
    <row r="1183" spans="1:26" s="9" customFormat="1" ht="15.75">
      <c r="A1183" s="62" t="s">
        <v>21</v>
      </c>
      <c r="B1183" s="24">
        <f t="shared" ref="B1183:O1183" si="1129">SUM(B1165:B1182)</f>
        <v>153</v>
      </c>
      <c r="C1183" s="24">
        <f t="shared" si="1129"/>
        <v>136</v>
      </c>
      <c r="D1183" s="24">
        <f t="shared" si="1129"/>
        <v>161</v>
      </c>
      <c r="E1183" s="24">
        <f t="shared" si="1129"/>
        <v>172</v>
      </c>
      <c r="F1183" s="24">
        <f t="shared" si="1129"/>
        <v>183</v>
      </c>
      <c r="G1183" s="24">
        <f t="shared" ref="G1183:L1183" si="1130">SUM(G1165:G1182)</f>
        <v>194</v>
      </c>
      <c r="H1183" s="24">
        <f t="shared" si="1130"/>
        <v>209</v>
      </c>
      <c r="I1183" s="24">
        <f t="shared" si="1130"/>
        <v>204</v>
      </c>
      <c r="J1183" s="24">
        <f t="shared" si="1130"/>
        <v>193</v>
      </c>
      <c r="K1183" s="24">
        <f t="shared" si="1130"/>
        <v>220</v>
      </c>
      <c r="L1183" s="24">
        <f t="shared" si="1130"/>
        <v>209</v>
      </c>
      <c r="M1183" s="24">
        <f t="shared" ref="M1183" si="1131">SUM(M1165:M1182)</f>
        <v>183</v>
      </c>
      <c r="N1183" s="155">
        <f t="shared" si="1129"/>
        <v>2217</v>
      </c>
      <c r="O1183" s="25">
        <f t="shared" si="1129"/>
        <v>184.75</v>
      </c>
      <c r="P1183" s="13"/>
      <c r="Q1183" s="13"/>
      <c r="R1183" s="13"/>
      <c r="S1183" s="13"/>
      <c r="T1183" s="13"/>
      <c r="U1183" s="13"/>
      <c r="V1183" s="13"/>
      <c r="W1183" s="13"/>
      <c r="X1183" s="13"/>
      <c r="Y1183" s="13"/>
      <c r="Z1183" s="13"/>
    </row>
    <row r="1184" spans="1:26" s="9" customFormat="1" ht="15.75">
      <c r="A1184" s="26"/>
      <c r="B1184" s="27"/>
      <c r="C1184" s="27"/>
      <c r="D1184" s="27"/>
      <c r="E1184" s="28"/>
      <c r="F1184" s="28"/>
      <c r="G1184" s="28"/>
      <c r="H1184" s="28"/>
      <c r="I1184" s="28"/>
      <c r="J1184" s="28"/>
      <c r="K1184" s="28"/>
      <c r="L1184" s="28"/>
      <c r="M1184" s="28"/>
      <c r="N1184" s="162"/>
      <c r="O1184" s="57"/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</row>
    <row r="1185" spans="1:26" s="9" customFormat="1" ht="15.75">
      <c r="A1185" s="66" t="s">
        <v>814</v>
      </c>
      <c r="B1185" s="18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  <c r="M1185" s="18"/>
      <c r="N1185" s="160"/>
      <c r="O1185" s="19"/>
      <c r="P1185" s="13"/>
      <c r="Q1185" s="13"/>
      <c r="R1185" s="13"/>
      <c r="S1185" s="13"/>
      <c r="T1185" s="13"/>
      <c r="U1185" s="13"/>
      <c r="V1185" s="13"/>
      <c r="W1185" s="13"/>
      <c r="X1185" s="13"/>
      <c r="Y1185" s="13"/>
      <c r="Z1185" s="13"/>
    </row>
    <row r="1186" spans="1:26" s="9" customFormat="1" ht="15.75">
      <c r="A1186" s="37" t="s">
        <v>588</v>
      </c>
      <c r="B1186" s="214">
        <v>16</v>
      </c>
      <c r="C1186" s="214">
        <v>19</v>
      </c>
      <c r="D1186" s="214">
        <v>15</v>
      </c>
      <c r="E1186" s="214">
        <v>23</v>
      </c>
      <c r="F1186" s="214">
        <v>27</v>
      </c>
      <c r="G1186" s="21">
        <v>15</v>
      </c>
      <c r="H1186" s="21">
        <v>18</v>
      </c>
      <c r="I1186" s="21">
        <v>19</v>
      </c>
      <c r="J1186" s="21">
        <v>18</v>
      </c>
      <c r="K1186" s="21">
        <v>21</v>
      </c>
      <c r="L1186" s="21">
        <v>18</v>
      </c>
      <c r="M1186" s="21">
        <v>11</v>
      </c>
      <c r="N1186" s="161">
        <f t="shared" ref="N1186:N1203" si="1132">SUM(B1186:M1186)</f>
        <v>220</v>
      </c>
      <c r="O1186" s="22">
        <f t="shared" ref="O1186:O1203" si="1133">IF(N1186=0,0,AVERAGE(B1186:M1186))</f>
        <v>18.333333333333332</v>
      </c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</row>
    <row r="1187" spans="1:26" s="9" customFormat="1" ht="15.75">
      <c r="A1187" s="37" t="s">
        <v>198</v>
      </c>
      <c r="B1187" s="214">
        <v>0</v>
      </c>
      <c r="C1187" s="214">
        <v>0</v>
      </c>
      <c r="D1187" s="214">
        <v>0</v>
      </c>
      <c r="E1187" s="214">
        <v>3</v>
      </c>
      <c r="F1187" s="214">
        <v>3</v>
      </c>
      <c r="G1187" s="21">
        <v>2</v>
      </c>
      <c r="H1187" s="21">
        <v>1</v>
      </c>
      <c r="I1187" s="21">
        <v>2</v>
      </c>
      <c r="J1187" s="21">
        <v>0</v>
      </c>
      <c r="K1187" s="21">
        <v>2</v>
      </c>
      <c r="L1187" s="21">
        <v>0</v>
      </c>
      <c r="M1187" s="21">
        <v>0</v>
      </c>
      <c r="N1187" s="161">
        <f t="shared" si="1132"/>
        <v>13</v>
      </c>
      <c r="O1187" s="22">
        <f t="shared" si="1133"/>
        <v>1.0833333333333333</v>
      </c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</row>
    <row r="1188" spans="1:26" s="9" customFormat="1" ht="15.75">
      <c r="A1188" s="37" t="s">
        <v>204</v>
      </c>
      <c r="B1188" s="214">
        <v>0</v>
      </c>
      <c r="C1188" s="214">
        <v>0</v>
      </c>
      <c r="D1188" s="214">
        <v>0</v>
      </c>
      <c r="E1188" s="214">
        <v>0</v>
      </c>
      <c r="F1188" s="214">
        <v>0</v>
      </c>
      <c r="G1188" s="21">
        <v>0</v>
      </c>
      <c r="H1188" s="21">
        <v>0</v>
      </c>
      <c r="I1188" s="21">
        <v>0</v>
      </c>
      <c r="J1188" s="21">
        <v>0</v>
      </c>
      <c r="K1188" s="21">
        <v>0</v>
      </c>
      <c r="L1188" s="21">
        <v>0</v>
      </c>
      <c r="M1188" s="21">
        <v>0</v>
      </c>
      <c r="N1188" s="161">
        <f t="shared" si="1132"/>
        <v>0</v>
      </c>
      <c r="O1188" s="22">
        <f t="shared" si="1133"/>
        <v>0</v>
      </c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</row>
    <row r="1189" spans="1:26" s="9" customFormat="1" ht="15.75">
      <c r="A1189" s="37" t="s">
        <v>205</v>
      </c>
      <c r="B1189" s="214">
        <v>0</v>
      </c>
      <c r="C1189" s="214">
        <v>0</v>
      </c>
      <c r="D1189" s="214">
        <v>0</v>
      </c>
      <c r="E1189" s="214">
        <v>0</v>
      </c>
      <c r="F1189" s="214">
        <v>0</v>
      </c>
      <c r="G1189" s="21">
        <v>0</v>
      </c>
      <c r="H1189" s="21">
        <v>0</v>
      </c>
      <c r="I1189" s="21">
        <v>0</v>
      </c>
      <c r="J1189" s="21">
        <v>0</v>
      </c>
      <c r="K1189" s="21">
        <v>0</v>
      </c>
      <c r="L1189" s="21">
        <v>0</v>
      </c>
      <c r="M1189" s="21">
        <v>0</v>
      </c>
      <c r="N1189" s="161">
        <f t="shared" si="1132"/>
        <v>0</v>
      </c>
      <c r="O1189" s="22">
        <f t="shared" si="1133"/>
        <v>0</v>
      </c>
      <c r="P1189" s="8"/>
      <c r="Q1189" s="8"/>
      <c r="R1189" s="8"/>
      <c r="S1189" s="8"/>
      <c r="T1189" s="8"/>
      <c r="U1189" s="8"/>
      <c r="V1189" s="8"/>
      <c r="W1189" s="8"/>
      <c r="X1189" s="8"/>
      <c r="Y1189" s="8"/>
      <c r="Z1189" s="8"/>
    </row>
    <row r="1190" spans="1:26" s="9" customFormat="1" ht="15.75">
      <c r="A1190" s="37" t="s">
        <v>184</v>
      </c>
      <c r="B1190" s="214">
        <v>0</v>
      </c>
      <c r="C1190" s="214">
        <v>0</v>
      </c>
      <c r="D1190" s="214">
        <v>0</v>
      </c>
      <c r="E1190" s="214">
        <v>0</v>
      </c>
      <c r="F1190" s="214">
        <v>0</v>
      </c>
      <c r="G1190" s="21">
        <v>0</v>
      </c>
      <c r="H1190" s="21">
        <v>0</v>
      </c>
      <c r="I1190" s="21">
        <v>0</v>
      </c>
      <c r="J1190" s="21">
        <v>0</v>
      </c>
      <c r="K1190" s="21">
        <v>0</v>
      </c>
      <c r="L1190" s="21">
        <v>0</v>
      </c>
      <c r="M1190" s="21">
        <v>0</v>
      </c>
      <c r="N1190" s="161">
        <f t="shared" si="1132"/>
        <v>0</v>
      </c>
      <c r="O1190" s="22">
        <f t="shared" si="1133"/>
        <v>0</v>
      </c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</row>
    <row r="1191" spans="1:26" s="9" customFormat="1" ht="15.75">
      <c r="A1191" s="37" t="s">
        <v>206</v>
      </c>
      <c r="B1191" s="214">
        <v>0</v>
      </c>
      <c r="C1191" s="214">
        <v>0</v>
      </c>
      <c r="D1191" s="214">
        <v>0</v>
      </c>
      <c r="E1191" s="214">
        <v>0</v>
      </c>
      <c r="F1191" s="214">
        <v>0</v>
      </c>
      <c r="G1191" s="21">
        <v>0</v>
      </c>
      <c r="H1191" s="21">
        <v>0</v>
      </c>
      <c r="I1191" s="21">
        <v>0</v>
      </c>
      <c r="J1191" s="21">
        <v>0</v>
      </c>
      <c r="K1191" s="21">
        <v>0</v>
      </c>
      <c r="L1191" s="21">
        <v>0</v>
      </c>
      <c r="M1191" s="21">
        <v>0</v>
      </c>
      <c r="N1191" s="161">
        <f t="shared" si="1132"/>
        <v>0</v>
      </c>
      <c r="O1191" s="22">
        <f t="shared" si="1133"/>
        <v>0</v>
      </c>
      <c r="P1191" s="8"/>
      <c r="Q1191" s="8"/>
      <c r="R1191" s="8"/>
      <c r="S1191" s="8"/>
      <c r="T1191" s="8"/>
      <c r="U1191" s="8"/>
      <c r="V1191" s="8"/>
      <c r="W1191" s="8"/>
      <c r="X1191" s="8"/>
      <c r="Y1191" s="8"/>
      <c r="Z1191" s="8"/>
    </row>
    <row r="1192" spans="1:26" s="9" customFormat="1" ht="15.75">
      <c r="A1192" s="37" t="s">
        <v>207</v>
      </c>
      <c r="B1192" s="214">
        <v>0</v>
      </c>
      <c r="C1192" s="214">
        <v>0</v>
      </c>
      <c r="D1192" s="214">
        <v>0</v>
      </c>
      <c r="E1192" s="214">
        <v>0</v>
      </c>
      <c r="F1192" s="214">
        <v>0</v>
      </c>
      <c r="G1192" s="21">
        <v>0</v>
      </c>
      <c r="H1192" s="21">
        <v>0</v>
      </c>
      <c r="I1192" s="21">
        <v>0</v>
      </c>
      <c r="J1192" s="21">
        <v>0</v>
      </c>
      <c r="K1192" s="21">
        <v>0</v>
      </c>
      <c r="L1192" s="21">
        <v>0</v>
      </c>
      <c r="M1192" s="21">
        <v>0</v>
      </c>
      <c r="N1192" s="161">
        <f t="shared" si="1132"/>
        <v>0</v>
      </c>
      <c r="O1192" s="22">
        <f t="shared" si="1133"/>
        <v>0</v>
      </c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8"/>
    </row>
    <row r="1193" spans="1:26" s="9" customFormat="1" ht="15.75">
      <c r="A1193" s="37" t="s">
        <v>185</v>
      </c>
      <c r="B1193" s="214">
        <v>0</v>
      </c>
      <c r="C1193" s="214">
        <v>0</v>
      </c>
      <c r="D1193" s="214">
        <v>0</v>
      </c>
      <c r="E1193" s="214">
        <v>0</v>
      </c>
      <c r="F1193" s="214">
        <v>0</v>
      </c>
      <c r="G1193" s="21">
        <v>0</v>
      </c>
      <c r="H1193" s="21">
        <v>0</v>
      </c>
      <c r="I1193" s="21">
        <v>0</v>
      </c>
      <c r="J1193" s="21">
        <v>0</v>
      </c>
      <c r="K1193" s="21">
        <v>0</v>
      </c>
      <c r="L1193" s="21">
        <v>0</v>
      </c>
      <c r="M1193" s="21">
        <v>0</v>
      </c>
      <c r="N1193" s="161">
        <f t="shared" si="1132"/>
        <v>0</v>
      </c>
      <c r="O1193" s="22">
        <f t="shared" si="1133"/>
        <v>0</v>
      </c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</row>
    <row r="1194" spans="1:26" s="9" customFormat="1" ht="15.75">
      <c r="A1194" s="37" t="s">
        <v>208</v>
      </c>
      <c r="B1194" s="214">
        <v>0</v>
      </c>
      <c r="C1194" s="214">
        <v>0</v>
      </c>
      <c r="D1194" s="214">
        <v>0</v>
      </c>
      <c r="E1194" s="214">
        <v>0</v>
      </c>
      <c r="F1194" s="214">
        <v>0</v>
      </c>
      <c r="G1194" s="21">
        <v>0</v>
      </c>
      <c r="H1194" s="21">
        <v>0</v>
      </c>
      <c r="I1194" s="21">
        <v>0</v>
      </c>
      <c r="J1194" s="21">
        <v>0</v>
      </c>
      <c r="K1194" s="21">
        <v>0</v>
      </c>
      <c r="L1194" s="21">
        <v>0</v>
      </c>
      <c r="M1194" s="21">
        <v>0</v>
      </c>
      <c r="N1194" s="161">
        <f t="shared" si="1132"/>
        <v>0</v>
      </c>
      <c r="O1194" s="22">
        <f t="shared" si="1133"/>
        <v>0</v>
      </c>
      <c r="P1194" s="13"/>
      <c r="Q1194" s="13"/>
      <c r="R1194" s="13"/>
      <c r="S1194" s="13"/>
      <c r="T1194" s="13"/>
      <c r="U1194" s="13"/>
      <c r="V1194" s="13"/>
      <c r="W1194" s="13"/>
      <c r="X1194" s="13"/>
      <c r="Y1194" s="13"/>
      <c r="Z1194" s="13"/>
    </row>
    <row r="1195" spans="1:26" s="9" customFormat="1" ht="15.75">
      <c r="A1195" s="37" t="s">
        <v>186</v>
      </c>
      <c r="B1195" s="214">
        <v>0</v>
      </c>
      <c r="C1195" s="214">
        <v>0</v>
      </c>
      <c r="D1195" s="214">
        <v>0</v>
      </c>
      <c r="E1195" s="214">
        <v>1</v>
      </c>
      <c r="F1195" s="214">
        <v>1</v>
      </c>
      <c r="G1195" s="21">
        <v>2</v>
      </c>
      <c r="H1195" s="21">
        <v>0</v>
      </c>
      <c r="I1195" s="21">
        <v>1</v>
      </c>
      <c r="J1195" s="21">
        <v>0</v>
      </c>
      <c r="K1195" s="21">
        <v>2</v>
      </c>
      <c r="L1195" s="21">
        <v>0</v>
      </c>
      <c r="M1195" s="21">
        <v>0</v>
      </c>
      <c r="N1195" s="161">
        <f t="shared" si="1132"/>
        <v>7</v>
      </c>
      <c r="O1195" s="22">
        <f t="shared" si="1133"/>
        <v>0.58333333333333337</v>
      </c>
      <c r="P1195" s="13"/>
      <c r="Q1195" s="13"/>
      <c r="R1195" s="13"/>
      <c r="S1195" s="13"/>
      <c r="T1195" s="13"/>
      <c r="U1195" s="13"/>
      <c r="V1195" s="13"/>
      <c r="W1195" s="13"/>
      <c r="X1195" s="13"/>
      <c r="Y1195" s="13"/>
      <c r="Z1195" s="13"/>
    </row>
    <row r="1196" spans="1:26" s="9" customFormat="1" ht="15.75">
      <c r="A1196" s="37" t="s">
        <v>209</v>
      </c>
      <c r="B1196" s="214">
        <v>0</v>
      </c>
      <c r="C1196" s="214">
        <v>0</v>
      </c>
      <c r="D1196" s="214">
        <v>0</v>
      </c>
      <c r="E1196" s="214">
        <v>0</v>
      </c>
      <c r="F1196" s="214">
        <v>0</v>
      </c>
      <c r="G1196" s="21">
        <v>0</v>
      </c>
      <c r="H1196" s="21">
        <v>0</v>
      </c>
      <c r="I1196" s="21">
        <v>0</v>
      </c>
      <c r="J1196" s="21">
        <v>0</v>
      </c>
      <c r="K1196" s="21">
        <v>0</v>
      </c>
      <c r="L1196" s="21">
        <v>0</v>
      </c>
      <c r="M1196" s="21">
        <v>0</v>
      </c>
      <c r="N1196" s="161">
        <f t="shared" si="1132"/>
        <v>0</v>
      </c>
      <c r="O1196" s="22">
        <f t="shared" si="1133"/>
        <v>0</v>
      </c>
      <c r="P1196" s="13"/>
      <c r="Q1196" s="13"/>
      <c r="R1196" s="13"/>
      <c r="S1196" s="13"/>
      <c r="T1196" s="13"/>
      <c r="U1196" s="13"/>
      <c r="V1196" s="13"/>
      <c r="W1196" s="13"/>
      <c r="X1196" s="13"/>
      <c r="Y1196" s="13"/>
      <c r="Z1196" s="13"/>
    </row>
    <row r="1197" spans="1:26" s="9" customFormat="1" ht="15.75">
      <c r="A1197" s="37" t="s">
        <v>210</v>
      </c>
      <c r="B1197" s="214">
        <v>0</v>
      </c>
      <c r="C1197" s="214">
        <v>0</v>
      </c>
      <c r="D1197" s="214">
        <v>0</v>
      </c>
      <c r="E1197" s="214">
        <v>0</v>
      </c>
      <c r="F1197" s="214">
        <v>0</v>
      </c>
      <c r="G1197" s="21">
        <v>0</v>
      </c>
      <c r="H1197" s="21">
        <v>0</v>
      </c>
      <c r="I1197" s="21">
        <v>0</v>
      </c>
      <c r="J1197" s="21">
        <v>0</v>
      </c>
      <c r="K1197" s="21">
        <v>0</v>
      </c>
      <c r="L1197" s="21">
        <v>0</v>
      </c>
      <c r="M1197" s="21">
        <v>0</v>
      </c>
      <c r="N1197" s="161">
        <f t="shared" si="1132"/>
        <v>0</v>
      </c>
      <c r="O1197" s="22">
        <f t="shared" si="1133"/>
        <v>0</v>
      </c>
      <c r="P1197" s="13"/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</row>
    <row r="1198" spans="1:26" s="9" customFormat="1" ht="15.75">
      <c r="A1198" s="37" t="s">
        <v>211</v>
      </c>
      <c r="B1198" s="214">
        <v>0</v>
      </c>
      <c r="C1198" s="214">
        <v>0</v>
      </c>
      <c r="D1198" s="214">
        <v>3</v>
      </c>
      <c r="E1198" s="214">
        <v>0</v>
      </c>
      <c r="F1198" s="214">
        <v>2</v>
      </c>
      <c r="G1198" s="21">
        <v>1</v>
      </c>
      <c r="H1198" s="21">
        <v>0</v>
      </c>
      <c r="I1198" s="21">
        <v>1</v>
      </c>
      <c r="J1198" s="21">
        <v>1</v>
      </c>
      <c r="K1198" s="21">
        <v>1</v>
      </c>
      <c r="L1198" s="21">
        <v>1</v>
      </c>
      <c r="M1198" s="21">
        <v>2</v>
      </c>
      <c r="N1198" s="161">
        <f t="shared" si="1132"/>
        <v>12</v>
      </c>
      <c r="O1198" s="22">
        <f t="shared" si="1133"/>
        <v>1</v>
      </c>
      <c r="P1198" s="13"/>
      <c r="Q1198" s="13"/>
      <c r="R1198" s="13"/>
      <c r="S1198" s="13"/>
      <c r="T1198" s="13"/>
      <c r="U1198" s="13"/>
      <c r="V1198" s="13"/>
      <c r="W1198" s="13"/>
      <c r="X1198" s="13"/>
      <c r="Y1198" s="13"/>
      <c r="Z1198" s="13"/>
    </row>
    <row r="1199" spans="1:26" s="9" customFormat="1" ht="15.75">
      <c r="A1199" s="37" t="s">
        <v>189</v>
      </c>
      <c r="B1199" s="214">
        <v>0</v>
      </c>
      <c r="C1199" s="214">
        <v>0</v>
      </c>
      <c r="D1199" s="214">
        <v>0</v>
      </c>
      <c r="E1199" s="214">
        <v>0</v>
      </c>
      <c r="F1199" s="214">
        <v>0</v>
      </c>
      <c r="G1199" s="21">
        <v>0</v>
      </c>
      <c r="H1199" s="21">
        <v>0</v>
      </c>
      <c r="I1199" s="21">
        <v>0</v>
      </c>
      <c r="J1199" s="21">
        <v>0</v>
      </c>
      <c r="K1199" s="21">
        <v>0</v>
      </c>
      <c r="L1199" s="21">
        <v>0</v>
      </c>
      <c r="M1199" s="21">
        <v>0</v>
      </c>
      <c r="N1199" s="161">
        <f t="shared" si="1132"/>
        <v>0</v>
      </c>
      <c r="O1199" s="22">
        <f t="shared" si="1133"/>
        <v>0</v>
      </c>
      <c r="P1199" s="13"/>
      <c r="Q1199" s="13"/>
      <c r="R1199" s="13"/>
      <c r="S1199" s="13"/>
      <c r="T1199" s="13"/>
      <c r="U1199" s="13"/>
      <c r="V1199" s="13"/>
      <c r="W1199" s="13"/>
      <c r="X1199" s="13"/>
      <c r="Y1199" s="13"/>
      <c r="Z1199" s="13"/>
    </row>
    <row r="1200" spans="1:26" s="9" customFormat="1" ht="15.75">
      <c r="A1200" s="37" t="s">
        <v>212</v>
      </c>
      <c r="B1200" s="214">
        <v>0</v>
      </c>
      <c r="C1200" s="214">
        <v>0</v>
      </c>
      <c r="D1200" s="214">
        <v>0</v>
      </c>
      <c r="E1200" s="214">
        <v>0</v>
      </c>
      <c r="F1200" s="214">
        <v>0</v>
      </c>
      <c r="G1200" s="21">
        <v>0</v>
      </c>
      <c r="H1200" s="21">
        <v>0</v>
      </c>
      <c r="I1200" s="21">
        <v>0</v>
      </c>
      <c r="J1200" s="21">
        <v>0</v>
      </c>
      <c r="K1200" s="21">
        <v>0</v>
      </c>
      <c r="L1200" s="21">
        <v>0</v>
      </c>
      <c r="M1200" s="21">
        <v>0</v>
      </c>
      <c r="N1200" s="161">
        <f t="shared" si="1132"/>
        <v>0</v>
      </c>
      <c r="O1200" s="22">
        <f t="shared" si="1133"/>
        <v>0</v>
      </c>
      <c r="P1200" s="13"/>
      <c r="Q1200" s="13"/>
      <c r="R1200" s="13"/>
      <c r="S1200" s="13"/>
      <c r="T1200" s="13"/>
      <c r="U1200" s="13"/>
      <c r="V1200" s="13"/>
      <c r="W1200" s="13"/>
      <c r="X1200" s="13"/>
      <c r="Y1200" s="13"/>
      <c r="Z1200" s="13"/>
    </row>
    <row r="1201" spans="1:26" s="9" customFormat="1" ht="15.75">
      <c r="A1201" s="37" t="s">
        <v>213</v>
      </c>
      <c r="B1201" s="214">
        <v>9</v>
      </c>
      <c r="C1201" s="214">
        <v>2</v>
      </c>
      <c r="D1201" s="214">
        <v>6</v>
      </c>
      <c r="E1201" s="214">
        <v>3</v>
      </c>
      <c r="F1201" s="214">
        <v>4</v>
      </c>
      <c r="G1201" s="21">
        <v>4</v>
      </c>
      <c r="H1201" s="21">
        <v>5</v>
      </c>
      <c r="I1201" s="21">
        <v>2</v>
      </c>
      <c r="J1201" s="21">
        <v>2</v>
      </c>
      <c r="K1201" s="21">
        <v>2</v>
      </c>
      <c r="L1201" s="21">
        <v>2</v>
      </c>
      <c r="M1201" s="21">
        <v>6</v>
      </c>
      <c r="N1201" s="161">
        <f t="shared" si="1132"/>
        <v>47</v>
      </c>
      <c r="O1201" s="22">
        <f t="shared" si="1133"/>
        <v>3.9166666666666665</v>
      </c>
      <c r="P1201" s="13"/>
      <c r="Q1201" s="13"/>
      <c r="R1201" s="13"/>
      <c r="S1201" s="13"/>
      <c r="T1201" s="13"/>
      <c r="U1201" s="13"/>
      <c r="V1201" s="13"/>
      <c r="W1201" s="13"/>
      <c r="X1201" s="13"/>
      <c r="Y1201" s="13"/>
      <c r="Z1201" s="13"/>
    </row>
    <row r="1202" spans="1:26" s="9" customFormat="1" ht="15.75">
      <c r="A1202" s="37" t="s">
        <v>497</v>
      </c>
      <c r="B1202" s="214">
        <v>6</v>
      </c>
      <c r="C1202" s="214">
        <v>5</v>
      </c>
      <c r="D1202" s="214">
        <v>11</v>
      </c>
      <c r="E1202" s="214">
        <v>1</v>
      </c>
      <c r="F1202" s="214">
        <v>5</v>
      </c>
      <c r="G1202" s="214">
        <v>3</v>
      </c>
      <c r="H1202" s="214">
        <v>5</v>
      </c>
      <c r="I1202" s="21">
        <v>1</v>
      </c>
      <c r="J1202" s="21">
        <v>1</v>
      </c>
      <c r="K1202" s="21">
        <v>6</v>
      </c>
      <c r="L1202" s="21">
        <v>4</v>
      </c>
      <c r="M1202" s="21">
        <v>5</v>
      </c>
      <c r="N1202" s="161">
        <f>SUM(B1202:M1202)</f>
        <v>53</v>
      </c>
      <c r="O1202" s="22">
        <f>IF(N1202=0,0,AVERAGE(B1202:M1202))</f>
        <v>4.416666666666667</v>
      </c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</row>
    <row r="1203" spans="1:26" s="9" customFormat="1" ht="15.75">
      <c r="A1203" s="37" t="s">
        <v>22</v>
      </c>
      <c r="B1203" s="21">
        <v>0</v>
      </c>
      <c r="C1203" s="21">
        <v>0</v>
      </c>
      <c r="D1203" s="21">
        <v>0</v>
      </c>
      <c r="E1203" s="21">
        <v>0</v>
      </c>
      <c r="F1203" s="21">
        <v>0</v>
      </c>
      <c r="G1203" s="21">
        <v>0</v>
      </c>
      <c r="H1203" s="21">
        <v>0</v>
      </c>
      <c r="I1203" s="21">
        <v>0</v>
      </c>
      <c r="J1203" s="21">
        <v>0</v>
      </c>
      <c r="K1203" s="21">
        <v>0</v>
      </c>
      <c r="L1203" s="21">
        <v>0</v>
      </c>
      <c r="M1203" s="21">
        <v>0</v>
      </c>
      <c r="N1203" s="161">
        <f t="shared" si="1132"/>
        <v>0</v>
      </c>
      <c r="O1203" s="22">
        <f t="shared" si="1133"/>
        <v>0</v>
      </c>
      <c r="P1203" s="13"/>
      <c r="Q1203" s="13"/>
      <c r="R1203" s="13"/>
      <c r="S1203" s="13"/>
      <c r="T1203" s="13"/>
      <c r="U1203" s="13"/>
      <c r="V1203" s="13"/>
      <c r="W1203" s="13"/>
      <c r="X1203" s="13"/>
      <c r="Y1203" s="13"/>
      <c r="Z1203" s="13"/>
    </row>
    <row r="1204" spans="1:26" s="9" customFormat="1" ht="15.75">
      <c r="A1204" s="62" t="s">
        <v>21</v>
      </c>
      <c r="B1204" s="24">
        <f t="shared" ref="B1204:O1204" si="1134">SUM(B1186:B1203)</f>
        <v>31</v>
      </c>
      <c r="C1204" s="24">
        <f t="shared" si="1134"/>
        <v>26</v>
      </c>
      <c r="D1204" s="24">
        <f t="shared" si="1134"/>
        <v>35</v>
      </c>
      <c r="E1204" s="24">
        <f t="shared" si="1134"/>
        <v>31</v>
      </c>
      <c r="F1204" s="24">
        <f t="shared" si="1134"/>
        <v>42</v>
      </c>
      <c r="G1204" s="24">
        <f>SUM(G1186:G1203)</f>
        <v>27</v>
      </c>
      <c r="H1204" s="24">
        <f>SUM(H1186:H1203)</f>
        <v>29</v>
      </c>
      <c r="I1204" s="24">
        <f t="shared" ref="I1204:J1204" si="1135">SUM(I1186:I1203)</f>
        <v>26</v>
      </c>
      <c r="J1204" s="24">
        <f t="shared" si="1135"/>
        <v>22</v>
      </c>
      <c r="K1204" s="24">
        <f t="shared" ref="K1204:L1204" si="1136">SUM(K1186:K1203)</f>
        <v>34</v>
      </c>
      <c r="L1204" s="24">
        <f t="shared" si="1136"/>
        <v>25</v>
      </c>
      <c r="M1204" s="24">
        <f t="shared" ref="M1204" si="1137">SUM(M1186:M1203)</f>
        <v>24</v>
      </c>
      <c r="N1204" s="155">
        <f t="shared" si="1134"/>
        <v>352</v>
      </c>
      <c r="O1204" s="25">
        <f t="shared" si="1134"/>
        <v>29.333333333333332</v>
      </c>
      <c r="P1204" s="13"/>
      <c r="Q1204" s="13"/>
      <c r="R1204" s="13"/>
      <c r="S1204" s="13"/>
      <c r="T1204" s="13"/>
      <c r="U1204" s="13"/>
      <c r="V1204" s="13"/>
      <c r="W1204" s="13"/>
      <c r="X1204" s="13"/>
      <c r="Y1204" s="13"/>
      <c r="Z1204" s="13"/>
    </row>
    <row r="1205" spans="1:26" s="9" customFormat="1" ht="15.75">
      <c r="A1205" s="62" t="s">
        <v>131</v>
      </c>
      <c r="B1205" s="25">
        <f t="shared" ref="B1205:H1205" si="1138">IF(B1204=0,"",B1204/B$1696)</f>
        <v>1</v>
      </c>
      <c r="C1205" s="25">
        <f t="shared" si="1138"/>
        <v>0.9285714285714286</v>
      </c>
      <c r="D1205" s="25">
        <f t="shared" si="1138"/>
        <v>1.1290322580645162</v>
      </c>
      <c r="E1205" s="25">
        <f t="shared" si="1138"/>
        <v>1.0333333333333334</v>
      </c>
      <c r="F1205" s="25">
        <f t="shared" si="1138"/>
        <v>1.3548387096774193</v>
      </c>
      <c r="G1205" s="25">
        <f t="shared" si="1138"/>
        <v>0.9</v>
      </c>
      <c r="H1205" s="25">
        <f t="shared" si="1138"/>
        <v>0.93548387096774188</v>
      </c>
      <c r="I1205" s="25">
        <f t="shared" ref="I1205" si="1139">IF(I1204=0,"",I1204/I$1696)</f>
        <v>0.83870967741935487</v>
      </c>
      <c r="J1205" s="25">
        <f t="shared" ref="J1205:K1205" si="1140">IF(J1204=0,"",J1204/J$1696)</f>
        <v>0.73333333333333328</v>
      </c>
      <c r="K1205" s="25">
        <f t="shared" si="1140"/>
        <v>1.096774193548387</v>
      </c>
      <c r="L1205" s="25">
        <f t="shared" ref="L1205:M1205" si="1141">IF(L1204=0,"",L1204/L$1696)</f>
        <v>0.83333333333333337</v>
      </c>
      <c r="M1205" s="25">
        <f t="shared" si="1141"/>
        <v>0.77419354838709675</v>
      </c>
      <c r="N1205" s="155">
        <f>SUM(B1205:M1205)</f>
        <v>11.557603686635945</v>
      </c>
      <c r="O1205" s="25">
        <f>IF(N1205=0,0,AVERAGE(B1205:M1205))</f>
        <v>0.96313364055299544</v>
      </c>
      <c r="P1205" s="13"/>
      <c r="Q1205" s="13"/>
      <c r="R1205" s="13"/>
      <c r="S1205" s="13"/>
      <c r="T1205" s="13"/>
      <c r="U1205" s="13"/>
      <c r="V1205" s="13"/>
      <c r="W1205" s="13"/>
      <c r="X1205" s="13"/>
      <c r="Y1205" s="13"/>
      <c r="Z1205" s="13"/>
    </row>
    <row r="1206" spans="1:26" s="356" customFormat="1" ht="15.75">
      <c r="A1206" s="67"/>
      <c r="B1206" s="68">
        <f>B1202</f>
        <v>6</v>
      </c>
      <c r="C1206" s="68">
        <f t="shared" ref="C1206:K1206" si="1142">C1202</f>
        <v>5</v>
      </c>
      <c r="D1206" s="68">
        <f t="shared" si="1142"/>
        <v>11</v>
      </c>
      <c r="E1206" s="68">
        <f t="shared" si="1142"/>
        <v>1</v>
      </c>
      <c r="F1206" s="68">
        <f t="shared" si="1142"/>
        <v>5</v>
      </c>
      <c r="G1206" s="68">
        <f t="shared" si="1142"/>
        <v>3</v>
      </c>
      <c r="H1206" s="68">
        <f t="shared" si="1142"/>
        <v>5</v>
      </c>
      <c r="I1206" s="68">
        <f t="shared" si="1142"/>
        <v>1</v>
      </c>
      <c r="J1206" s="68">
        <f t="shared" si="1142"/>
        <v>1</v>
      </c>
      <c r="K1206" s="68">
        <f t="shared" si="1142"/>
        <v>6</v>
      </c>
      <c r="L1206" s="68">
        <f t="shared" ref="L1206:M1206" si="1143">L1202</f>
        <v>4</v>
      </c>
      <c r="M1206" s="68">
        <f t="shared" si="1143"/>
        <v>5</v>
      </c>
      <c r="N1206" s="172"/>
      <c r="O1206" s="69"/>
      <c r="P1206" s="360"/>
      <c r="Q1206" s="360"/>
      <c r="R1206" s="360"/>
      <c r="S1206" s="360"/>
      <c r="T1206" s="360"/>
      <c r="U1206" s="360"/>
      <c r="V1206" s="360"/>
      <c r="W1206" s="360"/>
      <c r="X1206" s="360"/>
      <c r="Y1206" s="360"/>
      <c r="Z1206" s="360"/>
    </row>
    <row r="1207" spans="1:26" s="9" customFormat="1" ht="15.75">
      <c r="A1207" s="66" t="s">
        <v>815</v>
      </c>
      <c r="B1207" s="18"/>
      <c r="C1207" s="18"/>
      <c r="D1207" s="18"/>
      <c r="E1207" s="18"/>
      <c r="F1207" s="18"/>
      <c r="G1207" s="18"/>
      <c r="H1207" s="18"/>
      <c r="I1207" s="18"/>
      <c r="J1207" s="18"/>
      <c r="K1207" s="18"/>
      <c r="L1207" s="18"/>
      <c r="M1207" s="18"/>
      <c r="N1207" s="160"/>
      <c r="O1207" s="19"/>
      <c r="P1207" s="13"/>
      <c r="Q1207" s="13"/>
      <c r="R1207" s="13"/>
      <c r="S1207" s="13"/>
      <c r="T1207" s="13"/>
      <c r="U1207" s="13"/>
      <c r="V1207" s="13"/>
      <c r="W1207" s="13"/>
      <c r="X1207" s="13"/>
      <c r="Y1207" s="13"/>
      <c r="Z1207" s="13"/>
    </row>
    <row r="1208" spans="1:26" s="9" customFormat="1" ht="15.75">
      <c r="A1208" s="40" t="s">
        <v>18</v>
      </c>
      <c r="B1208" s="214">
        <v>0</v>
      </c>
      <c r="C1208" s="214">
        <v>3</v>
      </c>
      <c r="D1208" s="214">
        <v>0</v>
      </c>
      <c r="E1208" s="214">
        <v>1</v>
      </c>
      <c r="F1208" s="214">
        <v>3</v>
      </c>
      <c r="G1208" s="21">
        <v>2</v>
      </c>
      <c r="H1208" s="21">
        <v>5</v>
      </c>
      <c r="I1208" s="21">
        <v>2</v>
      </c>
      <c r="J1208" s="21">
        <v>0</v>
      </c>
      <c r="K1208" s="21">
        <v>2</v>
      </c>
      <c r="L1208" s="21">
        <v>3</v>
      </c>
      <c r="M1208" s="21">
        <v>5</v>
      </c>
      <c r="N1208" s="161">
        <f>SUM(B1208:M1208)</f>
        <v>26</v>
      </c>
      <c r="O1208" s="22">
        <f>IF(N1208=0,0,AVERAGE(B1208:M1208))</f>
        <v>2.1666666666666665</v>
      </c>
      <c r="P1208" s="13"/>
      <c r="Q1208" s="13"/>
      <c r="R1208" s="13"/>
      <c r="S1208" s="13"/>
      <c r="T1208" s="13"/>
      <c r="U1208" s="13"/>
      <c r="V1208" s="13"/>
      <c r="W1208" s="13"/>
      <c r="X1208" s="13"/>
      <c r="Y1208" s="13"/>
      <c r="Z1208" s="13"/>
    </row>
    <row r="1209" spans="1:26" s="9" customFormat="1" ht="15.75">
      <c r="A1209" s="40" t="s">
        <v>19</v>
      </c>
      <c r="B1209" s="214">
        <v>22</v>
      </c>
      <c r="C1209" s="214">
        <v>18</v>
      </c>
      <c r="D1209" s="214">
        <v>30</v>
      </c>
      <c r="E1209" s="214">
        <v>22</v>
      </c>
      <c r="F1209" s="214">
        <v>32</v>
      </c>
      <c r="G1209" s="21">
        <v>22</v>
      </c>
      <c r="H1209" s="21">
        <v>23</v>
      </c>
      <c r="I1209" s="21">
        <v>23</v>
      </c>
      <c r="J1209" s="21">
        <v>19</v>
      </c>
      <c r="K1209" s="21">
        <v>28</v>
      </c>
      <c r="L1209" s="21">
        <v>19</v>
      </c>
      <c r="M1209" s="21">
        <v>16</v>
      </c>
      <c r="N1209" s="161">
        <f>SUM(B1209:M1209)</f>
        <v>274</v>
      </c>
      <c r="O1209" s="22">
        <f>IF(N1209=0,0,AVERAGE(B1209:M1209))</f>
        <v>22.833333333333332</v>
      </c>
      <c r="P1209" s="13"/>
      <c r="Q1209" s="13"/>
      <c r="R1209" s="13"/>
      <c r="S1209" s="13"/>
      <c r="T1209" s="13"/>
      <c r="U1209" s="13"/>
      <c r="V1209" s="13"/>
      <c r="W1209" s="13"/>
      <c r="X1209" s="13"/>
      <c r="Y1209" s="13"/>
      <c r="Z1209" s="13"/>
    </row>
    <row r="1210" spans="1:26" s="9" customFormat="1" ht="15.75">
      <c r="A1210" s="40" t="s">
        <v>20</v>
      </c>
      <c r="B1210" s="214">
        <v>9</v>
      </c>
      <c r="C1210" s="214">
        <v>5</v>
      </c>
      <c r="D1210" s="214">
        <v>5</v>
      </c>
      <c r="E1210" s="214">
        <v>8</v>
      </c>
      <c r="F1210" s="214">
        <v>7</v>
      </c>
      <c r="G1210" s="21">
        <v>3</v>
      </c>
      <c r="H1210" s="21">
        <v>1</v>
      </c>
      <c r="I1210" s="21">
        <v>1</v>
      </c>
      <c r="J1210" s="21">
        <v>3</v>
      </c>
      <c r="K1210" s="21">
        <v>4</v>
      </c>
      <c r="L1210" s="21">
        <v>3</v>
      </c>
      <c r="M1210" s="21">
        <v>2</v>
      </c>
      <c r="N1210" s="161">
        <f>SUM(B1210:M1210)</f>
        <v>51</v>
      </c>
      <c r="O1210" s="22">
        <f>IF(N1210=0,0,AVERAGE(B1210:M1210))</f>
        <v>4.25</v>
      </c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</row>
    <row r="1211" spans="1:26" s="9" customFormat="1" ht="15.75">
      <c r="A1211" s="62" t="s">
        <v>21</v>
      </c>
      <c r="B1211" s="24">
        <f t="shared" ref="B1211:O1211" si="1144">SUM(B1208:B1210)</f>
        <v>31</v>
      </c>
      <c r="C1211" s="24">
        <f t="shared" si="1144"/>
        <v>26</v>
      </c>
      <c r="D1211" s="24">
        <f t="shared" si="1144"/>
        <v>35</v>
      </c>
      <c r="E1211" s="24">
        <f t="shared" si="1144"/>
        <v>31</v>
      </c>
      <c r="F1211" s="24">
        <f t="shared" si="1144"/>
        <v>42</v>
      </c>
      <c r="G1211" s="24">
        <f t="shared" ref="G1211:L1211" si="1145">SUM(G1208:G1210)</f>
        <v>27</v>
      </c>
      <c r="H1211" s="24">
        <f t="shared" si="1145"/>
        <v>29</v>
      </c>
      <c r="I1211" s="24">
        <f t="shared" si="1145"/>
        <v>26</v>
      </c>
      <c r="J1211" s="24">
        <f t="shared" si="1145"/>
        <v>22</v>
      </c>
      <c r="K1211" s="24">
        <f t="shared" si="1145"/>
        <v>34</v>
      </c>
      <c r="L1211" s="24">
        <f t="shared" si="1145"/>
        <v>25</v>
      </c>
      <c r="M1211" s="24">
        <f t="shared" ref="M1211" si="1146">SUM(M1208:M1210)</f>
        <v>23</v>
      </c>
      <c r="N1211" s="155">
        <f t="shared" si="1144"/>
        <v>351</v>
      </c>
      <c r="O1211" s="25">
        <f t="shared" si="1144"/>
        <v>29.25</v>
      </c>
      <c r="P1211" s="13"/>
      <c r="Q1211" s="13"/>
      <c r="R1211" s="13"/>
      <c r="S1211" s="13"/>
      <c r="T1211" s="13"/>
      <c r="U1211" s="13"/>
      <c r="V1211" s="13"/>
      <c r="W1211" s="13"/>
      <c r="X1211" s="13"/>
      <c r="Y1211" s="13"/>
      <c r="Z1211" s="13"/>
    </row>
    <row r="1212" spans="1:26" s="9" customFormat="1" ht="15.75">
      <c r="A1212" s="62" t="s">
        <v>131</v>
      </c>
      <c r="B1212" s="25">
        <f t="shared" ref="B1212:H1212" si="1147">IF(B1211=0,"",B1211/B$1696)</f>
        <v>1</v>
      </c>
      <c r="C1212" s="25">
        <f t="shared" si="1147"/>
        <v>0.9285714285714286</v>
      </c>
      <c r="D1212" s="25">
        <f t="shared" si="1147"/>
        <v>1.1290322580645162</v>
      </c>
      <c r="E1212" s="25">
        <f t="shared" si="1147"/>
        <v>1.0333333333333334</v>
      </c>
      <c r="F1212" s="25">
        <f t="shared" si="1147"/>
        <v>1.3548387096774193</v>
      </c>
      <c r="G1212" s="25">
        <f t="shared" si="1147"/>
        <v>0.9</v>
      </c>
      <c r="H1212" s="25">
        <f t="shared" si="1147"/>
        <v>0.93548387096774188</v>
      </c>
      <c r="I1212" s="25">
        <f t="shared" ref="I1212:J1212" si="1148">IF(I1211=0,"",I1211/I$1696)</f>
        <v>0.83870967741935487</v>
      </c>
      <c r="J1212" s="25">
        <f t="shared" si="1148"/>
        <v>0.73333333333333328</v>
      </c>
      <c r="K1212" s="25">
        <f t="shared" ref="K1212:L1212" si="1149">IF(K1211=0,"",K1211/K$1696)</f>
        <v>1.096774193548387</v>
      </c>
      <c r="L1212" s="25">
        <f t="shared" si="1149"/>
        <v>0.83333333333333337</v>
      </c>
      <c r="M1212" s="25">
        <f t="shared" ref="M1212" si="1150">IF(M1211=0,"",M1211/M$1696)</f>
        <v>0.74193548387096775</v>
      </c>
      <c r="N1212" s="155">
        <f>SUM(B1212:M1212)</f>
        <v>11.525345622119817</v>
      </c>
      <c r="O1212" s="25">
        <f>IF(N1212=0,0,AVERAGE(B1212:M1212))</f>
        <v>0.96044546850998469</v>
      </c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</row>
    <row r="1213" spans="1:26" s="356" customFormat="1" ht="15.75">
      <c r="A1213" s="67"/>
      <c r="B1213" s="68">
        <f>SUM(B1186:B1201,B1203)</f>
        <v>25</v>
      </c>
      <c r="C1213" s="68">
        <f t="shared" ref="C1213:K1213" si="1151">SUM(C1186:C1201,C1203)</f>
        <v>21</v>
      </c>
      <c r="D1213" s="68">
        <f t="shared" si="1151"/>
        <v>24</v>
      </c>
      <c r="E1213" s="68">
        <f t="shared" si="1151"/>
        <v>30</v>
      </c>
      <c r="F1213" s="68">
        <f t="shared" si="1151"/>
        <v>37</v>
      </c>
      <c r="G1213" s="68">
        <f t="shared" si="1151"/>
        <v>24</v>
      </c>
      <c r="H1213" s="68">
        <f t="shared" si="1151"/>
        <v>24</v>
      </c>
      <c r="I1213" s="68">
        <f t="shared" si="1151"/>
        <v>25</v>
      </c>
      <c r="J1213" s="68">
        <f t="shared" si="1151"/>
        <v>21</v>
      </c>
      <c r="K1213" s="68">
        <f t="shared" si="1151"/>
        <v>28</v>
      </c>
      <c r="L1213" s="68">
        <f t="shared" ref="L1213:M1213" si="1152">SUM(L1186:L1201,L1203)</f>
        <v>21</v>
      </c>
      <c r="M1213" s="68">
        <f t="shared" si="1152"/>
        <v>19</v>
      </c>
      <c r="N1213" s="172"/>
      <c r="O1213" s="69"/>
      <c r="P1213" s="355"/>
      <c r="Q1213" s="355"/>
      <c r="R1213" s="355"/>
      <c r="S1213" s="355"/>
      <c r="T1213" s="355"/>
      <c r="U1213" s="355"/>
      <c r="V1213" s="355"/>
      <c r="W1213" s="355"/>
      <c r="X1213" s="355"/>
      <c r="Y1213" s="355"/>
      <c r="Z1213" s="355"/>
    </row>
    <row r="1214" spans="1:26" s="9" customFormat="1" ht="15.75">
      <c r="A1214" s="66" t="s">
        <v>816</v>
      </c>
      <c r="B1214" s="18"/>
      <c r="C1214" s="18"/>
      <c r="D1214" s="18"/>
      <c r="E1214" s="18"/>
      <c r="F1214" s="18"/>
      <c r="G1214" s="18"/>
      <c r="H1214" s="18"/>
      <c r="I1214" s="18"/>
      <c r="J1214" s="18"/>
      <c r="K1214" s="18"/>
      <c r="L1214" s="18"/>
      <c r="M1214" s="18"/>
      <c r="N1214" s="160"/>
      <c r="O1214" s="19"/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</row>
    <row r="1215" spans="1:26" s="9" customFormat="1" ht="15.75">
      <c r="A1215" s="37" t="s">
        <v>588</v>
      </c>
      <c r="B1215" s="214">
        <v>48</v>
      </c>
      <c r="C1215" s="214">
        <v>42</v>
      </c>
      <c r="D1215" s="214">
        <v>58</v>
      </c>
      <c r="E1215" s="214">
        <v>59</v>
      </c>
      <c r="F1215" s="214">
        <v>65</v>
      </c>
      <c r="G1215" s="21">
        <v>68</v>
      </c>
      <c r="H1215" s="21">
        <v>66</v>
      </c>
      <c r="I1215" s="21">
        <v>68</v>
      </c>
      <c r="J1215" s="21">
        <v>70</v>
      </c>
      <c r="K1215" s="21">
        <v>81</v>
      </c>
      <c r="L1215" s="21">
        <v>78</v>
      </c>
      <c r="M1215" s="21">
        <v>67</v>
      </c>
      <c r="N1215" s="161">
        <f t="shared" ref="N1215:N1232" si="1153">SUM(B1215:M1215)</f>
        <v>770</v>
      </c>
      <c r="O1215" s="22">
        <f t="shared" ref="O1215:O1232" si="1154">IF(N1215=0,0,AVERAGE(B1215:M1215))</f>
        <v>64.166666666666671</v>
      </c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</row>
    <row r="1216" spans="1:26" s="9" customFormat="1" ht="15.75">
      <c r="A1216" s="37" t="s">
        <v>198</v>
      </c>
      <c r="B1216" s="214">
        <v>18</v>
      </c>
      <c r="C1216" s="214">
        <v>13</v>
      </c>
      <c r="D1216" s="214">
        <v>14</v>
      </c>
      <c r="E1216" s="214">
        <v>9</v>
      </c>
      <c r="F1216" s="214">
        <v>10</v>
      </c>
      <c r="G1216" s="21">
        <v>18</v>
      </c>
      <c r="H1216" s="21">
        <v>12</v>
      </c>
      <c r="I1216" s="21">
        <v>10</v>
      </c>
      <c r="J1216" s="21">
        <v>7</v>
      </c>
      <c r="K1216" s="21">
        <v>5</v>
      </c>
      <c r="L1216" s="21">
        <v>10</v>
      </c>
      <c r="M1216" s="21">
        <v>4</v>
      </c>
      <c r="N1216" s="161">
        <f t="shared" si="1153"/>
        <v>130</v>
      </c>
      <c r="O1216" s="22">
        <f t="shared" si="1154"/>
        <v>10.833333333333334</v>
      </c>
      <c r="P1216" s="13"/>
      <c r="Q1216" s="13"/>
      <c r="R1216" s="13"/>
      <c r="S1216" s="13"/>
      <c r="T1216" s="13"/>
      <c r="U1216" s="13"/>
      <c r="V1216" s="13"/>
      <c r="W1216" s="13"/>
      <c r="X1216" s="13"/>
      <c r="Y1216" s="13"/>
      <c r="Z1216" s="13"/>
    </row>
    <row r="1217" spans="1:26" s="9" customFormat="1" ht="15.75">
      <c r="A1217" s="37" t="s">
        <v>204</v>
      </c>
      <c r="B1217" s="214">
        <v>0</v>
      </c>
      <c r="C1217" s="214">
        <v>0</v>
      </c>
      <c r="D1217" s="214">
        <v>0</v>
      </c>
      <c r="E1217" s="214">
        <v>0</v>
      </c>
      <c r="F1217" s="214">
        <v>0</v>
      </c>
      <c r="G1217" s="21">
        <v>0</v>
      </c>
      <c r="H1217" s="21">
        <v>0</v>
      </c>
      <c r="I1217" s="21">
        <v>0</v>
      </c>
      <c r="J1217" s="21">
        <v>0</v>
      </c>
      <c r="K1217" s="21">
        <v>0</v>
      </c>
      <c r="L1217" s="21">
        <v>0</v>
      </c>
      <c r="M1217" s="21">
        <v>0</v>
      </c>
      <c r="N1217" s="161">
        <f t="shared" si="1153"/>
        <v>0</v>
      </c>
      <c r="O1217" s="22">
        <f t="shared" si="1154"/>
        <v>0</v>
      </c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</row>
    <row r="1218" spans="1:26" s="9" customFormat="1" ht="15.75">
      <c r="A1218" s="37" t="s">
        <v>205</v>
      </c>
      <c r="B1218" s="214">
        <v>0</v>
      </c>
      <c r="C1218" s="214">
        <v>0</v>
      </c>
      <c r="D1218" s="214">
        <v>0</v>
      </c>
      <c r="E1218" s="214">
        <v>0</v>
      </c>
      <c r="F1218" s="214">
        <v>0</v>
      </c>
      <c r="G1218" s="21">
        <v>0</v>
      </c>
      <c r="H1218" s="21">
        <v>0</v>
      </c>
      <c r="I1218" s="21">
        <v>0</v>
      </c>
      <c r="J1218" s="21">
        <v>0</v>
      </c>
      <c r="K1218" s="21">
        <v>0</v>
      </c>
      <c r="L1218" s="21">
        <v>0</v>
      </c>
      <c r="M1218" s="21">
        <v>0</v>
      </c>
      <c r="N1218" s="161">
        <f t="shared" si="1153"/>
        <v>0</v>
      </c>
      <c r="O1218" s="22">
        <f t="shared" si="1154"/>
        <v>0</v>
      </c>
      <c r="P1218" s="13"/>
      <c r="Q1218" s="13"/>
      <c r="R1218" s="13"/>
      <c r="S1218" s="13"/>
      <c r="T1218" s="13"/>
      <c r="U1218" s="13"/>
      <c r="V1218" s="13"/>
      <c r="W1218" s="13"/>
      <c r="X1218" s="13"/>
      <c r="Y1218" s="13"/>
      <c r="Z1218" s="13"/>
    </row>
    <row r="1219" spans="1:26" s="9" customFormat="1" ht="15.75">
      <c r="A1219" s="37" t="s">
        <v>184</v>
      </c>
      <c r="B1219" s="214">
        <v>0</v>
      </c>
      <c r="C1219" s="214">
        <v>0</v>
      </c>
      <c r="D1219" s="214">
        <v>0</v>
      </c>
      <c r="E1219" s="214">
        <v>0</v>
      </c>
      <c r="F1219" s="214">
        <v>0</v>
      </c>
      <c r="G1219" s="21">
        <v>0</v>
      </c>
      <c r="H1219" s="21">
        <v>0</v>
      </c>
      <c r="I1219" s="21">
        <v>0</v>
      </c>
      <c r="J1219" s="21">
        <v>0</v>
      </c>
      <c r="K1219" s="21">
        <v>0</v>
      </c>
      <c r="L1219" s="21">
        <v>0</v>
      </c>
      <c r="M1219" s="21">
        <v>0</v>
      </c>
      <c r="N1219" s="161">
        <f t="shared" si="1153"/>
        <v>0</v>
      </c>
      <c r="O1219" s="22">
        <f t="shared" si="1154"/>
        <v>0</v>
      </c>
      <c r="P1219" s="13"/>
      <c r="Q1219" s="13"/>
      <c r="R1219" s="13"/>
      <c r="S1219" s="13"/>
      <c r="T1219" s="13"/>
      <c r="U1219" s="13"/>
      <c r="V1219" s="13"/>
      <c r="W1219" s="13"/>
      <c r="X1219" s="13"/>
      <c r="Y1219" s="13"/>
      <c r="Z1219" s="13"/>
    </row>
    <row r="1220" spans="1:26" s="9" customFormat="1" ht="15.75">
      <c r="A1220" s="37" t="s">
        <v>206</v>
      </c>
      <c r="B1220" s="214">
        <v>0</v>
      </c>
      <c r="C1220" s="214">
        <v>0</v>
      </c>
      <c r="D1220" s="214">
        <v>0</v>
      </c>
      <c r="E1220" s="214">
        <v>0</v>
      </c>
      <c r="F1220" s="214">
        <v>0</v>
      </c>
      <c r="G1220" s="21">
        <v>0</v>
      </c>
      <c r="H1220" s="21">
        <v>0</v>
      </c>
      <c r="I1220" s="21">
        <v>0</v>
      </c>
      <c r="J1220" s="21">
        <v>0</v>
      </c>
      <c r="K1220" s="21">
        <v>0</v>
      </c>
      <c r="L1220" s="21">
        <v>0</v>
      </c>
      <c r="M1220" s="21">
        <v>0</v>
      </c>
      <c r="N1220" s="161">
        <f t="shared" si="1153"/>
        <v>0</v>
      </c>
      <c r="O1220" s="22">
        <f t="shared" si="1154"/>
        <v>0</v>
      </c>
      <c r="P1220" s="117"/>
      <c r="Q1220" s="117"/>
      <c r="R1220" s="117"/>
      <c r="S1220" s="117"/>
      <c r="T1220" s="117"/>
      <c r="U1220" s="117"/>
      <c r="V1220" s="117"/>
      <c r="W1220" s="117"/>
      <c r="X1220" s="117"/>
      <c r="Y1220" s="117"/>
      <c r="Z1220" s="117"/>
    </row>
    <row r="1221" spans="1:26" s="9" customFormat="1" ht="15.75">
      <c r="A1221" s="37" t="s">
        <v>207</v>
      </c>
      <c r="B1221" s="214">
        <v>0</v>
      </c>
      <c r="C1221" s="214">
        <v>0</v>
      </c>
      <c r="D1221" s="214">
        <v>0</v>
      </c>
      <c r="E1221" s="214">
        <v>0</v>
      </c>
      <c r="F1221" s="214">
        <v>0</v>
      </c>
      <c r="G1221" s="21">
        <v>0</v>
      </c>
      <c r="H1221" s="21">
        <v>0</v>
      </c>
      <c r="I1221" s="21">
        <v>0</v>
      </c>
      <c r="J1221" s="21">
        <v>0</v>
      </c>
      <c r="K1221" s="21">
        <v>0</v>
      </c>
      <c r="L1221" s="21">
        <v>0</v>
      </c>
      <c r="M1221" s="21">
        <v>0</v>
      </c>
      <c r="N1221" s="161">
        <f t="shared" si="1153"/>
        <v>0</v>
      </c>
      <c r="O1221" s="22">
        <f t="shared" si="1154"/>
        <v>0</v>
      </c>
      <c r="P1221" s="13"/>
      <c r="Q1221" s="13"/>
      <c r="R1221" s="13"/>
      <c r="S1221" s="13"/>
      <c r="T1221" s="13"/>
      <c r="U1221" s="13"/>
      <c r="V1221" s="13"/>
      <c r="W1221" s="13"/>
      <c r="X1221" s="13"/>
      <c r="Y1221" s="13"/>
      <c r="Z1221" s="13"/>
    </row>
    <row r="1222" spans="1:26" s="9" customFormat="1" ht="15.75">
      <c r="A1222" s="37" t="s">
        <v>185</v>
      </c>
      <c r="B1222" s="214">
        <v>0</v>
      </c>
      <c r="C1222" s="214">
        <v>0</v>
      </c>
      <c r="D1222" s="214">
        <v>0</v>
      </c>
      <c r="E1222" s="214">
        <v>0</v>
      </c>
      <c r="F1222" s="214">
        <v>0</v>
      </c>
      <c r="G1222" s="21">
        <v>0</v>
      </c>
      <c r="H1222" s="21">
        <v>0</v>
      </c>
      <c r="I1222" s="21">
        <v>0</v>
      </c>
      <c r="J1222" s="21">
        <v>0</v>
      </c>
      <c r="K1222" s="21">
        <v>0</v>
      </c>
      <c r="L1222" s="21">
        <v>0</v>
      </c>
      <c r="M1222" s="21">
        <v>0</v>
      </c>
      <c r="N1222" s="161">
        <f t="shared" si="1153"/>
        <v>0</v>
      </c>
      <c r="O1222" s="22">
        <f t="shared" si="1154"/>
        <v>0</v>
      </c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</row>
    <row r="1223" spans="1:26" s="9" customFormat="1" ht="15.75">
      <c r="A1223" s="37" t="s">
        <v>208</v>
      </c>
      <c r="B1223" s="214">
        <v>0</v>
      </c>
      <c r="C1223" s="214">
        <v>0</v>
      </c>
      <c r="D1223" s="214">
        <v>0</v>
      </c>
      <c r="E1223" s="214">
        <v>0</v>
      </c>
      <c r="F1223" s="214">
        <v>0</v>
      </c>
      <c r="G1223" s="21">
        <v>0</v>
      </c>
      <c r="H1223" s="21">
        <v>0</v>
      </c>
      <c r="I1223" s="21">
        <v>0</v>
      </c>
      <c r="J1223" s="21">
        <v>0</v>
      </c>
      <c r="K1223" s="21">
        <v>0</v>
      </c>
      <c r="L1223" s="21">
        <v>0</v>
      </c>
      <c r="M1223" s="21">
        <v>0</v>
      </c>
      <c r="N1223" s="161">
        <f t="shared" si="1153"/>
        <v>0</v>
      </c>
      <c r="O1223" s="22">
        <f t="shared" si="1154"/>
        <v>0</v>
      </c>
      <c r="P1223" s="13"/>
      <c r="Q1223" s="13"/>
      <c r="R1223" s="13"/>
      <c r="S1223" s="13"/>
      <c r="T1223" s="13"/>
      <c r="U1223" s="13"/>
      <c r="V1223" s="13"/>
      <c r="W1223" s="13"/>
      <c r="X1223" s="13"/>
      <c r="Y1223" s="13"/>
      <c r="Z1223" s="13"/>
    </row>
    <row r="1224" spans="1:26" s="9" customFormat="1" ht="15.75">
      <c r="A1224" s="37" t="s">
        <v>186</v>
      </c>
      <c r="B1224" s="214">
        <v>2</v>
      </c>
      <c r="C1224" s="214">
        <v>1</v>
      </c>
      <c r="D1224" s="214">
        <v>1</v>
      </c>
      <c r="E1224" s="214">
        <v>1</v>
      </c>
      <c r="F1224" s="214">
        <v>4</v>
      </c>
      <c r="G1224" s="21">
        <v>3</v>
      </c>
      <c r="H1224" s="21">
        <v>5</v>
      </c>
      <c r="I1224" s="21">
        <v>4</v>
      </c>
      <c r="J1224" s="21">
        <v>0</v>
      </c>
      <c r="K1224" s="21">
        <v>1</v>
      </c>
      <c r="L1224" s="21">
        <v>3</v>
      </c>
      <c r="M1224" s="21">
        <v>4</v>
      </c>
      <c r="N1224" s="161">
        <f t="shared" si="1153"/>
        <v>29</v>
      </c>
      <c r="O1224" s="22">
        <f t="shared" si="1154"/>
        <v>2.4166666666666665</v>
      </c>
      <c r="P1224" s="13"/>
      <c r="Q1224" s="13"/>
      <c r="R1224" s="13"/>
      <c r="S1224" s="13"/>
      <c r="T1224" s="13"/>
      <c r="U1224" s="13"/>
      <c r="V1224" s="13"/>
      <c r="W1224" s="13"/>
      <c r="X1224" s="13"/>
      <c r="Y1224" s="13"/>
      <c r="Z1224" s="13"/>
    </row>
    <row r="1225" spans="1:26" s="9" customFormat="1" ht="15.75">
      <c r="A1225" s="37" t="s">
        <v>209</v>
      </c>
      <c r="B1225" s="214">
        <v>0</v>
      </c>
      <c r="C1225" s="214">
        <v>0</v>
      </c>
      <c r="D1225" s="214">
        <v>0</v>
      </c>
      <c r="E1225" s="214">
        <v>0</v>
      </c>
      <c r="F1225" s="214">
        <v>0</v>
      </c>
      <c r="G1225" s="21">
        <v>0</v>
      </c>
      <c r="H1225" s="21">
        <v>0</v>
      </c>
      <c r="I1225" s="21">
        <v>0</v>
      </c>
      <c r="J1225" s="21">
        <v>0</v>
      </c>
      <c r="K1225" s="21">
        <v>0</v>
      </c>
      <c r="L1225" s="21">
        <v>0</v>
      </c>
      <c r="M1225" s="21">
        <v>0</v>
      </c>
      <c r="N1225" s="161">
        <f t="shared" si="1153"/>
        <v>0</v>
      </c>
      <c r="O1225" s="22">
        <f t="shared" si="1154"/>
        <v>0</v>
      </c>
      <c r="P1225" s="13"/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</row>
    <row r="1226" spans="1:26" s="9" customFormat="1" ht="15.75">
      <c r="A1226" s="37" t="s">
        <v>210</v>
      </c>
      <c r="B1226" s="214">
        <v>0</v>
      </c>
      <c r="C1226" s="214">
        <v>0</v>
      </c>
      <c r="D1226" s="214">
        <v>0</v>
      </c>
      <c r="E1226" s="214">
        <v>0</v>
      </c>
      <c r="F1226" s="214">
        <v>0</v>
      </c>
      <c r="G1226" s="21">
        <v>0</v>
      </c>
      <c r="H1226" s="21">
        <v>0</v>
      </c>
      <c r="I1226" s="21">
        <v>0</v>
      </c>
      <c r="J1226" s="21">
        <v>0</v>
      </c>
      <c r="K1226" s="21">
        <v>0</v>
      </c>
      <c r="L1226" s="21">
        <v>0</v>
      </c>
      <c r="M1226" s="21">
        <v>0</v>
      </c>
      <c r="N1226" s="161">
        <f t="shared" si="1153"/>
        <v>0</v>
      </c>
      <c r="O1226" s="22">
        <f t="shared" si="1154"/>
        <v>0</v>
      </c>
      <c r="P1226" s="115"/>
      <c r="Q1226" s="115"/>
      <c r="R1226" s="115"/>
      <c r="S1226" s="115"/>
      <c r="T1226" s="115"/>
      <c r="U1226" s="115"/>
      <c r="V1226" s="115"/>
      <c r="W1226" s="115"/>
      <c r="X1226" s="115"/>
      <c r="Y1226" s="115"/>
      <c r="Z1226" s="115"/>
    </row>
    <row r="1227" spans="1:26" s="9" customFormat="1" ht="15.75">
      <c r="A1227" s="37" t="s">
        <v>211</v>
      </c>
      <c r="B1227" s="214">
        <v>42</v>
      </c>
      <c r="C1227" s="214">
        <v>40</v>
      </c>
      <c r="D1227" s="214">
        <v>38</v>
      </c>
      <c r="E1227" s="214">
        <v>53</v>
      </c>
      <c r="F1227" s="214">
        <v>46</v>
      </c>
      <c r="G1227" s="21">
        <v>59</v>
      </c>
      <c r="H1227" s="21">
        <v>76</v>
      </c>
      <c r="I1227" s="21">
        <v>56</v>
      </c>
      <c r="J1227" s="21">
        <v>61</v>
      </c>
      <c r="K1227" s="21">
        <v>57</v>
      </c>
      <c r="L1227" s="21">
        <v>46</v>
      </c>
      <c r="M1227" s="21">
        <v>61</v>
      </c>
      <c r="N1227" s="161">
        <f t="shared" si="1153"/>
        <v>635</v>
      </c>
      <c r="O1227" s="22">
        <f t="shared" si="1154"/>
        <v>52.916666666666664</v>
      </c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</row>
    <row r="1228" spans="1:26" s="9" customFormat="1" ht="15.75">
      <c r="A1228" s="37" t="s">
        <v>189</v>
      </c>
      <c r="B1228" s="214">
        <v>0</v>
      </c>
      <c r="C1228" s="214">
        <v>0</v>
      </c>
      <c r="D1228" s="214">
        <v>0</v>
      </c>
      <c r="E1228" s="214">
        <v>0</v>
      </c>
      <c r="F1228" s="214">
        <v>0</v>
      </c>
      <c r="G1228" s="21">
        <v>0</v>
      </c>
      <c r="H1228" s="21">
        <v>0</v>
      </c>
      <c r="I1228" s="21">
        <v>0</v>
      </c>
      <c r="J1228" s="21">
        <v>0</v>
      </c>
      <c r="K1228" s="21">
        <v>0</v>
      </c>
      <c r="L1228" s="21">
        <v>0</v>
      </c>
      <c r="M1228" s="21">
        <v>0</v>
      </c>
      <c r="N1228" s="161">
        <f t="shared" si="1153"/>
        <v>0</v>
      </c>
      <c r="O1228" s="22">
        <f t="shared" si="1154"/>
        <v>0</v>
      </c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</row>
    <row r="1229" spans="1:26" s="9" customFormat="1" ht="15.75">
      <c r="A1229" s="37" t="s">
        <v>212</v>
      </c>
      <c r="B1229" s="214">
        <v>0</v>
      </c>
      <c r="C1229" s="214">
        <v>0</v>
      </c>
      <c r="D1229" s="214">
        <v>0</v>
      </c>
      <c r="E1229" s="214">
        <v>0</v>
      </c>
      <c r="F1229" s="214">
        <v>0</v>
      </c>
      <c r="G1229" s="21">
        <v>0</v>
      </c>
      <c r="H1229" s="21">
        <v>0</v>
      </c>
      <c r="I1229" s="21">
        <v>0</v>
      </c>
      <c r="J1229" s="21">
        <v>0</v>
      </c>
      <c r="K1229" s="21">
        <v>0</v>
      </c>
      <c r="L1229" s="21">
        <v>0</v>
      </c>
      <c r="M1229" s="21">
        <v>0</v>
      </c>
      <c r="N1229" s="161">
        <f t="shared" si="1153"/>
        <v>0</v>
      </c>
      <c r="O1229" s="22">
        <f t="shared" si="1154"/>
        <v>0</v>
      </c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</row>
    <row r="1230" spans="1:26" s="9" customFormat="1" ht="15.75">
      <c r="A1230" s="37" t="s">
        <v>213</v>
      </c>
      <c r="B1230" s="214">
        <v>2</v>
      </c>
      <c r="C1230" s="214">
        <v>5</v>
      </c>
      <c r="D1230" s="214">
        <v>3</v>
      </c>
      <c r="E1230" s="214">
        <v>6</v>
      </c>
      <c r="F1230" s="214">
        <v>5</v>
      </c>
      <c r="G1230" s="21">
        <v>6</v>
      </c>
      <c r="H1230" s="21">
        <v>4</v>
      </c>
      <c r="I1230" s="21">
        <v>18</v>
      </c>
      <c r="J1230" s="21">
        <v>13</v>
      </c>
      <c r="K1230" s="21">
        <v>15</v>
      </c>
      <c r="L1230" s="21">
        <v>23</v>
      </c>
      <c r="M1230" s="21">
        <v>9</v>
      </c>
      <c r="N1230" s="161">
        <f t="shared" si="1153"/>
        <v>109</v>
      </c>
      <c r="O1230" s="22">
        <f t="shared" si="1154"/>
        <v>9.0833333333333339</v>
      </c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</row>
    <row r="1231" spans="1:26" s="9" customFormat="1" ht="15.75">
      <c r="A1231" s="37" t="s">
        <v>497</v>
      </c>
      <c r="B1231" s="214">
        <v>10</v>
      </c>
      <c r="C1231" s="214">
        <v>9</v>
      </c>
      <c r="D1231" s="214">
        <v>12</v>
      </c>
      <c r="E1231" s="214">
        <v>13</v>
      </c>
      <c r="F1231" s="214">
        <v>11</v>
      </c>
      <c r="G1231" s="214">
        <v>13</v>
      </c>
      <c r="H1231" s="214">
        <v>17</v>
      </c>
      <c r="I1231" s="214">
        <v>22</v>
      </c>
      <c r="J1231" s="21">
        <v>20</v>
      </c>
      <c r="K1231" s="21">
        <v>27</v>
      </c>
      <c r="L1231" s="21">
        <v>24</v>
      </c>
      <c r="M1231" s="21">
        <v>14</v>
      </c>
      <c r="N1231" s="161">
        <f>SUM(B1231:M1231)</f>
        <v>192</v>
      </c>
      <c r="O1231" s="22">
        <f>IF(N1231=0,0,AVERAGE(B1231:M1231))</f>
        <v>16</v>
      </c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</row>
    <row r="1232" spans="1:26" s="9" customFormat="1" ht="15.75">
      <c r="A1232" s="37" t="s">
        <v>22</v>
      </c>
      <c r="B1232" s="21">
        <v>0</v>
      </c>
      <c r="C1232" s="21">
        <v>0</v>
      </c>
      <c r="D1232" s="21">
        <v>0</v>
      </c>
      <c r="E1232" s="21">
        <v>0</v>
      </c>
      <c r="F1232" s="21">
        <v>0</v>
      </c>
      <c r="G1232" s="21">
        <v>0</v>
      </c>
      <c r="H1232" s="21">
        <v>0</v>
      </c>
      <c r="I1232" s="21">
        <v>0</v>
      </c>
      <c r="J1232" s="21">
        <v>0</v>
      </c>
      <c r="K1232" s="21">
        <v>0</v>
      </c>
      <c r="L1232" s="21">
        <v>0</v>
      </c>
      <c r="M1232" s="21">
        <v>0</v>
      </c>
      <c r="N1232" s="161">
        <f t="shared" si="1153"/>
        <v>0</v>
      </c>
      <c r="O1232" s="22">
        <f t="shared" si="1154"/>
        <v>0</v>
      </c>
      <c r="P1232" s="8"/>
      <c r="Q1232" s="8"/>
      <c r="R1232" s="8"/>
      <c r="S1232" s="8"/>
      <c r="T1232" s="8"/>
      <c r="U1232" s="8"/>
      <c r="V1232" s="8"/>
      <c r="W1232" s="8"/>
      <c r="X1232" s="8"/>
      <c r="Y1232" s="8"/>
      <c r="Z1232" s="8"/>
    </row>
    <row r="1233" spans="1:26" s="9" customFormat="1" ht="15.75">
      <c r="A1233" s="62" t="s">
        <v>21</v>
      </c>
      <c r="B1233" s="24">
        <f t="shared" ref="B1233:O1233" si="1155">SUM(B1215:B1232)</f>
        <v>122</v>
      </c>
      <c r="C1233" s="24">
        <f t="shared" si="1155"/>
        <v>110</v>
      </c>
      <c r="D1233" s="24">
        <f t="shared" si="1155"/>
        <v>126</v>
      </c>
      <c r="E1233" s="24">
        <f t="shared" si="1155"/>
        <v>141</v>
      </c>
      <c r="F1233" s="24">
        <f t="shared" si="1155"/>
        <v>141</v>
      </c>
      <c r="G1233" s="24">
        <f t="shared" ref="G1233:L1233" si="1156">SUM(G1215:G1232)</f>
        <v>167</v>
      </c>
      <c r="H1233" s="24">
        <f t="shared" si="1156"/>
        <v>180</v>
      </c>
      <c r="I1233" s="24">
        <f t="shared" si="1156"/>
        <v>178</v>
      </c>
      <c r="J1233" s="24">
        <f t="shared" si="1156"/>
        <v>171</v>
      </c>
      <c r="K1233" s="24">
        <f t="shared" si="1156"/>
        <v>186</v>
      </c>
      <c r="L1233" s="24">
        <f t="shared" si="1156"/>
        <v>184</v>
      </c>
      <c r="M1233" s="24">
        <f t="shared" ref="M1233" si="1157">SUM(M1215:M1232)</f>
        <v>159</v>
      </c>
      <c r="N1233" s="155">
        <f t="shared" si="1155"/>
        <v>1865</v>
      </c>
      <c r="O1233" s="25">
        <f t="shared" si="1155"/>
        <v>155.41666666666669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</row>
    <row r="1234" spans="1:26" s="9" customFormat="1" ht="15.75">
      <c r="A1234" s="62" t="s">
        <v>131</v>
      </c>
      <c r="B1234" s="25">
        <f t="shared" ref="B1234:H1234" si="1158">IF(B1233=0,"",B1233/B$1696)</f>
        <v>3.935483870967742</v>
      </c>
      <c r="C1234" s="25">
        <f t="shared" si="1158"/>
        <v>3.9285714285714284</v>
      </c>
      <c r="D1234" s="25">
        <f t="shared" si="1158"/>
        <v>4.064516129032258</v>
      </c>
      <c r="E1234" s="25">
        <f t="shared" si="1158"/>
        <v>4.7</v>
      </c>
      <c r="F1234" s="25">
        <f t="shared" si="1158"/>
        <v>4.5483870967741939</v>
      </c>
      <c r="G1234" s="25">
        <f t="shared" si="1158"/>
        <v>5.5666666666666664</v>
      </c>
      <c r="H1234" s="25">
        <f t="shared" si="1158"/>
        <v>5.806451612903226</v>
      </c>
      <c r="I1234" s="25">
        <f t="shared" ref="I1234:J1234" si="1159">IF(I1233=0,"",I1233/I$1696)</f>
        <v>5.741935483870968</v>
      </c>
      <c r="J1234" s="25">
        <f t="shared" si="1159"/>
        <v>5.7</v>
      </c>
      <c r="K1234" s="25">
        <f t="shared" ref="K1234:L1234" si="1160">IF(K1233=0,"",K1233/K$1696)</f>
        <v>6</v>
      </c>
      <c r="L1234" s="25">
        <f t="shared" si="1160"/>
        <v>6.1333333333333337</v>
      </c>
      <c r="M1234" s="25">
        <f t="shared" ref="M1234" si="1161">IF(M1233=0,"",M1233/M$1696)</f>
        <v>5.129032258064516</v>
      </c>
      <c r="N1234" s="155">
        <f>SUM(B1234:M1234)</f>
        <v>61.254377880184336</v>
      </c>
      <c r="O1234" s="25">
        <f>IF(N1234=0,0,AVERAGE(B1234:M1234))</f>
        <v>5.1045314900153613</v>
      </c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</row>
    <row r="1235" spans="1:26" s="356" customFormat="1">
      <c r="A1235" s="67"/>
      <c r="B1235" s="68">
        <f>B1231</f>
        <v>10</v>
      </c>
      <c r="C1235" s="68">
        <f t="shared" ref="C1235:G1235" si="1162">C1231</f>
        <v>9</v>
      </c>
      <c r="D1235" s="68">
        <f t="shared" si="1162"/>
        <v>12</v>
      </c>
      <c r="E1235" s="68">
        <f t="shared" si="1162"/>
        <v>13</v>
      </c>
      <c r="F1235" s="68">
        <f t="shared" si="1162"/>
        <v>11</v>
      </c>
      <c r="G1235" s="68">
        <f t="shared" si="1162"/>
        <v>13</v>
      </c>
      <c r="H1235" s="68">
        <f t="shared" ref="H1235:M1235" si="1163">H1231</f>
        <v>17</v>
      </c>
      <c r="I1235" s="68">
        <f t="shared" si="1163"/>
        <v>22</v>
      </c>
      <c r="J1235" s="68">
        <f t="shared" si="1163"/>
        <v>20</v>
      </c>
      <c r="K1235" s="68">
        <f t="shared" si="1163"/>
        <v>27</v>
      </c>
      <c r="L1235" s="68">
        <f t="shared" si="1163"/>
        <v>24</v>
      </c>
      <c r="M1235" s="68">
        <f t="shared" si="1163"/>
        <v>14</v>
      </c>
      <c r="N1235" s="172"/>
      <c r="O1235" s="354"/>
      <c r="P1235" s="355"/>
      <c r="Q1235" s="355"/>
      <c r="R1235" s="355"/>
      <c r="S1235" s="355"/>
      <c r="T1235" s="355"/>
      <c r="U1235" s="355"/>
      <c r="V1235" s="355"/>
      <c r="W1235" s="355"/>
      <c r="X1235" s="355"/>
      <c r="Y1235" s="355"/>
      <c r="Z1235" s="355"/>
    </row>
    <row r="1236" spans="1:26" s="9" customFormat="1" ht="15.75">
      <c r="A1236" s="91" t="s">
        <v>175</v>
      </c>
      <c r="B1236" s="92">
        <f>B1211</f>
        <v>31</v>
      </c>
      <c r="C1236" s="92">
        <f t="shared" ref="C1236:H1236" si="1164">C1204</f>
        <v>26</v>
      </c>
      <c r="D1236" s="92">
        <f t="shared" si="1164"/>
        <v>35</v>
      </c>
      <c r="E1236" s="92">
        <f t="shared" si="1164"/>
        <v>31</v>
      </c>
      <c r="F1236" s="92">
        <f t="shared" si="1164"/>
        <v>42</v>
      </c>
      <c r="G1236" s="92">
        <f t="shared" si="1164"/>
        <v>27</v>
      </c>
      <c r="H1236" s="92">
        <f t="shared" si="1164"/>
        <v>29</v>
      </c>
      <c r="I1236" s="92">
        <f t="shared" ref="I1236:J1236" si="1165">I1204</f>
        <v>26</v>
      </c>
      <c r="J1236" s="92">
        <f t="shared" si="1165"/>
        <v>22</v>
      </c>
      <c r="K1236" s="92">
        <f t="shared" ref="K1236:L1236" si="1166">K1204</f>
        <v>34</v>
      </c>
      <c r="L1236" s="92">
        <f t="shared" si="1166"/>
        <v>25</v>
      </c>
      <c r="M1236" s="92">
        <f t="shared" ref="M1236" si="1167">M1204</f>
        <v>24</v>
      </c>
      <c r="N1236" s="161">
        <f>N1211</f>
        <v>351</v>
      </c>
      <c r="O1236" s="22">
        <f>O1211</f>
        <v>29.25</v>
      </c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</row>
    <row r="1237" spans="1:26" s="9" customFormat="1" ht="15.75">
      <c r="A1237" s="91" t="s">
        <v>176</v>
      </c>
      <c r="B1237" s="92">
        <f t="shared" ref="B1237:G1237" si="1168">B1233</f>
        <v>122</v>
      </c>
      <c r="C1237" s="92">
        <f t="shared" si="1168"/>
        <v>110</v>
      </c>
      <c r="D1237" s="92">
        <f t="shared" si="1168"/>
        <v>126</v>
      </c>
      <c r="E1237" s="92">
        <f t="shared" si="1168"/>
        <v>141</v>
      </c>
      <c r="F1237" s="92">
        <f t="shared" si="1168"/>
        <v>141</v>
      </c>
      <c r="G1237" s="92">
        <f t="shared" si="1168"/>
        <v>167</v>
      </c>
      <c r="H1237" s="92">
        <f t="shared" ref="H1237:I1237" si="1169">H1233</f>
        <v>180</v>
      </c>
      <c r="I1237" s="92">
        <f t="shared" si="1169"/>
        <v>178</v>
      </c>
      <c r="J1237" s="92">
        <f t="shared" ref="J1237:K1237" si="1170">J1233</f>
        <v>171</v>
      </c>
      <c r="K1237" s="92">
        <f t="shared" si="1170"/>
        <v>186</v>
      </c>
      <c r="L1237" s="92">
        <f t="shared" ref="L1237:M1237" si="1171">L1233</f>
        <v>184</v>
      </c>
      <c r="M1237" s="92">
        <f t="shared" si="1171"/>
        <v>159</v>
      </c>
      <c r="N1237" s="161">
        <f>N1233</f>
        <v>1865</v>
      </c>
      <c r="O1237" s="22">
        <f>O1233</f>
        <v>155.41666666666669</v>
      </c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</row>
    <row r="1238" spans="1:26" s="9" customFormat="1" ht="15.75">
      <c r="A1238" s="91" t="s">
        <v>177</v>
      </c>
      <c r="B1238" s="92">
        <f t="shared" ref="B1238:G1238" si="1172">SUM(B1236:B1237)</f>
        <v>153</v>
      </c>
      <c r="C1238" s="92">
        <f t="shared" si="1172"/>
        <v>136</v>
      </c>
      <c r="D1238" s="92">
        <f t="shared" si="1172"/>
        <v>161</v>
      </c>
      <c r="E1238" s="92">
        <f t="shared" si="1172"/>
        <v>172</v>
      </c>
      <c r="F1238" s="92">
        <f t="shared" si="1172"/>
        <v>183</v>
      </c>
      <c r="G1238" s="92">
        <f t="shared" si="1172"/>
        <v>194</v>
      </c>
      <c r="H1238" s="92">
        <f t="shared" ref="H1238:I1238" si="1173">SUM(H1236:H1237)</f>
        <v>209</v>
      </c>
      <c r="I1238" s="92">
        <f t="shared" si="1173"/>
        <v>204</v>
      </c>
      <c r="J1238" s="92">
        <f t="shared" ref="J1238:K1238" si="1174">SUM(J1236:J1237)</f>
        <v>193</v>
      </c>
      <c r="K1238" s="92">
        <f t="shared" si="1174"/>
        <v>220</v>
      </c>
      <c r="L1238" s="92">
        <f t="shared" ref="L1238:M1238" si="1175">SUM(L1236:L1237)</f>
        <v>209</v>
      </c>
      <c r="M1238" s="92">
        <f t="shared" si="1175"/>
        <v>183</v>
      </c>
      <c r="N1238" s="161">
        <f>SUM(N1236:N1237)</f>
        <v>2216</v>
      </c>
      <c r="O1238" s="22">
        <f>SUM(O1236:O1237)</f>
        <v>184.66666666666669</v>
      </c>
      <c r="P1238" s="8"/>
      <c r="Q1238" s="8"/>
      <c r="R1238" s="8"/>
      <c r="S1238" s="8"/>
      <c r="T1238" s="8"/>
      <c r="U1238" s="8"/>
      <c r="V1238" s="8"/>
      <c r="W1238" s="8"/>
      <c r="X1238" s="8"/>
      <c r="Y1238" s="8"/>
      <c r="Z1238" s="8"/>
    </row>
    <row r="1239" spans="1:26" s="356" customFormat="1">
      <c r="A1239" s="357"/>
      <c r="B1239" s="353">
        <f>SUM(B1215:B1230,B1232)</f>
        <v>112</v>
      </c>
      <c r="C1239" s="353">
        <f t="shared" ref="C1239:G1239" si="1176">SUM(C1215:C1230,C1232)</f>
        <v>101</v>
      </c>
      <c r="D1239" s="353">
        <f t="shared" si="1176"/>
        <v>114</v>
      </c>
      <c r="E1239" s="353">
        <f t="shared" si="1176"/>
        <v>128</v>
      </c>
      <c r="F1239" s="353">
        <f t="shared" si="1176"/>
        <v>130</v>
      </c>
      <c r="G1239" s="353">
        <f t="shared" si="1176"/>
        <v>154</v>
      </c>
      <c r="H1239" s="353">
        <f>SUM(H1215:H1230,H1232)</f>
        <v>163</v>
      </c>
      <c r="I1239" s="353">
        <f t="shared" ref="I1239:M1239" si="1177">SUM(I1215:I1230,I1232)</f>
        <v>156</v>
      </c>
      <c r="J1239" s="353">
        <f t="shared" si="1177"/>
        <v>151</v>
      </c>
      <c r="K1239" s="353">
        <f t="shared" si="1177"/>
        <v>159</v>
      </c>
      <c r="L1239" s="353">
        <f t="shared" ref="L1239:M1239" si="1178">SUM(L1215:L1230,L1232)</f>
        <v>160</v>
      </c>
      <c r="M1239" s="353">
        <f t="shared" si="1178"/>
        <v>145</v>
      </c>
      <c r="N1239" s="358"/>
      <c r="O1239" s="359"/>
    </row>
    <row r="1240" spans="1:26" s="9" customFormat="1" ht="15.75">
      <c r="A1240" s="17" t="s">
        <v>851</v>
      </c>
      <c r="B1240" s="18"/>
      <c r="C1240" s="18"/>
      <c r="D1240" s="18"/>
      <c r="E1240" s="18"/>
      <c r="F1240" s="18"/>
      <c r="G1240" s="18"/>
      <c r="H1240" s="18"/>
      <c r="I1240" s="18"/>
      <c r="J1240" s="18"/>
      <c r="K1240" s="18"/>
      <c r="L1240" s="18"/>
      <c r="M1240" s="18"/>
      <c r="N1240" s="160"/>
      <c r="O1240" s="19"/>
      <c r="P1240" s="13"/>
      <c r="Q1240" s="13"/>
      <c r="R1240" s="13"/>
      <c r="S1240" s="13"/>
      <c r="T1240" s="13"/>
      <c r="U1240" s="13"/>
      <c r="V1240" s="13"/>
      <c r="W1240" s="13"/>
      <c r="X1240" s="13"/>
      <c r="Y1240" s="13"/>
      <c r="Z1240" s="13"/>
    </row>
    <row r="1241" spans="1:26" s="9" customFormat="1" ht="15.75">
      <c r="A1241" s="66" t="s">
        <v>852</v>
      </c>
      <c r="B1241" s="81"/>
      <c r="C1241" s="81"/>
      <c r="D1241" s="81"/>
      <c r="E1241" s="81"/>
      <c r="F1241" s="81"/>
      <c r="G1241" s="81"/>
      <c r="H1241" s="81"/>
      <c r="I1241" s="81"/>
      <c r="J1241" s="81"/>
      <c r="K1241" s="81"/>
      <c r="L1241" s="81"/>
      <c r="M1241" s="81"/>
      <c r="N1241" s="176"/>
      <c r="O1241" s="82"/>
      <c r="P1241" s="13"/>
      <c r="Q1241" s="13"/>
      <c r="R1241" s="13"/>
      <c r="S1241" s="13"/>
      <c r="T1241" s="13"/>
      <c r="U1241" s="13"/>
      <c r="V1241" s="13"/>
      <c r="W1241" s="13"/>
      <c r="X1241" s="13"/>
      <c r="Y1241" s="13"/>
      <c r="Z1241" s="13"/>
    </row>
    <row r="1242" spans="1:26" s="9" customFormat="1" ht="15.75">
      <c r="A1242" s="40" t="s">
        <v>18</v>
      </c>
      <c r="B1242" s="214">
        <v>83</v>
      </c>
      <c r="C1242" s="214">
        <v>143</v>
      </c>
      <c r="D1242" s="214">
        <v>106</v>
      </c>
      <c r="E1242" s="214">
        <v>92</v>
      </c>
      <c r="F1242" s="214">
        <v>129</v>
      </c>
      <c r="G1242" s="21">
        <v>136</v>
      </c>
      <c r="H1242" s="21">
        <v>102</v>
      </c>
      <c r="I1242" s="21">
        <v>59</v>
      </c>
      <c r="J1242" s="87">
        <v>106</v>
      </c>
      <c r="K1242" s="21">
        <v>100</v>
      </c>
      <c r="L1242" s="21">
        <v>110</v>
      </c>
      <c r="M1242" s="21">
        <v>122</v>
      </c>
      <c r="N1242" s="161">
        <f>SUM(B1242:M1242)</f>
        <v>1288</v>
      </c>
      <c r="O1242" s="22">
        <f>IF(N1242=0,0,AVERAGE(B1242:M1242))</f>
        <v>107.33333333333333</v>
      </c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</row>
    <row r="1243" spans="1:26" s="9" customFormat="1" ht="15.75">
      <c r="A1243" s="40" t="s">
        <v>19</v>
      </c>
      <c r="B1243" s="214">
        <v>218</v>
      </c>
      <c r="C1243" s="214">
        <v>267</v>
      </c>
      <c r="D1243" s="214">
        <v>234</v>
      </c>
      <c r="E1243" s="214">
        <v>247</v>
      </c>
      <c r="F1243" s="214">
        <v>226</v>
      </c>
      <c r="G1243" s="21">
        <v>296</v>
      </c>
      <c r="H1243" s="21">
        <v>247</v>
      </c>
      <c r="I1243" s="21">
        <v>202</v>
      </c>
      <c r="J1243" s="87">
        <v>319</v>
      </c>
      <c r="K1243" s="21">
        <v>410</v>
      </c>
      <c r="L1243" s="21">
        <v>420</v>
      </c>
      <c r="M1243" s="21">
        <v>516</v>
      </c>
      <c r="N1243" s="161">
        <f>SUM(B1243:M1243)</f>
        <v>3602</v>
      </c>
      <c r="O1243" s="22">
        <f>IF(N1243=0,0,AVERAGE(B1243:M1243))</f>
        <v>300.16666666666669</v>
      </c>
      <c r="P1243" s="13"/>
      <c r="Q1243" s="13"/>
      <c r="R1243" s="13"/>
      <c r="S1243" s="13"/>
      <c r="T1243" s="13"/>
      <c r="U1243" s="13"/>
      <c r="V1243" s="13"/>
      <c r="W1243" s="13"/>
      <c r="X1243" s="13"/>
      <c r="Y1243" s="13"/>
      <c r="Z1243" s="13"/>
    </row>
    <row r="1244" spans="1:26" s="9" customFormat="1" ht="15.75">
      <c r="A1244" s="40" t="s">
        <v>20</v>
      </c>
      <c r="B1244" s="214">
        <v>1257</v>
      </c>
      <c r="C1244" s="214">
        <v>1468</v>
      </c>
      <c r="D1244" s="214">
        <v>1370</v>
      </c>
      <c r="E1244" s="214">
        <v>1247</v>
      </c>
      <c r="F1244" s="214">
        <v>1332</v>
      </c>
      <c r="G1244" s="21">
        <v>1840</v>
      </c>
      <c r="H1244" s="21">
        <v>1345</v>
      </c>
      <c r="I1244" s="21">
        <v>1182</v>
      </c>
      <c r="J1244" s="87">
        <v>1187</v>
      </c>
      <c r="K1244" s="21">
        <v>988</v>
      </c>
      <c r="L1244" s="21">
        <v>878</v>
      </c>
      <c r="M1244" s="21">
        <v>821</v>
      </c>
      <c r="N1244" s="161">
        <f>SUM(B1244:M1244)</f>
        <v>14915</v>
      </c>
      <c r="O1244" s="22">
        <f>IF(N1244=0,0,AVERAGE(B1244:M1244))</f>
        <v>1242.9166666666667</v>
      </c>
      <c r="P1244" s="13"/>
      <c r="Q1244" s="13"/>
      <c r="R1244" s="13"/>
      <c r="S1244" s="13"/>
      <c r="T1244" s="13"/>
      <c r="U1244" s="13"/>
      <c r="V1244" s="13"/>
      <c r="W1244" s="13"/>
      <c r="X1244" s="13"/>
      <c r="Y1244" s="13"/>
      <c r="Z1244" s="13"/>
    </row>
    <row r="1245" spans="1:26" s="9" customFormat="1" ht="15.75">
      <c r="A1245" s="62" t="s">
        <v>21</v>
      </c>
      <c r="B1245" s="24">
        <f t="shared" ref="B1245:O1245" si="1179">SUM(B1242:B1244)</f>
        <v>1558</v>
      </c>
      <c r="C1245" s="24">
        <f t="shared" si="1179"/>
        <v>1878</v>
      </c>
      <c r="D1245" s="24">
        <f t="shared" si="1179"/>
        <v>1710</v>
      </c>
      <c r="E1245" s="24">
        <f t="shared" si="1179"/>
        <v>1586</v>
      </c>
      <c r="F1245" s="24">
        <f t="shared" si="1179"/>
        <v>1687</v>
      </c>
      <c r="G1245" s="24">
        <f t="shared" ref="G1245:L1245" si="1180">SUM(G1242:G1244)</f>
        <v>2272</v>
      </c>
      <c r="H1245" s="24">
        <f t="shared" si="1180"/>
        <v>1694</v>
      </c>
      <c r="I1245" s="24">
        <f t="shared" si="1180"/>
        <v>1443</v>
      </c>
      <c r="J1245" s="24">
        <f t="shared" si="1180"/>
        <v>1612</v>
      </c>
      <c r="K1245" s="24">
        <f t="shared" si="1180"/>
        <v>1498</v>
      </c>
      <c r="L1245" s="24">
        <f t="shared" si="1180"/>
        <v>1408</v>
      </c>
      <c r="M1245" s="24">
        <f t="shared" ref="M1245" si="1181">SUM(M1242:M1244)</f>
        <v>1459</v>
      </c>
      <c r="N1245" s="155">
        <f t="shared" si="1179"/>
        <v>19805</v>
      </c>
      <c r="O1245" s="25">
        <f t="shared" si="1179"/>
        <v>1650.4166666666667</v>
      </c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</row>
    <row r="1246" spans="1:26" s="9" customFormat="1" ht="15.75">
      <c r="A1246" s="62" t="s">
        <v>131</v>
      </c>
      <c r="B1246" s="25">
        <f t="shared" ref="B1246:H1246" si="1182">IF(B1245=0,"",B1245/B$1696)</f>
        <v>50.258064516129032</v>
      </c>
      <c r="C1246" s="25">
        <f t="shared" si="1182"/>
        <v>67.071428571428569</v>
      </c>
      <c r="D1246" s="25">
        <f t="shared" si="1182"/>
        <v>55.161290322580648</v>
      </c>
      <c r="E1246" s="25">
        <f t="shared" si="1182"/>
        <v>52.866666666666667</v>
      </c>
      <c r="F1246" s="25">
        <f t="shared" si="1182"/>
        <v>54.41935483870968</v>
      </c>
      <c r="G1246" s="25">
        <f t="shared" si="1182"/>
        <v>75.733333333333334</v>
      </c>
      <c r="H1246" s="25">
        <f t="shared" si="1182"/>
        <v>54.645161290322584</v>
      </c>
      <c r="I1246" s="25">
        <f t="shared" ref="I1246:J1246" si="1183">IF(I1245=0,"",I1245/I$1696)</f>
        <v>46.548387096774192</v>
      </c>
      <c r="J1246" s="25">
        <f t="shared" si="1183"/>
        <v>53.733333333333334</v>
      </c>
      <c r="K1246" s="25">
        <f t="shared" ref="K1246:L1246" si="1184">IF(K1245=0,"",K1245/K$1696)</f>
        <v>48.322580645161288</v>
      </c>
      <c r="L1246" s="25">
        <f t="shared" si="1184"/>
        <v>46.93333333333333</v>
      </c>
      <c r="M1246" s="25">
        <f t="shared" ref="M1246" si="1185">IF(M1245=0,"",M1245/M$1696)</f>
        <v>47.064516129032256</v>
      </c>
      <c r="N1246" s="155">
        <f>SUM(B1246:M1246)</f>
        <v>652.75745007680484</v>
      </c>
      <c r="O1246" s="25">
        <f>IF(N1246=0,0,AVERAGE(B1246:M1246))</f>
        <v>54.39645417306707</v>
      </c>
      <c r="P1246" s="13"/>
      <c r="Q1246" s="13"/>
      <c r="R1246" s="13"/>
      <c r="S1246" s="13"/>
      <c r="T1246" s="13"/>
      <c r="U1246" s="13"/>
      <c r="V1246" s="13"/>
      <c r="W1246" s="13"/>
      <c r="X1246" s="13"/>
      <c r="Y1246" s="13"/>
      <c r="Z1246" s="13"/>
    </row>
    <row r="1247" spans="1:26" s="9" customFormat="1" ht="15.75">
      <c r="A1247" s="26"/>
      <c r="B1247" s="27"/>
      <c r="C1247" s="27"/>
      <c r="D1247" s="27"/>
      <c r="E1247" s="28"/>
      <c r="F1247" s="28"/>
      <c r="G1247" s="28"/>
      <c r="H1247" s="28"/>
      <c r="I1247" s="28"/>
      <c r="J1247" s="28"/>
      <c r="K1247" s="28"/>
      <c r="L1247" s="28"/>
      <c r="M1247" s="28"/>
      <c r="N1247" s="162"/>
      <c r="O1247" s="57"/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</row>
    <row r="1248" spans="1:26" s="9" customFormat="1" ht="15.75">
      <c r="A1248" s="17" t="s">
        <v>853</v>
      </c>
      <c r="B1248" s="18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  <c r="M1248" s="18"/>
      <c r="N1248" s="160"/>
      <c r="O1248" s="19"/>
      <c r="P1248" s="13"/>
      <c r="Q1248" s="13"/>
      <c r="R1248" s="13"/>
      <c r="S1248" s="13"/>
      <c r="T1248" s="13"/>
      <c r="U1248" s="13"/>
      <c r="V1248" s="13"/>
      <c r="W1248" s="13"/>
      <c r="X1248" s="13"/>
      <c r="Y1248" s="13"/>
      <c r="Z1248" s="13"/>
    </row>
    <row r="1249" spans="1:26" s="9" customFormat="1" ht="15.75">
      <c r="A1249" s="66" t="s">
        <v>553</v>
      </c>
      <c r="B1249" s="81"/>
      <c r="C1249" s="81"/>
      <c r="D1249" s="81"/>
      <c r="E1249" s="81"/>
      <c r="F1249" s="81"/>
      <c r="G1249" s="81"/>
      <c r="H1249" s="81"/>
      <c r="I1249" s="81"/>
      <c r="J1249" s="81"/>
      <c r="K1249" s="81"/>
      <c r="L1249" s="81"/>
      <c r="M1249" s="81"/>
      <c r="N1249" s="176"/>
      <c r="O1249" s="82"/>
      <c r="P1249" s="13"/>
      <c r="Q1249" s="13"/>
      <c r="R1249" s="13"/>
      <c r="S1249" s="13"/>
      <c r="T1249" s="13"/>
      <c r="U1249" s="13"/>
      <c r="V1249" s="13"/>
      <c r="W1249" s="13"/>
      <c r="X1249" s="13"/>
      <c r="Y1249" s="13"/>
      <c r="Z1249" s="13"/>
    </row>
    <row r="1250" spans="1:26" s="9" customFormat="1" ht="15.75">
      <c r="A1250" s="40" t="s">
        <v>18</v>
      </c>
      <c r="B1250" s="214">
        <v>8</v>
      </c>
      <c r="C1250" s="214">
        <v>17</v>
      </c>
      <c r="D1250" s="214">
        <v>13</v>
      </c>
      <c r="E1250" s="214">
        <v>69</v>
      </c>
      <c r="F1250" s="214">
        <v>10</v>
      </c>
      <c r="G1250" s="21">
        <v>13</v>
      </c>
      <c r="H1250" s="21">
        <v>18</v>
      </c>
      <c r="I1250" s="21">
        <v>8</v>
      </c>
      <c r="J1250" s="87">
        <v>5</v>
      </c>
      <c r="K1250" s="21">
        <v>6</v>
      </c>
      <c r="L1250" s="21">
        <v>6</v>
      </c>
      <c r="M1250" s="21">
        <v>5</v>
      </c>
      <c r="N1250" s="161">
        <f>SUM(B1250:M1250)</f>
        <v>178</v>
      </c>
      <c r="O1250" s="22">
        <f>IF(N1250=0,0,AVERAGE(B1250:M1250))</f>
        <v>14.833333333333334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</row>
    <row r="1251" spans="1:26" s="9" customFormat="1" ht="15.75">
      <c r="A1251" s="40" t="s">
        <v>19</v>
      </c>
      <c r="B1251" s="214">
        <v>18</v>
      </c>
      <c r="C1251" s="214">
        <v>26</v>
      </c>
      <c r="D1251" s="214">
        <v>20</v>
      </c>
      <c r="E1251" s="214">
        <v>26</v>
      </c>
      <c r="F1251" s="214">
        <v>18</v>
      </c>
      <c r="G1251" s="21">
        <v>26</v>
      </c>
      <c r="H1251" s="21">
        <v>30</v>
      </c>
      <c r="I1251" s="21">
        <v>11</v>
      </c>
      <c r="J1251" s="87">
        <v>22</v>
      </c>
      <c r="K1251" s="21">
        <v>29</v>
      </c>
      <c r="L1251" s="21">
        <v>31</v>
      </c>
      <c r="M1251" s="21">
        <v>36</v>
      </c>
      <c r="N1251" s="161">
        <f>SUM(B1251:M1251)</f>
        <v>293</v>
      </c>
      <c r="O1251" s="22">
        <f>IF(N1251=0,0,AVERAGE(B1251:M1251))</f>
        <v>24.416666666666668</v>
      </c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</row>
    <row r="1252" spans="1:26" s="9" customFormat="1" ht="15.75">
      <c r="A1252" s="40" t="s">
        <v>20</v>
      </c>
      <c r="B1252" s="214">
        <v>68</v>
      </c>
      <c r="C1252" s="214">
        <v>88</v>
      </c>
      <c r="D1252" s="214">
        <v>63</v>
      </c>
      <c r="E1252" s="214">
        <v>12</v>
      </c>
      <c r="F1252" s="214">
        <v>63</v>
      </c>
      <c r="G1252" s="21">
        <v>85</v>
      </c>
      <c r="H1252" s="21">
        <v>93</v>
      </c>
      <c r="I1252" s="21">
        <v>40</v>
      </c>
      <c r="J1252" s="87">
        <v>69</v>
      </c>
      <c r="K1252" s="21">
        <v>51</v>
      </c>
      <c r="L1252" s="21">
        <v>42</v>
      </c>
      <c r="M1252" s="21">
        <v>54</v>
      </c>
      <c r="N1252" s="161">
        <f>SUM(B1252:M1252)</f>
        <v>728</v>
      </c>
      <c r="O1252" s="22">
        <f>IF(N1252=0,0,AVERAGE(B1252:M1252))</f>
        <v>60.666666666666664</v>
      </c>
      <c r="P1252" s="8"/>
      <c r="Q1252" s="8"/>
      <c r="R1252" s="8"/>
      <c r="S1252" s="8"/>
      <c r="T1252" s="8"/>
      <c r="U1252" s="8"/>
      <c r="V1252" s="8"/>
      <c r="W1252" s="8"/>
      <c r="X1252" s="8"/>
      <c r="Y1252" s="8"/>
      <c r="Z1252" s="8"/>
    </row>
    <row r="1253" spans="1:26" s="9" customFormat="1" ht="15.75">
      <c r="A1253" s="62" t="s">
        <v>21</v>
      </c>
      <c r="B1253" s="24">
        <f t="shared" ref="B1253:O1253" si="1186">SUM(B1250:B1252)</f>
        <v>94</v>
      </c>
      <c r="C1253" s="24">
        <f t="shared" si="1186"/>
        <v>131</v>
      </c>
      <c r="D1253" s="24">
        <f t="shared" si="1186"/>
        <v>96</v>
      </c>
      <c r="E1253" s="24">
        <f t="shared" si="1186"/>
        <v>107</v>
      </c>
      <c r="F1253" s="24">
        <f t="shared" si="1186"/>
        <v>91</v>
      </c>
      <c r="G1253" s="24">
        <f t="shared" ref="G1253:L1253" si="1187">SUM(G1250:G1252)</f>
        <v>124</v>
      </c>
      <c r="H1253" s="24">
        <f t="shared" si="1187"/>
        <v>141</v>
      </c>
      <c r="I1253" s="24">
        <f t="shared" si="1187"/>
        <v>59</v>
      </c>
      <c r="J1253" s="24">
        <f t="shared" si="1187"/>
        <v>96</v>
      </c>
      <c r="K1253" s="24">
        <f t="shared" si="1187"/>
        <v>86</v>
      </c>
      <c r="L1253" s="24">
        <f t="shared" si="1187"/>
        <v>79</v>
      </c>
      <c r="M1253" s="24">
        <f t="shared" ref="M1253" si="1188">SUM(M1250:M1252)</f>
        <v>95</v>
      </c>
      <c r="N1253" s="155">
        <f t="shared" si="1186"/>
        <v>1199</v>
      </c>
      <c r="O1253" s="25">
        <f t="shared" si="1186"/>
        <v>99.916666666666657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</row>
    <row r="1254" spans="1:26" s="9" customFormat="1" ht="15.75">
      <c r="A1254" s="62" t="s">
        <v>131</v>
      </c>
      <c r="B1254" s="25">
        <f t="shared" ref="B1254:H1254" si="1189">IF(B1253=0,"",B1253/B$1696)</f>
        <v>3.032258064516129</v>
      </c>
      <c r="C1254" s="25">
        <f t="shared" si="1189"/>
        <v>4.6785714285714288</v>
      </c>
      <c r="D1254" s="25">
        <f t="shared" si="1189"/>
        <v>3.096774193548387</v>
      </c>
      <c r="E1254" s="25">
        <f t="shared" si="1189"/>
        <v>3.5666666666666669</v>
      </c>
      <c r="F1254" s="25">
        <f t="shared" si="1189"/>
        <v>2.935483870967742</v>
      </c>
      <c r="G1254" s="25">
        <f t="shared" si="1189"/>
        <v>4.1333333333333337</v>
      </c>
      <c r="H1254" s="25">
        <f t="shared" si="1189"/>
        <v>4.5483870967741939</v>
      </c>
      <c r="I1254" s="25">
        <f t="shared" ref="I1254:J1254" si="1190">IF(I1253=0,"",I1253/I$1696)</f>
        <v>1.903225806451613</v>
      </c>
      <c r="J1254" s="25">
        <f t="shared" si="1190"/>
        <v>3.2</v>
      </c>
      <c r="K1254" s="25">
        <f t="shared" ref="K1254:L1254" si="1191">IF(K1253=0,"",K1253/K$1696)</f>
        <v>2.774193548387097</v>
      </c>
      <c r="L1254" s="25">
        <f t="shared" si="1191"/>
        <v>2.6333333333333333</v>
      </c>
      <c r="M1254" s="25">
        <f t="shared" ref="M1254" si="1192">IF(M1253=0,"",M1253/M$1696)</f>
        <v>3.064516129032258</v>
      </c>
      <c r="N1254" s="155">
        <f>SUM(B1254:M1254)</f>
        <v>39.566743471582178</v>
      </c>
      <c r="O1254" s="25">
        <f>IF(N1254=0,0,AVERAGE(B1254:M1254))</f>
        <v>3.2972286226318483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</row>
    <row r="1255" spans="1:26" s="9" customFormat="1" ht="15.75">
      <c r="A1255" s="26"/>
      <c r="B1255" s="27"/>
      <c r="C1255" s="27"/>
      <c r="D1255" s="27"/>
      <c r="E1255" s="28"/>
      <c r="F1255" s="28"/>
      <c r="G1255" s="28"/>
      <c r="H1255" s="28"/>
      <c r="I1255" s="28"/>
      <c r="J1255" s="28"/>
      <c r="K1255" s="28"/>
      <c r="L1255" s="28"/>
      <c r="M1255" s="28"/>
      <c r="N1255" s="162"/>
      <c r="O1255" s="16"/>
      <c r="P1255" s="13"/>
      <c r="Q1255" s="13"/>
      <c r="R1255" s="13"/>
      <c r="S1255" s="13"/>
      <c r="T1255" s="13"/>
      <c r="U1255" s="13"/>
      <c r="V1255" s="13"/>
      <c r="W1255" s="13"/>
      <c r="X1255" s="13"/>
      <c r="Y1255" s="13"/>
      <c r="Z1255" s="13"/>
    </row>
    <row r="1256" spans="1:26" s="9" customFormat="1" ht="15.75">
      <c r="A1256" s="66" t="s">
        <v>854</v>
      </c>
      <c r="B1256" s="18"/>
      <c r="C1256" s="18"/>
      <c r="D1256" s="18"/>
      <c r="E1256" s="18"/>
      <c r="F1256" s="18"/>
      <c r="G1256" s="18"/>
      <c r="H1256" s="18"/>
      <c r="I1256" s="18"/>
      <c r="J1256" s="18"/>
      <c r="K1256" s="18"/>
      <c r="L1256" s="18"/>
      <c r="M1256" s="18"/>
      <c r="N1256" s="160"/>
      <c r="O1256" s="19"/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/>
    </row>
    <row r="1257" spans="1:26" s="9" customFormat="1" ht="15.75">
      <c r="A1257" s="37" t="s">
        <v>191</v>
      </c>
      <c r="B1257" s="21">
        <v>0</v>
      </c>
      <c r="C1257" s="21">
        <v>0</v>
      </c>
      <c r="D1257" s="21">
        <v>0</v>
      </c>
      <c r="E1257" s="21">
        <v>0</v>
      </c>
      <c r="F1257" s="21">
        <v>0</v>
      </c>
      <c r="G1257" s="21">
        <v>0</v>
      </c>
      <c r="H1257" s="21">
        <v>0</v>
      </c>
      <c r="I1257" s="21">
        <v>0</v>
      </c>
      <c r="J1257" s="21">
        <v>0</v>
      </c>
      <c r="K1257" s="21">
        <v>0</v>
      </c>
      <c r="L1257" s="21">
        <v>0</v>
      </c>
      <c r="M1257" s="21">
        <v>0</v>
      </c>
      <c r="N1257" s="161">
        <f>SUM(B1257:M1257)</f>
        <v>0</v>
      </c>
      <c r="O1257" s="22">
        <f>IF(N1257=0,0,AVERAGE(B1257:M1257))</f>
        <v>0</v>
      </c>
      <c r="P1257" s="13"/>
      <c r="Q1257" s="13"/>
      <c r="R1257" s="13"/>
      <c r="S1257" s="13"/>
      <c r="T1257" s="13"/>
      <c r="U1257" s="13"/>
      <c r="V1257" s="13"/>
      <c r="W1257" s="13"/>
      <c r="X1257" s="13"/>
      <c r="Y1257" s="13"/>
      <c r="Z1257" s="13"/>
    </row>
    <row r="1258" spans="1:26" s="9" customFormat="1" ht="15.75">
      <c r="A1258" s="62" t="s">
        <v>21</v>
      </c>
      <c r="B1258" s="24">
        <v>0</v>
      </c>
      <c r="C1258" s="24">
        <v>0</v>
      </c>
      <c r="D1258" s="24">
        <v>0</v>
      </c>
      <c r="E1258" s="24">
        <v>0</v>
      </c>
      <c r="F1258" s="24">
        <v>0</v>
      </c>
      <c r="G1258" s="24">
        <v>0</v>
      </c>
      <c r="H1258" s="24">
        <v>0</v>
      </c>
      <c r="I1258" s="24">
        <v>0</v>
      </c>
      <c r="J1258" s="24">
        <v>0</v>
      </c>
      <c r="K1258" s="24">
        <v>0</v>
      </c>
      <c r="L1258" s="24">
        <v>0</v>
      </c>
      <c r="M1258" s="24">
        <v>0</v>
      </c>
      <c r="N1258" s="155">
        <f>SUM(N1257)</f>
        <v>0</v>
      </c>
      <c r="O1258" s="25">
        <f>SUM(O1257)</f>
        <v>0</v>
      </c>
      <c r="P1258" s="115"/>
      <c r="Q1258" s="115"/>
      <c r="R1258" s="115"/>
      <c r="S1258" s="115"/>
      <c r="T1258" s="115"/>
      <c r="U1258" s="115"/>
      <c r="V1258" s="115"/>
      <c r="W1258" s="115"/>
      <c r="X1258" s="115"/>
      <c r="Y1258" s="115"/>
      <c r="Z1258" s="115"/>
    </row>
    <row r="1259" spans="1:26" s="9" customFormat="1" ht="15.75">
      <c r="A1259" s="62" t="s">
        <v>131</v>
      </c>
      <c r="B1259" s="24">
        <f t="shared" ref="B1259:H1259" si="1193">IF(B1258="","",B1258/B1696)</f>
        <v>0</v>
      </c>
      <c r="C1259" s="24">
        <f t="shared" si="1193"/>
        <v>0</v>
      </c>
      <c r="D1259" s="24">
        <f t="shared" si="1193"/>
        <v>0</v>
      </c>
      <c r="E1259" s="24">
        <f t="shared" si="1193"/>
        <v>0</v>
      </c>
      <c r="F1259" s="24">
        <f t="shared" si="1193"/>
        <v>0</v>
      </c>
      <c r="G1259" s="24">
        <f t="shared" si="1193"/>
        <v>0</v>
      </c>
      <c r="H1259" s="24">
        <f t="shared" si="1193"/>
        <v>0</v>
      </c>
      <c r="I1259" s="24">
        <f t="shared" ref="I1259:J1259" si="1194">IF(I1258="","",I1258/I1696)</f>
        <v>0</v>
      </c>
      <c r="J1259" s="24">
        <f t="shared" si="1194"/>
        <v>0</v>
      </c>
      <c r="K1259" s="24">
        <f t="shared" ref="K1259:L1259" si="1195">IF(K1258="","",K1258/K1696)</f>
        <v>0</v>
      </c>
      <c r="L1259" s="24">
        <f t="shared" si="1195"/>
        <v>0</v>
      </c>
      <c r="M1259" s="24">
        <f t="shared" ref="M1259" si="1196">IF(M1258="","",M1258/M1696)</f>
        <v>0</v>
      </c>
      <c r="N1259" s="155">
        <f>SUM(B1259:M1259)</f>
        <v>0</v>
      </c>
      <c r="O1259" s="25">
        <f>IF(N1259=0,0,AVERAGE(B1259:M1259))</f>
        <v>0</v>
      </c>
      <c r="P1259" s="115"/>
      <c r="Q1259" s="115"/>
      <c r="R1259" s="115"/>
      <c r="S1259" s="115"/>
      <c r="T1259" s="115"/>
      <c r="U1259" s="115"/>
      <c r="V1259" s="115"/>
      <c r="W1259" s="115"/>
      <c r="X1259" s="115"/>
      <c r="Y1259" s="115"/>
      <c r="Z1259" s="115"/>
    </row>
    <row r="1260" spans="1:26" s="9" customFormat="1">
      <c r="A1260" s="26"/>
      <c r="B1260" s="27"/>
      <c r="C1260" s="27"/>
      <c r="D1260" s="27"/>
      <c r="E1260" s="28"/>
      <c r="F1260" s="28"/>
      <c r="G1260" s="28"/>
      <c r="H1260" s="28"/>
      <c r="I1260" s="28"/>
      <c r="J1260" s="28"/>
      <c r="K1260" s="28"/>
      <c r="L1260" s="28"/>
      <c r="M1260" s="28"/>
      <c r="N1260" s="162"/>
      <c r="O1260" s="16"/>
      <c r="P1260" s="115"/>
      <c r="Q1260" s="115"/>
      <c r="R1260" s="115"/>
      <c r="S1260" s="115"/>
      <c r="T1260" s="115"/>
      <c r="U1260" s="115"/>
      <c r="V1260" s="115"/>
      <c r="W1260" s="115"/>
      <c r="X1260" s="115"/>
      <c r="Y1260" s="115"/>
      <c r="Z1260" s="115"/>
    </row>
    <row r="1261" spans="1:26" s="9" customFormat="1" ht="15.75">
      <c r="A1261" s="91" t="s">
        <v>195</v>
      </c>
      <c r="B1261" s="92">
        <f t="shared" ref="B1261:G1261" si="1197">B1245+B1253</f>
        <v>1652</v>
      </c>
      <c r="C1261" s="92">
        <f t="shared" si="1197"/>
        <v>2009</v>
      </c>
      <c r="D1261" s="92">
        <f t="shared" si="1197"/>
        <v>1806</v>
      </c>
      <c r="E1261" s="92">
        <f t="shared" si="1197"/>
        <v>1693</v>
      </c>
      <c r="F1261" s="92">
        <f t="shared" si="1197"/>
        <v>1778</v>
      </c>
      <c r="G1261" s="92">
        <f t="shared" si="1197"/>
        <v>2396</v>
      </c>
      <c r="H1261" s="92">
        <f t="shared" ref="H1261:I1261" si="1198">H1245+H1253</f>
        <v>1835</v>
      </c>
      <c r="I1261" s="92">
        <f t="shared" si="1198"/>
        <v>1502</v>
      </c>
      <c r="J1261" s="92">
        <f t="shared" ref="J1261:K1261" si="1199">J1245+J1253</f>
        <v>1708</v>
      </c>
      <c r="K1261" s="92">
        <f t="shared" si="1199"/>
        <v>1584</v>
      </c>
      <c r="L1261" s="92">
        <f t="shared" ref="L1261:M1261" si="1200">L1245+L1253</f>
        <v>1487</v>
      </c>
      <c r="M1261" s="92">
        <f t="shared" si="1200"/>
        <v>1554</v>
      </c>
      <c r="N1261" s="161">
        <f>N1245+N1253</f>
        <v>21004</v>
      </c>
      <c r="O1261" s="22">
        <f>O1245+O1253</f>
        <v>1750.3333333333335</v>
      </c>
      <c r="P1261" s="115"/>
      <c r="Q1261" s="115"/>
      <c r="R1261" s="115"/>
      <c r="S1261" s="115"/>
      <c r="T1261" s="115"/>
      <c r="U1261" s="115"/>
      <c r="V1261" s="115"/>
      <c r="W1261" s="115"/>
      <c r="X1261" s="115"/>
      <c r="Y1261" s="115"/>
      <c r="Z1261" s="115"/>
    </row>
    <row r="1262" spans="1:26" s="9" customFormat="1" ht="15.75">
      <c r="A1262" s="91" t="s">
        <v>196</v>
      </c>
      <c r="B1262" s="92">
        <f t="shared" ref="B1262:G1262" si="1201">B1258</f>
        <v>0</v>
      </c>
      <c r="C1262" s="92">
        <f t="shared" si="1201"/>
        <v>0</v>
      </c>
      <c r="D1262" s="92">
        <f t="shared" si="1201"/>
        <v>0</v>
      </c>
      <c r="E1262" s="92">
        <f t="shared" si="1201"/>
        <v>0</v>
      </c>
      <c r="F1262" s="92">
        <f t="shared" si="1201"/>
        <v>0</v>
      </c>
      <c r="G1262" s="92">
        <f t="shared" si="1201"/>
        <v>0</v>
      </c>
      <c r="H1262" s="92">
        <f t="shared" ref="H1262:I1262" si="1202">H1258</f>
        <v>0</v>
      </c>
      <c r="I1262" s="92">
        <f t="shared" si="1202"/>
        <v>0</v>
      </c>
      <c r="J1262" s="92">
        <f t="shared" ref="J1262:K1262" si="1203">J1258</f>
        <v>0</v>
      </c>
      <c r="K1262" s="92">
        <f t="shared" si="1203"/>
        <v>0</v>
      </c>
      <c r="L1262" s="92">
        <f t="shared" ref="L1262:M1262" si="1204">L1258</f>
        <v>0</v>
      </c>
      <c r="M1262" s="92">
        <f t="shared" si="1204"/>
        <v>0</v>
      </c>
      <c r="N1262" s="161">
        <f>N1258</f>
        <v>0</v>
      </c>
      <c r="O1262" s="22">
        <f>O1258</f>
        <v>0</v>
      </c>
      <c r="P1262" s="115"/>
      <c r="Q1262" s="115"/>
      <c r="R1262" s="115"/>
      <c r="S1262" s="115"/>
      <c r="T1262" s="115"/>
      <c r="U1262" s="115"/>
      <c r="V1262" s="115"/>
      <c r="W1262" s="115"/>
      <c r="X1262" s="115"/>
      <c r="Y1262" s="115"/>
      <c r="Z1262" s="115"/>
    </row>
    <row r="1263" spans="1:26" s="9" customFormat="1" ht="15.75">
      <c r="A1263" s="91" t="s">
        <v>197</v>
      </c>
      <c r="B1263" s="92">
        <f t="shared" ref="B1263:G1263" si="1205">SUM(B1261:B1262)</f>
        <v>1652</v>
      </c>
      <c r="C1263" s="92">
        <f t="shared" si="1205"/>
        <v>2009</v>
      </c>
      <c r="D1263" s="92">
        <f t="shared" si="1205"/>
        <v>1806</v>
      </c>
      <c r="E1263" s="92">
        <f t="shared" si="1205"/>
        <v>1693</v>
      </c>
      <c r="F1263" s="92">
        <f t="shared" si="1205"/>
        <v>1778</v>
      </c>
      <c r="G1263" s="92">
        <f t="shared" si="1205"/>
        <v>2396</v>
      </c>
      <c r="H1263" s="92">
        <f t="shared" ref="H1263:I1263" si="1206">SUM(H1261:H1262)</f>
        <v>1835</v>
      </c>
      <c r="I1263" s="92">
        <f t="shared" si="1206"/>
        <v>1502</v>
      </c>
      <c r="J1263" s="92">
        <f t="shared" ref="J1263:K1263" si="1207">SUM(J1261:J1262)</f>
        <v>1708</v>
      </c>
      <c r="K1263" s="92">
        <f t="shared" si="1207"/>
        <v>1584</v>
      </c>
      <c r="L1263" s="92">
        <f t="shared" ref="L1263:M1263" si="1208">SUM(L1261:L1262)</f>
        <v>1487</v>
      </c>
      <c r="M1263" s="92">
        <f t="shared" si="1208"/>
        <v>1554</v>
      </c>
      <c r="N1263" s="161">
        <f>SUM(N1261:N1262)</f>
        <v>21004</v>
      </c>
      <c r="O1263" s="22">
        <f>SUM(O1261:O1262)</f>
        <v>1750.3333333333335</v>
      </c>
      <c r="P1263" s="115"/>
      <c r="Q1263" s="115"/>
      <c r="R1263" s="115"/>
      <c r="S1263" s="115"/>
      <c r="T1263" s="115"/>
      <c r="U1263" s="115"/>
      <c r="V1263" s="115"/>
      <c r="W1263" s="115"/>
      <c r="X1263" s="115"/>
      <c r="Y1263" s="115"/>
      <c r="Z1263" s="115"/>
    </row>
    <row r="1264" spans="1:26" s="9" customFormat="1">
      <c r="A1264" s="86"/>
      <c r="B1264" s="110"/>
      <c r="C1264" s="110"/>
      <c r="D1264" s="110"/>
      <c r="E1264" s="110"/>
      <c r="F1264" s="110"/>
      <c r="G1264" s="110"/>
      <c r="H1264" s="110"/>
      <c r="I1264" s="110"/>
      <c r="J1264" s="110"/>
      <c r="K1264" s="110"/>
      <c r="L1264" s="110"/>
      <c r="M1264" s="110"/>
      <c r="N1264" s="181"/>
      <c r="O1264" s="111"/>
    </row>
    <row r="1265" spans="1:26" s="9" customFormat="1" ht="15.75">
      <c r="A1265" s="17" t="s">
        <v>855</v>
      </c>
      <c r="B1265" s="18"/>
      <c r="C1265" s="18"/>
      <c r="D1265" s="18"/>
      <c r="E1265" s="18"/>
      <c r="F1265" s="18"/>
      <c r="G1265" s="18"/>
      <c r="H1265" s="18"/>
      <c r="I1265" s="18"/>
      <c r="J1265" s="18"/>
      <c r="K1265" s="18"/>
      <c r="L1265" s="18"/>
      <c r="M1265" s="18"/>
      <c r="N1265" s="160"/>
      <c r="O1265" s="19"/>
      <c r="P1265" s="13"/>
      <c r="Q1265" s="13"/>
      <c r="R1265" s="13"/>
      <c r="S1265" s="13"/>
      <c r="T1265" s="13"/>
      <c r="U1265" s="13"/>
      <c r="V1265" s="13"/>
      <c r="W1265" s="13"/>
      <c r="X1265" s="13"/>
      <c r="Y1265" s="13"/>
      <c r="Z1265" s="13"/>
    </row>
    <row r="1266" spans="1:26" s="9" customFormat="1" ht="15.75">
      <c r="A1266" s="66" t="s">
        <v>817</v>
      </c>
      <c r="B1266" s="81"/>
      <c r="C1266" s="81"/>
      <c r="D1266" s="81"/>
      <c r="E1266" s="81"/>
      <c r="F1266" s="81"/>
      <c r="G1266" s="81"/>
      <c r="H1266" s="81"/>
      <c r="I1266" s="81"/>
      <c r="J1266" s="81"/>
      <c r="K1266" s="81"/>
      <c r="L1266" s="81"/>
      <c r="M1266" s="81"/>
      <c r="N1266" s="176"/>
      <c r="O1266" s="82"/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</row>
    <row r="1267" spans="1:26" s="9" customFormat="1" ht="15.75">
      <c r="A1267" s="20" t="s">
        <v>18</v>
      </c>
      <c r="B1267" s="21">
        <v>0</v>
      </c>
      <c r="C1267" s="21">
        <v>0</v>
      </c>
      <c r="D1267" s="21">
        <v>0</v>
      </c>
      <c r="E1267" s="21">
        <v>0</v>
      </c>
      <c r="F1267" s="21">
        <v>0</v>
      </c>
      <c r="G1267" s="21">
        <v>0</v>
      </c>
      <c r="H1267" s="21">
        <v>0</v>
      </c>
      <c r="I1267" s="21">
        <v>0</v>
      </c>
      <c r="J1267" s="21">
        <v>0</v>
      </c>
      <c r="K1267" s="21">
        <v>0</v>
      </c>
      <c r="L1267" s="21">
        <v>0</v>
      </c>
      <c r="M1267" s="21">
        <v>0</v>
      </c>
      <c r="N1267" s="161">
        <f>SUM(B1267:M1267)</f>
        <v>0</v>
      </c>
      <c r="O1267" s="22">
        <f>IF(N1267=0,0,AVERAGE(B1267:M1267))</f>
        <v>0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</row>
    <row r="1268" spans="1:26" s="9" customFormat="1" ht="15.75">
      <c r="A1268" s="20" t="s">
        <v>19</v>
      </c>
      <c r="B1268" s="21">
        <v>0</v>
      </c>
      <c r="C1268" s="21">
        <v>0</v>
      </c>
      <c r="D1268" s="21">
        <v>0</v>
      </c>
      <c r="E1268" s="21">
        <v>0</v>
      </c>
      <c r="F1268" s="21">
        <v>0</v>
      </c>
      <c r="G1268" s="21">
        <v>0</v>
      </c>
      <c r="H1268" s="21">
        <v>0</v>
      </c>
      <c r="I1268" s="21">
        <v>0</v>
      </c>
      <c r="J1268" s="21">
        <v>0</v>
      </c>
      <c r="K1268" s="21">
        <v>0</v>
      </c>
      <c r="L1268" s="21">
        <v>0</v>
      </c>
      <c r="M1268" s="21">
        <v>0</v>
      </c>
      <c r="N1268" s="161">
        <f>SUM(B1268:M1268)</f>
        <v>0</v>
      </c>
      <c r="O1268" s="22">
        <f>IF(N1268=0,0,AVERAGE(B1268:M1268))</f>
        <v>0</v>
      </c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</row>
    <row r="1269" spans="1:26" s="9" customFormat="1" ht="15.75">
      <c r="A1269" s="20" t="s">
        <v>20</v>
      </c>
      <c r="B1269" s="21">
        <v>0</v>
      </c>
      <c r="C1269" s="21">
        <v>0</v>
      </c>
      <c r="D1269" s="21">
        <v>0</v>
      </c>
      <c r="E1269" s="21">
        <v>0</v>
      </c>
      <c r="F1269" s="21">
        <v>0</v>
      </c>
      <c r="G1269" s="21">
        <v>0</v>
      </c>
      <c r="H1269" s="21">
        <v>0</v>
      </c>
      <c r="I1269" s="21">
        <v>0</v>
      </c>
      <c r="J1269" s="21">
        <v>0</v>
      </c>
      <c r="K1269" s="21">
        <v>0</v>
      </c>
      <c r="L1269" s="21">
        <v>0</v>
      </c>
      <c r="M1269" s="21">
        <v>0</v>
      </c>
      <c r="N1269" s="161">
        <f>SUM(B1269:M1269)</f>
        <v>0</v>
      </c>
      <c r="O1269" s="22">
        <f>IF(N1269=0,0,AVERAGE(B1269:M1269))</f>
        <v>0</v>
      </c>
      <c r="P1269" s="8"/>
      <c r="Q1269" s="8"/>
      <c r="R1269" s="8"/>
      <c r="S1269" s="8"/>
      <c r="T1269" s="8"/>
      <c r="U1269" s="8"/>
      <c r="V1269" s="8"/>
      <c r="W1269" s="8"/>
      <c r="X1269" s="8"/>
      <c r="Y1269" s="8"/>
      <c r="Z1269" s="8"/>
    </row>
    <row r="1270" spans="1:26" s="9" customFormat="1" ht="15.75">
      <c r="A1270" s="23" t="s">
        <v>21</v>
      </c>
      <c r="B1270" s="24">
        <f>SUM(B1267:B1269)</f>
        <v>0</v>
      </c>
      <c r="C1270" s="24">
        <f>SUM(C1267:C1269)</f>
        <v>0</v>
      </c>
      <c r="D1270" s="24">
        <v>0</v>
      </c>
      <c r="E1270" s="24">
        <f t="shared" ref="E1270:J1270" si="1209">SUM(E1267:E1269)</f>
        <v>0</v>
      </c>
      <c r="F1270" s="24">
        <f t="shared" si="1209"/>
        <v>0</v>
      </c>
      <c r="G1270" s="24">
        <f t="shared" si="1209"/>
        <v>0</v>
      </c>
      <c r="H1270" s="24">
        <f t="shared" si="1209"/>
        <v>0</v>
      </c>
      <c r="I1270" s="24">
        <f t="shared" si="1209"/>
        <v>0</v>
      </c>
      <c r="J1270" s="24">
        <f t="shared" si="1209"/>
        <v>0</v>
      </c>
      <c r="K1270" s="24">
        <f t="shared" ref="K1270:L1270" si="1210">SUM(K1267:K1269)</f>
        <v>0</v>
      </c>
      <c r="L1270" s="24">
        <f t="shared" si="1210"/>
        <v>0</v>
      </c>
      <c r="M1270" s="24">
        <f t="shared" ref="M1270" si="1211">SUM(M1267:M1269)</f>
        <v>0</v>
      </c>
      <c r="N1270" s="155">
        <f>SUM(N1267:N1269)</f>
        <v>0</v>
      </c>
      <c r="O1270" s="25">
        <f>SUM(O1267:O1269)</f>
        <v>0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</row>
    <row r="1271" spans="1:26" s="9" customFormat="1" ht="15.75">
      <c r="A1271" s="23" t="s">
        <v>131</v>
      </c>
      <c r="B1271" s="24" t="s">
        <v>44</v>
      </c>
      <c r="C1271" s="24" t="s">
        <v>44</v>
      </c>
      <c r="D1271" s="24" t="s">
        <v>44</v>
      </c>
      <c r="E1271" s="24" t="s">
        <v>44</v>
      </c>
      <c r="F1271" s="24" t="s">
        <v>44</v>
      </c>
      <c r="G1271" s="24" t="s">
        <v>44</v>
      </c>
      <c r="H1271" s="24" t="s">
        <v>44</v>
      </c>
      <c r="I1271" s="24" t="s">
        <v>44</v>
      </c>
      <c r="J1271" s="24" t="s">
        <v>44</v>
      </c>
      <c r="K1271" s="24" t="s">
        <v>44</v>
      </c>
      <c r="L1271" s="24" t="s">
        <v>44</v>
      </c>
      <c r="M1271" s="24" t="s">
        <v>44</v>
      </c>
      <c r="N1271" s="155">
        <f>SUM(B1271:M1271)</f>
        <v>0</v>
      </c>
      <c r="O1271" s="25">
        <f>IF(N1271=0,0,AVERAGE(B1271:M1271))</f>
        <v>0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</row>
    <row r="1272" spans="1:26" s="9" customFormat="1">
      <c r="A1272" s="26"/>
      <c r="B1272" s="27"/>
      <c r="C1272" s="27"/>
      <c r="D1272" s="27"/>
      <c r="E1272" s="28"/>
      <c r="F1272" s="28"/>
      <c r="G1272" s="28"/>
      <c r="H1272" s="28"/>
      <c r="I1272" s="28"/>
      <c r="J1272" s="28"/>
      <c r="K1272" s="28"/>
      <c r="L1272" s="28"/>
      <c r="M1272" s="28"/>
      <c r="N1272" s="162"/>
      <c r="O1272" s="16"/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</row>
    <row r="1273" spans="1:26" s="9" customFormat="1" ht="15.75">
      <c r="A1273" s="66" t="s">
        <v>856</v>
      </c>
      <c r="B1273" s="18"/>
      <c r="C1273" s="18"/>
      <c r="D1273" s="18"/>
      <c r="E1273" s="18"/>
      <c r="F1273" s="18"/>
      <c r="G1273" s="18"/>
      <c r="H1273" s="18"/>
      <c r="I1273" s="18"/>
      <c r="J1273" s="18"/>
      <c r="K1273" s="18"/>
      <c r="L1273" s="18"/>
      <c r="M1273" s="18"/>
      <c r="N1273" s="160"/>
      <c r="O1273" s="19"/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</row>
    <row r="1274" spans="1:26" s="9" customFormat="1" ht="15.75">
      <c r="A1274" s="32" t="s">
        <v>191</v>
      </c>
      <c r="B1274" s="21" t="s">
        <v>44</v>
      </c>
      <c r="C1274" s="21" t="s">
        <v>44</v>
      </c>
      <c r="D1274" s="21" t="s">
        <v>44</v>
      </c>
      <c r="E1274" s="21" t="s">
        <v>44</v>
      </c>
      <c r="F1274" s="21" t="s">
        <v>44</v>
      </c>
      <c r="G1274" s="21" t="s">
        <v>44</v>
      </c>
      <c r="H1274" s="21" t="s">
        <v>44</v>
      </c>
      <c r="I1274" s="21" t="s">
        <v>44</v>
      </c>
      <c r="J1274" s="21" t="s">
        <v>44</v>
      </c>
      <c r="K1274" s="21" t="s">
        <v>44</v>
      </c>
      <c r="L1274" s="21" t="s">
        <v>44</v>
      </c>
      <c r="M1274" s="21" t="s">
        <v>44</v>
      </c>
      <c r="N1274" s="161">
        <f>SUM(B1274:M1274)</f>
        <v>0</v>
      </c>
      <c r="O1274" s="22">
        <f>IF(N1274=0,0,AVERAGE(B1274:M1274))</f>
        <v>0</v>
      </c>
      <c r="P1274" s="13"/>
      <c r="Q1274" s="13"/>
      <c r="R1274" s="13"/>
      <c r="S1274" s="13"/>
      <c r="T1274" s="13"/>
      <c r="U1274" s="13"/>
      <c r="V1274" s="13"/>
      <c r="W1274" s="13"/>
      <c r="X1274" s="13"/>
      <c r="Y1274" s="13"/>
      <c r="Z1274" s="13"/>
    </row>
    <row r="1275" spans="1:26" s="9" customFormat="1" ht="15.75">
      <c r="A1275" s="23" t="s">
        <v>21</v>
      </c>
      <c r="B1275" s="24" t="str">
        <f t="shared" ref="B1275:G1275" si="1212">IF(SUM(B1274)=0,"",SUM(B1274))</f>
        <v/>
      </c>
      <c r="C1275" s="24" t="str">
        <f t="shared" si="1212"/>
        <v/>
      </c>
      <c r="D1275" s="24" t="str">
        <f t="shared" si="1212"/>
        <v/>
      </c>
      <c r="E1275" s="24" t="str">
        <f t="shared" si="1212"/>
        <v/>
      </c>
      <c r="F1275" s="24" t="str">
        <f t="shared" si="1212"/>
        <v/>
      </c>
      <c r="G1275" s="24" t="str">
        <f t="shared" si="1212"/>
        <v/>
      </c>
      <c r="H1275" s="24" t="str">
        <f t="shared" ref="H1275:I1275" si="1213">IF(SUM(H1274)=0,"",SUM(H1274))</f>
        <v/>
      </c>
      <c r="I1275" s="24" t="str">
        <f t="shared" si="1213"/>
        <v/>
      </c>
      <c r="J1275" s="24" t="str">
        <f t="shared" ref="J1275:K1275" si="1214">IF(SUM(J1274)=0,"",SUM(J1274))</f>
        <v/>
      </c>
      <c r="K1275" s="24" t="str">
        <f t="shared" si="1214"/>
        <v/>
      </c>
      <c r="L1275" s="24" t="str">
        <f t="shared" ref="L1275:M1275" si="1215">IF(SUM(L1274)=0,"",SUM(L1274))</f>
        <v/>
      </c>
      <c r="M1275" s="24" t="str">
        <f t="shared" si="1215"/>
        <v/>
      </c>
      <c r="N1275" s="155">
        <f>SUM(N1274)</f>
        <v>0</v>
      </c>
      <c r="O1275" s="25">
        <f>SUM(O1274)</f>
        <v>0</v>
      </c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</row>
    <row r="1276" spans="1:26" s="9" customFormat="1" ht="15.75">
      <c r="A1276" s="23" t="s">
        <v>131</v>
      </c>
      <c r="B1276" s="24" t="str">
        <f>IF(B1275="","",B1275/#REF!)</f>
        <v/>
      </c>
      <c r="C1276" s="24" t="str">
        <f>IF(C1275="","",C1275/#REF!)</f>
        <v/>
      </c>
      <c r="D1276" s="24" t="str">
        <f>IF(D1275="","",D1275/#REF!)</f>
        <v/>
      </c>
      <c r="E1276" s="24" t="str">
        <f>IF(E1275="","",E1275/#REF!)</f>
        <v/>
      </c>
      <c r="F1276" s="24" t="str">
        <f>IF(F1275="","",F1275/#REF!)</f>
        <v/>
      </c>
      <c r="G1276" s="24" t="str">
        <f>IF(G1275="","",G1275/#REF!)</f>
        <v/>
      </c>
      <c r="H1276" s="24" t="str">
        <f>IF(H1275="","",H1275/#REF!)</f>
        <v/>
      </c>
      <c r="I1276" s="24" t="str">
        <f>IF(I1275="","",I1275/#REF!)</f>
        <v/>
      </c>
      <c r="J1276" s="24" t="str">
        <f>IF(J1275="","",J1275/#REF!)</f>
        <v/>
      </c>
      <c r="K1276" s="24" t="str">
        <f>IF(K1275="","",K1275/#REF!)</f>
        <v/>
      </c>
      <c r="L1276" s="24" t="str">
        <f>IF(L1275="","",L1275/#REF!)</f>
        <v/>
      </c>
      <c r="M1276" s="24" t="str">
        <f>IF(M1275="","",M1275/#REF!)</f>
        <v/>
      </c>
      <c r="N1276" s="155">
        <f>SUM(B1276:M1276)</f>
        <v>0</v>
      </c>
      <c r="O1276" s="25">
        <f>IF(N1276=0,0,AVERAGE(B1276:M1276))</f>
        <v>0</v>
      </c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</row>
    <row r="1277" spans="1:26" s="9" customFormat="1" ht="15.75">
      <c r="A1277" s="26"/>
      <c r="B1277" s="27"/>
      <c r="C1277" s="27"/>
      <c r="D1277" s="27"/>
      <c r="E1277" s="28"/>
      <c r="F1277" s="28"/>
      <c r="G1277" s="28"/>
      <c r="H1277" s="28"/>
      <c r="I1277" s="28"/>
      <c r="J1277" s="28"/>
      <c r="K1277" s="28"/>
      <c r="L1277" s="28"/>
      <c r="M1277" s="28"/>
      <c r="N1277" s="162"/>
      <c r="O1277" s="57"/>
      <c r="P1277" s="13"/>
      <c r="Q1277" s="13"/>
      <c r="R1277" s="13"/>
      <c r="S1277" s="13"/>
      <c r="T1277" s="13"/>
      <c r="U1277" s="13"/>
      <c r="V1277" s="13"/>
      <c r="W1277" s="13"/>
      <c r="X1277" s="13"/>
      <c r="Y1277" s="13"/>
      <c r="Z1277" s="13"/>
    </row>
    <row r="1278" spans="1:26" s="9" customFormat="1" ht="15.75">
      <c r="A1278" s="97" t="s">
        <v>195</v>
      </c>
      <c r="B1278" s="92">
        <f t="shared" ref="B1278:G1279" si="1216">B1270</f>
        <v>0</v>
      </c>
      <c r="C1278" s="92">
        <f t="shared" si="1216"/>
        <v>0</v>
      </c>
      <c r="D1278" s="92">
        <f t="shared" si="1216"/>
        <v>0</v>
      </c>
      <c r="E1278" s="92">
        <f t="shared" si="1216"/>
        <v>0</v>
      </c>
      <c r="F1278" s="92">
        <f t="shared" si="1216"/>
        <v>0</v>
      </c>
      <c r="G1278" s="92">
        <f t="shared" si="1216"/>
        <v>0</v>
      </c>
      <c r="H1278" s="92">
        <f t="shared" ref="H1278:I1279" si="1217">H1270</f>
        <v>0</v>
      </c>
      <c r="I1278" s="92">
        <f t="shared" si="1217"/>
        <v>0</v>
      </c>
      <c r="J1278" s="92">
        <f t="shared" ref="J1278:K1279" si="1218">J1270</f>
        <v>0</v>
      </c>
      <c r="K1278" s="92">
        <f t="shared" si="1218"/>
        <v>0</v>
      </c>
      <c r="L1278" s="92">
        <f t="shared" ref="L1278:M1278" si="1219">L1270</f>
        <v>0</v>
      </c>
      <c r="M1278" s="92">
        <f t="shared" si="1219"/>
        <v>0</v>
      </c>
      <c r="N1278" s="161">
        <f>N1270</f>
        <v>0</v>
      </c>
      <c r="O1278" s="22">
        <f>O1270</f>
        <v>0</v>
      </c>
      <c r="P1278" s="13"/>
      <c r="Q1278" s="13"/>
      <c r="R1278" s="13"/>
      <c r="S1278" s="13"/>
      <c r="T1278" s="13"/>
      <c r="U1278" s="13"/>
      <c r="V1278" s="13"/>
      <c r="W1278" s="13"/>
      <c r="X1278" s="13"/>
      <c r="Y1278" s="13"/>
      <c r="Z1278" s="13"/>
    </row>
    <row r="1279" spans="1:26" s="9" customFormat="1" ht="15.75">
      <c r="A1279" s="97" t="s">
        <v>196</v>
      </c>
      <c r="B1279" s="92" t="str">
        <f t="shared" si="1216"/>
        <v>-</v>
      </c>
      <c r="C1279" s="92" t="str">
        <f t="shared" si="1216"/>
        <v>-</v>
      </c>
      <c r="D1279" s="92" t="str">
        <f t="shared" si="1216"/>
        <v>-</v>
      </c>
      <c r="E1279" s="92" t="str">
        <f t="shared" si="1216"/>
        <v>-</v>
      </c>
      <c r="F1279" s="92" t="str">
        <f t="shared" si="1216"/>
        <v>-</v>
      </c>
      <c r="G1279" s="92" t="str">
        <f t="shared" si="1216"/>
        <v>-</v>
      </c>
      <c r="H1279" s="92" t="str">
        <f t="shared" si="1217"/>
        <v>-</v>
      </c>
      <c r="I1279" s="92" t="str">
        <f t="shared" si="1217"/>
        <v>-</v>
      </c>
      <c r="J1279" s="92" t="str">
        <f t="shared" si="1218"/>
        <v>-</v>
      </c>
      <c r="K1279" s="92" t="str">
        <f t="shared" si="1218"/>
        <v>-</v>
      </c>
      <c r="L1279" s="92" t="str">
        <f t="shared" ref="L1279:M1279" si="1220">L1271</f>
        <v>-</v>
      </c>
      <c r="M1279" s="92" t="str">
        <f t="shared" si="1220"/>
        <v>-</v>
      </c>
      <c r="N1279" s="161">
        <f>N1275</f>
        <v>0</v>
      </c>
      <c r="O1279" s="22">
        <f>O1275</f>
        <v>0</v>
      </c>
      <c r="P1279" s="13"/>
      <c r="Q1279" s="13"/>
      <c r="R1279" s="13"/>
      <c r="S1279" s="13"/>
      <c r="T1279" s="13"/>
      <c r="U1279" s="13"/>
      <c r="V1279" s="13"/>
      <c r="W1279" s="13"/>
      <c r="X1279" s="13"/>
      <c r="Y1279" s="13"/>
      <c r="Z1279" s="13"/>
    </row>
    <row r="1280" spans="1:26" s="9" customFormat="1" ht="15.75">
      <c r="A1280" s="97" t="s">
        <v>197</v>
      </c>
      <c r="B1280" s="92">
        <f t="shared" ref="B1280:G1280" si="1221">SUM(B1278:B1279)</f>
        <v>0</v>
      </c>
      <c r="C1280" s="92">
        <f t="shared" si="1221"/>
        <v>0</v>
      </c>
      <c r="D1280" s="92">
        <f t="shared" si="1221"/>
        <v>0</v>
      </c>
      <c r="E1280" s="92">
        <f t="shared" si="1221"/>
        <v>0</v>
      </c>
      <c r="F1280" s="92">
        <f t="shared" si="1221"/>
        <v>0</v>
      </c>
      <c r="G1280" s="92">
        <f t="shared" si="1221"/>
        <v>0</v>
      </c>
      <c r="H1280" s="92">
        <f t="shared" ref="H1280:I1280" si="1222">SUM(H1278:H1279)</f>
        <v>0</v>
      </c>
      <c r="I1280" s="92">
        <f t="shared" si="1222"/>
        <v>0</v>
      </c>
      <c r="J1280" s="92">
        <f t="shared" ref="J1280:K1280" si="1223">SUM(J1278:J1279)</f>
        <v>0</v>
      </c>
      <c r="K1280" s="92">
        <f t="shared" si="1223"/>
        <v>0</v>
      </c>
      <c r="L1280" s="92">
        <f t="shared" ref="L1280:M1280" si="1224">SUM(L1278:L1279)</f>
        <v>0</v>
      </c>
      <c r="M1280" s="92">
        <f t="shared" si="1224"/>
        <v>0</v>
      </c>
      <c r="N1280" s="161">
        <f>SUM(N1278:N1279)</f>
        <v>0</v>
      </c>
      <c r="O1280" s="22">
        <f>SUM(O1278:O1279)</f>
        <v>0</v>
      </c>
      <c r="P1280" s="13"/>
      <c r="Q1280" s="13"/>
      <c r="R1280" s="13"/>
      <c r="S1280" s="13"/>
      <c r="T1280" s="13"/>
      <c r="U1280" s="13"/>
      <c r="V1280" s="13"/>
      <c r="W1280" s="13"/>
      <c r="X1280" s="13"/>
      <c r="Y1280" s="13"/>
      <c r="Z1280" s="13"/>
    </row>
    <row r="1281" spans="1:15" s="9" customFormat="1">
      <c r="A1281" s="86"/>
      <c r="B1281" s="110"/>
      <c r="C1281" s="110"/>
      <c r="D1281" s="110"/>
      <c r="E1281" s="110"/>
      <c r="F1281" s="110"/>
      <c r="G1281" s="110"/>
      <c r="H1281" s="110"/>
      <c r="I1281" s="110"/>
      <c r="J1281" s="110"/>
      <c r="K1281" s="110"/>
      <c r="L1281" s="110"/>
      <c r="M1281" s="110"/>
      <c r="N1281" s="181"/>
      <c r="O1281" s="111"/>
    </row>
    <row r="1282" spans="1:15" s="9" customFormat="1" ht="15.75">
      <c r="A1282" s="17" t="s">
        <v>857</v>
      </c>
      <c r="B1282" s="30"/>
      <c r="C1282" s="30"/>
      <c r="D1282" s="30"/>
      <c r="E1282" s="30"/>
      <c r="F1282" s="30"/>
      <c r="G1282" s="30"/>
      <c r="H1282" s="30"/>
      <c r="I1282" s="30"/>
      <c r="J1282" s="30"/>
      <c r="K1282" s="30"/>
      <c r="L1282" s="30"/>
      <c r="M1282" s="30"/>
      <c r="N1282" s="163"/>
      <c r="O1282" s="31"/>
    </row>
    <row r="1283" spans="1:15" s="9" customFormat="1" ht="15.75">
      <c r="A1283" s="66" t="s">
        <v>858</v>
      </c>
      <c r="B1283" s="81"/>
      <c r="C1283" s="81"/>
      <c r="D1283" s="81"/>
      <c r="E1283" s="81"/>
      <c r="F1283" s="81"/>
      <c r="G1283" s="81"/>
      <c r="H1283" s="81"/>
      <c r="I1283" s="81"/>
      <c r="J1283" s="81"/>
      <c r="K1283" s="81"/>
      <c r="L1283" s="81"/>
      <c r="M1283" s="81"/>
      <c r="N1283" s="176"/>
      <c r="O1283" s="82"/>
    </row>
    <row r="1284" spans="1:15" s="9" customFormat="1" ht="15.75">
      <c r="A1284" s="20" t="s">
        <v>18</v>
      </c>
      <c r="B1284" s="214">
        <v>0</v>
      </c>
      <c r="C1284" s="214">
        <v>1</v>
      </c>
      <c r="D1284" s="214">
        <v>4</v>
      </c>
      <c r="E1284" s="214">
        <v>3</v>
      </c>
      <c r="F1284" s="214">
        <v>8</v>
      </c>
      <c r="G1284" s="21">
        <v>5</v>
      </c>
      <c r="H1284" s="21">
        <v>4</v>
      </c>
      <c r="I1284" s="21">
        <v>1</v>
      </c>
      <c r="J1284" s="21">
        <v>5</v>
      </c>
      <c r="K1284" s="21">
        <v>0</v>
      </c>
      <c r="L1284" s="21">
        <v>1</v>
      </c>
      <c r="M1284" s="21">
        <v>19</v>
      </c>
      <c r="N1284" s="161">
        <f>SUM(B1284:M1284)</f>
        <v>51</v>
      </c>
      <c r="O1284" s="22">
        <f>IF(N1284=0,0,AVERAGE(B1284:M1284))</f>
        <v>4.25</v>
      </c>
    </row>
    <row r="1285" spans="1:15" s="9" customFormat="1" ht="15.75">
      <c r="A1285" s="20" t="s">
        <v>19</v>
      </c>
      <c r="B1285" s="214">
        <v>58</v>
      </c>
      <c r="C1285" s="214">
        <v>53</v>
      </c>
      <c r="D1285" s="214">
        <v>58</v>
      </c>
      <c r="E1285" s="214">
        <v>46</v>
      </c>
      <c r="F1285" s="214">
        <v>93</v>
      </c>
      <c r="G1285" s="21">
        <v>45</v>
      </c>
      <c r="H1285" s="21">
        <v>10</v>
      </c>
      <c r="I1285" s="21">
        <v>13</v>
      </c>
      <c r="J1285" s="21">
        <v>15</v>
      </c>
      <c r="K1285" s="21">
        <v>54</v>
      </c>
      <c r="L1285" s="21">
        <v>10</v>
      </c>
      <c r="M1285" s="21">
        <v>39</v>
      </c>
      <c r="N1285" s="161">
        <f>SUM(B1285:M1285)</f>
        <v>494</v>
      </c>
      <c r="O1285" s="22">
        <f>IF(N1285=0,0,AVERAGE(B1285:M1285))</f>
        <v>41.166666666666664</v>
      </c>
    </row>
    <row r="1286" spans="1:15" s="9" customFormat="1" ht="15.75">
      <c r="A1286" s="20" t="s">
        <v>20</v>
      </c>
      <c r="B1286" s="214">
        <v>42</v>
      </c>
      <c r="C1286" s="214">
        <v>43</v>
      </c>
      <c r="D1286" s="214">
        <v>111</v>
      </c>
      <c r="E1286" s="214">
        <v>52</v>
      </c>
      <c r="F1286" s="214">
        <v>76</v>
      </c>
      <c r="G1286" s="21">
        <v>68</v>
      </c>
      <c r="H1286" s="21">
        <v>17</v>
      </c>
      <c r="I1286" s="21">
        <v>57</v>
      </c>
      <c r="J1286" s="21">
        <v>15</v>
      </c>
      <c r="K1286" s="21">
        <v>49</v>
      </c>
      <c r="L1286" s="21">
        <v>22</v>
      </c>
      <c r="M1286" s="21">
        <v>46</v>
      </c>
      <c r="N1286" s="161">
        <f>SUM(B1286:M1286)</f>
        <v>598</v>
      </c>
      <c r="O1286" s="22">
        <f>IF(N1286=0,0,AVERAGE(B1286:M1286))</f>
        <v>49.833333333333336</v>
      </c>
    </row>
    <row r="1287" spans="1:15" s="9" customFormat="1" ht="15.75">
      <c r="A1287" s="32" t="s">
        <v>138</v>
      </c>
      <c r="B1287" s="214">
        <v>0</v>
      </c>
      <c r="C1287" s="214">
        <v>6</v>
      </c>
      <c r="D1287" s="214">
        <v>2</v>
      </c>
      <c r="E1287" s="214">
        <v>9</v>
      </c>
      <c r="F1287" s="214">
        <v>8</v>
      </c>
      <c r="G1287" s="21">
        <v>1</v>
      </c>
      <c r="H1287" s="21">
        <v>0</v>
      </c>
      <c r="I1287" s="21">
        <v>2</v>
      </c>
      <c r="J1287" s="21">
        <v>7</v>
      </c>
      <c r="K1287" s="21">
        <v>0</v>
      </c>
      <c r="L1287" s="21">
        <v>1</v>
      </c>
      <c r="M1287" s="21">
        <v>3</v>
      </c>
      <c r="N1287" s="161">
        <f>SUM(B1287:M1287)</f>
        <v>39</v>
      </c>
      <c r="O1287" s="22">
        <f>IF(N1287=0,0,AVERAGE(B1287:M1287))</f>
        <v>3.25</v>
      </c>
    </row>
    <row r="1288" spans="1:15" s="9" customFormat="1" ht="15.75">
      <c r="A1288" s="23" t="s">
        <v>21</v>
      </c>
      <c r="B1288" s="24">
        <f t="shared" ref="B1288:G1288" si="1225">SUM(B1284:B1287)</f>
        <v>100</v>
      </c>
      <c r="C1288" s="24">
        <f t="shared" si="1225"/>
        <v>103</v>
      </c>
      <c r="D1288" s="24">
        <f t="shared" si="1225"/>
        <v>175</v>
      </c>
      <c r="E1288" s="24">
        <f t="shared" si="1225"/>
        <v>110</v>
      </c>
      <c r="F1288" s="24">
        <f t="shared" si="1225"/>
        <v>185</v>
      </c>
      <c r="G1288" s="24">
        <f t="shared" si="1225"/>
        <v>119</v>
      </c>
      <c r="H1288" s="24">
        <f t="shared" ref="H1288:I1288" si="1226">SUM(H1284:H1287)</f>
        <v>31</v>
      </c>
      <c r="I1288" s="24">
        <f t="shared" si="1226"/>
        <v>73</v>
      </c>
      <c r="J1288" s="24">
        <f t="shared" ref="J1288:K1288" si="1227">SUM(J1284:J1287)</f>
        <v>42</v>
      </c>
      <c r="K1288" s="24">
        <f t="shared" si="1227"/>
        <v>103</v>
      </c>
      <c r="L1288" s="24">
        <f t="shared" ref="L1288:M1288" si="1228">SUM(L1284:L1287)</f>
        <v>34</v>
      </c>
      <c r="M1288" s="24">
        <f t="shared" si="1228"/>
        <v>107</v>
      </c>
      <c r="N1288" s="155">
        <f>SUM(N1284:N1287)</f>
        <v>1182</v>
      </c>
      <c r="O1288" s="25">
        <f>SUM(O1284:O1287)</f>
        <v>98.5</v>
      </c>
    </row>
    <row r="1289" spans="1:15" s="9" customFormat="1" ht="15.75">
      <c r="A1289" s="23" t="s">
        <v>131</v>
      </c>
      <c r="B1289" s="25">
        <f t="shared" ref="B1289:H1289" si="1229">IF(B1288=0,"",B1288/B$1696)</f>
        <v>3.225806451612903</v>
      </c>
      <c r="C1289" s="25">
        <f t="shared" si="1229"/>
        <v>3.6785714285714284</v>
      </c>
      <c r="D1289" s="25">
        <f t="shared" si="1229"/>
        <v>5.645161290322581</v>
      </c>
      <c r="E1289" s="25">
        <f t="shared" si="1229"/>
        <v>3.6666666666666665</v>
      </c>
      <c r="F1289" s="25">
        <f t="shared" si="1229"/>
        <v>5.967741935483871</v>
      </c>
      <c r="G1289" s="25">
        <f t="shared" si="1229"/>
        <v>3.9666666666666668</v>
      </c>
      <c r="H1289" s="25">
        <f t="shared" si="1229"/>
        <v>1</v>
      </c>
      <c r="I1289" s="25">
        <f t="shared" ref="I1289:J1289" si="1230">IF(I1288=0,"",I1288/I$1696)</f>
        <v>2.3548387096774195</v>
      </c>
      <c r="J1289" s="25">
        <f t="shared" si="1230"/>
        <v>1.4</v>
      </c>
      <c r="K1289" s="25">
        <f t="shared" ref="K1289:L1289" si="1231">IF(K1288=0,"",K1288/K$1696)</f>
        <v>3.3225806451612905</v>
      </c>
      <c r="L1289" s="25">
        <f t="shared" si="1231"/>
        <v>1.1333333333333333</v>
      </c>
      <c r="M1289" s="25">
        <f t="shared" ref="M1289" si="1232">IF(M1288=0,"",M1288/M$1696)</f>
        <v>3.4516129032258065</v>
      </c>
      <c r="N1289" s="155">
        <f>SUM(B1289:M1289)</f>
        <v>38.812980030721967</v>
      </c>
      <c r="O1289" s="25">
        <f>IF(N1289=0,0,AVERAGE(B1289:M1289))</f>
        <v>3.2344150025601639</v>
      </c>
    </row>
    <row r="1290" spans="1:15" s="9" customFormat="1">
      <c r="A1290" s="26"/>
      <c r="B1290" s="27"/>
      <c r="C1290" s="27"/>
      <c r="D1290" s="27"/>
      <c r="E1290" s="28"/>
      <c r="F1290" s="28"/>
      <c r="G1290" s="28"/>
      <c r="H1290" s="28"/>
      <c r="I1290" s="28"/>
      <c r="J1290" s="28"/>
      <c r="K1290" s="28"/>
      <c r="L1290" s="28"/>
      <c r="M1290" s="28"/>
      <c r="N1290" s="162"/>
      <c r="O1290" s="29"/>
    </row>
    <row r="1291" spans="1:15" s="9" customFormat="1" ht="15.75">
      <c r="A1291" s="32" t="s">
        <v>178</v>
      </c>
      <c r="B1291" s="21">
        <f t="shared" ref="B1291:G1291" si="1233">B1288</f>
        <v>100</v>
      </c>
      <c r="C1291" s="21">
        <f t="shared" si="1233"/>
        <v>103</v>
      </c>
      <c r="D1291" s="21">
        <f t="shared" si="1233"/>
        <v>175</v>
      </c>
      <c r="E1291" s="21">
        <f t="shared" si="1233"/>
        <v>110</v>
      </c>
      <c r="F1291" s="21">
        <f t="shared" si="1233"/>
        <v>185</v>
      </c>
      <c r="G1291" s="21">
        <f t="shared" si="1233"/>
        <v>119</v>
      </c>
      <c r="H1291" s="21">
        <f t="shared" ref="H1291:I1291" si="1234">H1288</f>
        <v>31</v>
      </c>
      <c r="I1291" s="21">
        <f t="shared" si="1234"/>
        <v>73</v>
      </c>
      <c r="J1291" s="21">
        <f t="shared" ref="J1291:K1291" si="1235">J1288</f>
        <v>42</v>
      </c>
      <c r="K1291" s="21">
        <f t="shared" si="1235"/>
        <v>103</v>
      </c>
      <c r="L1291" s="21">
        <f t="shared" ref="L1291:M1291" si="1236">L1288</f>
        <v>34</v>
      </c>
      <c r="M1291" s="21">
        <f t="shared" si="1236"/>
        <v>107</v>
      </c>
      <c r="N1291" s="161">
        <f>SUM(B1291:M1291)</f>
        <v>1182</v>
      </c>
      <c r="O1291" s="22">
        <f>O1288</f>
        <v>98.5</v>
      </c>
    </row>
    <row r="1292" spans="1:15" s="9" customFormat="1" ht="15.75">
      <c r="A1292" s="23" t="s">
        <v>131</v>
      </c>
      <c r="B1292" s="25">
        <f t="shared" ref="B1292:H1292" si="1237">IF(B1291=0,"",B1291/B$1696)</f>
        <v>3.225806451612903</v>
      </c>
      <c r="C1292" s="25">
        <f t="shared" si="1237"/>
        <v>3.6785714285714284</v>
      </c>
      <c r="D1292" s="25">
        <f t="shared" si="1237"/>
        <v>5.645161290322581</v>
      </c>
      <c r="E1292" s="25">
        <f t="shared" si="1237"/>
        <v>3.6666666666666665</v>
      </c>
      <c r="F1292" s="25">
        <f t="shared" si="1237"/>
        <v>5.967741935483871</v>
      </c>
      <c r="G1292" s="25">
        <f t="shared" si="1237"/>
        <v>3.9666666666666668</v>
      </c>
      <c r="H1292" s="25">
        <f t="shared" si="1237"/>
        <v>1</v>
      </c>
      <c r="I1292" s="25">
        <f t="shared" ref="I1292:J1292" si="1238">IF(I1291=0,"",I1291/I$1696)</f>
        <v>2.3548387096774195</v>
      </c>
      <c r="J1292" s="25">
        <f t="shared" si="1238"/>
        <v>1.4</v>
      </c>
      <c r="K1292" s="25">
        <f t="shared" ref="K1292:L1292" si="1239">IF(K1291=0,"",K1291/K$1696)</f>
        <v>3.3225806451612905</v>
      </c>
      <c r="L1292" s="25">
        <f t="shared" si="1239"/>
        <v>1.1333333333333333</v>
      </c>
      <c r="M1292" s="25">
        <f t="shared" ref="M1292" si="1240">IF(M1291=0,"",M1291/M$1696)</f>
        <v>3.4516129032258065</v>
      </c>
      <c r="N1292" s="155">
        <f>SUM(B1292:M1292)</f>
        <v>38.812980030721967</v>
      </c>
      <c r="O1292" s="25">
        <f>IF(N1292=0,0,AVERAGE(B1292:M1292))</f>
        <v>3.2344150025601639</v>
      </c>
    </row>
    <row r="1293" spans="1:15" s="9" customFormat="1">
      <c r="A1293" s="26"/>
      <c r="B1293" s="27"/>
      <c r="C1293" s="27"/>
      <c r="D1293" s="27"/>
      <c r="E1293" s="28"/>
      <c r="F1293" s="28"/>
      <c r="G1293" s="28"/>
      <c r="H1293" s="28"/>
      <c r="I1293" s="28"/>
      <c r="J1293" s="28"/>
      <c r="K1293" s="28"/>
      <c r="L1293" s="28"/>
      <c r="M1293" s="28"/>
      <c r="N1293" s="162"/>
      <c r="O1293" s="16"/>
    </row>
    <row r="1294" spans="1:15" s="9" customFormat="1" ht="15.75">
      <c r="A1294" s="17" t="s">
        <v>859</v>
      </c>
      <c r="B1294" s="30"/>
      <c r="C1294" s="30"/>
      <c r="D1294" s="30"/>
      <c r="E1294" s="30"/>
      <c r="F1294" s="30"/>
      <c r="G1294" s="30"/>
      <c r="H1294" s="30"/>
      <c r="I1294" s="30"/>
      <c r="J1294" s="30"/>
      <c r="K1294" s="30"/>
      <c r="L1294" s="30"/>
      <c r="M1294" s="30"/>
      <c r="N1294" s="163"/>
      <c r="O1294" s="31"/>
    </row>
    <row r="1295" spans="1:15" s="9" customFormat="1" ht="15.75">
      <c r="A1295" s="66" t="s">
        <v>860</v>
      </c>
      <c r="B1295" s="81"/>
      <c r="C1295" s="81"/>
      <c r="D1295" s="81"/>
      <c r="E1295" s="81"/>
      <c r="F1295" s="81"/>
      <c r="G1295" s="81"/>
      <c r="H1295" s="81"/>
      <c r="I1295" s="81"/>
      <c r="J1295" s="81"/>
      <c r="K1295" s="81"/>
      <c r="L1295" s="81"/>
      <c r="M1295" s="81"/>
      <c r="N1295" s="176"/>
      <c r="O1295" s="82"/>
    </row>
    <row r="1296" spans="1:15" s="9" customFormat="1" ht="15.75">
      <c r="A1296" s="20" t="s">
        <v>18</v>
      </c>
      <c r="B1296" s="21">
        <v>0</v>
      </c>
      <c r="C1296" s="21">
        <v>0</v>
      </c>
      <c r="D1296" s="21">
        <v>0</v>
      </c>
      <c r="E1296" s="21">
        <v>0</v>
      </c>
      <c r="F1296" s="21">
        <v>0</v>
      </c>
      <c r="G1296" s="21">
        <v>0</v>
      </c>
      <c r="H1296" s="21">
        <v>0</v>
      </c>
      <c r="I1296" s="21">
        <v>0</v>
      </c>
      <c r="J1296" s="21">
        <v>0</v>
      </c>
      <c r="K1296" s="21">
        <v>0</v>
      </c>
      <c r="L1296" s="21">
        <v>0</v>
      </c>
      <c r="M1296" s="21">
        <v>0</v>
      </c>
      <c r="N1296" s="161">
        <f>SUM(B1296:M1296)</f>
        <v>0</v>
      </c>
      <c r="O1296" s="22">
        <f>IF(N1296=0,0,AVERAGE(B1296:M1296))</f>
        <v>0</v>
      </c>
    </row>
    <row r="1297" spans="1:15" s="9" customFormat="1" ht="15.75">
      <c r="A1297" s="20" t="s">
        <v>19</v>
      </c>
      <c r="B1297" s="21">
        <v>0</v>
      </c>
      <c r="C1297" s="21">
        <v>0</v>
      </c>
      <c r="D1297" s="21">
        <v>0</v>
      </c>
      <c r="E1297" s="21">
        <v>0</v>
      </c>
      <c r="F1297" s="21">
        <v>0</v>
      </c>
      <c r="G1297" s="21">
        <v>0</v>
      </c>
      <c r="H1297" s="21">
        <v>0</v>
      </c>
      <c r="I1297" s="21">
        <v>0</v>
      </c>
      <c r="J1297" s="21">
        <v>0</v>
      </c>
      <c r="K1297" s="21">
        <v>0</v>
      </c>
      <c r="L1297" s="21">
        <v>0</v>
      </c>
      <c r="M1297" s="21">
        <v>0</v>
      </c>
      <c r="N1297" s="161">
        <f>SUM(B1297:M1297)</f>
        <v>0</v>
      </c>
      <c r="O1297" s="22">
        <f>IF(N1297=0,0,AVERAGE(B1297:M1297))</f>
        <v>0</v>
      </c>
    </row>
    <row r="1298" spans="1:15" s="9" customFormat="1" ht="15.75">
      <c r="A1298" s="20" t="s">
        <v>20</v>
      </c>
      <c r="B1298" s="21">
        <v>35</v>
      </c>
      <c r="C1298" s="21">
        <v>47</v>
      </c>
      <c r="D1298" s="21">
        <v>78</v>
      </c>
      <c r="E1298" s="21">
        <v>27</v>
      </c>
      <c r="F1298" s="21">
        <v>43</v>
      </c>
      <c r="G1298" s="21">
        <v>30</v>
      </c>
      <c r="H1298" s="21">
        <v>35</v>
      </c>
      <c r="I1298" s="21">
        <v>49</v>
      </c>
      <c r="J1298" s="21">
        <v>54</v>
      </c>
      <c r="K1298" s="21">
        <v>19</v>
      </c>
      <c r="L1298" s="21">
        <v>21</v>
      </c>
      <c r="M1298" s="21">
        <v>51</v>
      </c>
      <c r="N1298" s="161">
        <f>SUM(B1298:M1298)</f>
        <v>489</v>
      </c>
      <c r="O1298" s="22">
        <f>IF(N1298=0,0,AVERAGE(B1298:M1298))</f>
        <v>40.75</v>
      </c>
    </row>
    <row r="1299" spans="1:15" s="9" customFormat="1" ht="15.75">
      <c r="A1299" s="32" t="s">
        <v>138</v>
      </c>
      <c r="B1299" s="21">
        <v>0</v>
      </c>
      <c r="C1299" s="21">
        <v>0</v>
      </c>
      <c r="D1299" s="21">
        <v>0</v>
      </c>
      <c r="E1299" s="21">
        <v>0</v>
      </c>
      <c r="F1299" s="21">
        <v>0</v>
      </c>
      <c r="G1299" s="21">
        <v>0</v>
      </c>
      <c r="H1299" s="21">
        <v>0</v>
      </c>
      <c r="I1299" s="21">
        <v>0</v>
      </c>
      <c r="J1299" s="21">
        <v>0</v>
      </c>
      <c r="K1299" s="21">
        <v>0</v>
      </c>
      <c r="L1299" s="21">
        <v>0</v>
      </c>
      <c r="M1299" s="21">
        <v>0</v>
      </c>
      <c r="N1299" s="161">
        <f>SUM(B1299:M1299)</f>
        <v>0</v>
      </c>
      <c r="O1299" s="22">
        <f>IF(N1299=0,0,AVERAGE(B1299:M1299))</f>
        <v>0</v>
      </c>
    </row>
    <row r="1300" spans="1:15" s="9" customFormat="1" ht="15.75">
      <c r="A1300" s="23" t="s">
        <v>21</v>
      </c>
      <c r="B1300" s="24">
        <f t="shared" ref="B1300:G1300" si="1241">SUM(B1296:B1299)</f>
        <v>35</v>
      </c>
      <c r="C1300" s="24">
        <f t="shared" si="1241"/>
        <v>47</v>
      </c>
      <c r="D1300" s="24">
        <f t="shared" si="1241"/>
        <v>78</v>
      </c>
      <c r="E1300" s="24">
        <f t="shared" si="1241"/>
        <v>27</v>
      </c>
      <c r="F1300" s="24">
        <f t="shared" si="1241"/>
        <v>43</v>
      </c>
      <c r="G1300" s="24">
        <f t="shared" si="1241"/>
        <v>30</v>
      </c>
      <c r="H1300" s="24">
        <f t="shared" ref="H1300:I1300" si="1242">SUM(H1296:H1299)</f>
        <v>35</v>
      </c>
      <c r="I1300" s="24">
        <f t="shared" si="1242"/>
        <v>49</v>
      </c>
      <c r="J1300" s="24">
        <f t="shared" ref="J1300:K1300" si="1243">SUM(J1296:J1299)</f>
        <v>54</v>
      </c>
      <c r="K1300" s="24">
        <f t="shared" si="1243"/>
        <v>19</v>
      </c>
      <c r="L1300" s="24">
        <f t="shared" ref="L1300:M1300" si="1244">SUM(L1296:L1299)</f>
        <v>21</v>
      </c>
      <c r="M1300" s="24">
        <f t="shared" si="1244"/>
        <v>51</v>
      </c>
      <c r="N1300" s="155">
        <f>SUM(N1296:N1299)</f>
        <v>489</v>
      </c>
      <c r="O1300" s="25">
        <f>SUM(O1296:O1299)</f>
        <v>40.75</v>
      </c>
    </row>
    <row r="1301" spans="1:15" s="9" customFormat="1" ht="15.75">
      <c r="A1301" s="23" t="s">
        <v>131</v>
      </c>
      <c r="B1301" s="25">
        <f t="shared" ref="B1301:H1301" si="1245">IF(B1300=0,"",B1300/B$1696)</f>
        <v>1.1290322580645162</v>
      </c>
      <c r="C1301" s="25">
        <f t="shared" si="1245"/>
        <v>1.6785714285714286</v>
      </c>
      <c r="D1301" s="25">
        <f t="shared" si="1245"/>
        <v>2.5161290322580645</v>
      </c>
      <c r="E1301" s="25">
        <f t="shared" si="1245"/>
        <v>0.9</v>
      </c>
      <c r="F1301" s="25">
        <f t="shared" si="1245"/>
        <v>1.3870967741935485</v>
      </c>
      <c r="G1301" s="25">
        <f t="shared" si="1245"/>
        <v>1</v>
      </c>
      <c r="H1301" s="25">
        <f t="shared" si="1245"/>
        <v>1.1290322580645162</v>
      </c>
      <c r="I1301" s="25">
        <f t="shared" ref="I1301:J1301" si="1246">IF(I1300=0,"",I1300/I$1696)</f>
        <v>1.5806451612903225</v>
      </c>
      <c r="J1301" s="25">
        <f t="shared" si="1246"/>
        <v>1.8</v>
      </c>
      <c r="K1301" s="25">
        <f t="shared" ref="K1301:L1301" si="1247">IF(K1300=0,"",K1300/K$1696)</f>
        <v>0.61290322580645162</v>
      </c>
      <c r="L1301" s="25">
        <f t="shared" si="1247"/>
        <v>0.7</v>
      </c>
      <c r="M1301" s="25">
        <f t="shared" ref="M1301" si="1248">IF(M1300=0,"",M1300/M$1696)</f>
        <v>1.6451612903225807</v>
      </c>
      <c r="N1301" s="155">
        <f>SUM(B1301:M1301)</f>
        <v>16.078571428571429</v>
      </c>
      <c r="O1301" s="25">
        <f>IF(N1301=0,0,AVERAGE(B1301:M1301))</f>
        <v>1.3398809523809525</v>
      </c>
    </row>
    <row r="1302" spans="1:15" s="250" customFormat="1" ht="15.75">
      <c r="A1302" s="246"/>
      <c r="B1302" s="247"/>
      <c r="C1302" s="247"/>
      <c r="D1302" s="247"/>
      <c r="E1302" s="247"/>
      <c r="F1302" s="247"/>
      <c r="G1302" s="248"/>
      <c r="H1302" s="248"/>
      <c r="I1302" s="248"/>
      <c r="J1302" s="248"/>
      <c r="K1302" s="248"/>
      <c r="L1302" s="248"/>
      <c r="M1302" s="248"/>
      <c r="N1302" s="249"/>
      <c r="O1302" s="247"/>
    </row>
    <row r="1303" spans="1:15" s="9" customFormat="1" ht="15.75">
      <c r="A1303" s="17" t="s">
        <v>861</v>
      </c>
      <c r="B1303" s="18"/>
      <c r="C1303" s="18"/>
      <c r="D1303" s="18"/>
      <c r="E1303" s="18"/>
      <c r="F1303" s="18"/>
      <c r="G1303" s="18"/>
      <c r="H1303" s="18"/>
      <c r="I1303" s="18"/>
      <c r="J1303" s="18"/>
      <c r="K1303" s="18"/>
      <c r="L1303" s="18"/>
      <c r="M1303" s="18"/>
      <c r="N1303" s="160"/>
      <c r="O1303" s="19"/>
    </row>
    <row r="1304" spans="1:15" s="9" customFormat="1" ht="15.75">
      <c r="A1304" s="66" t="s">
        <v>862</v>
      </c>
      <c r="B1304" s="18"/>
      <c r="C1304" s="18"/>
      <c r="D1304" s="18"/>
      <c r="E1304" s="18"/>
      <c r="F1304" s="18"/>
      <c r="G1304" s="18"/>
      <c r="H1304" s="18"/>
      <c r="I1304" s="18"/>
      <c r="J1304" s="18"/>
      <c r="K1304" s="18"/>
      <c r="L1304" s="18"/>
      <c r="M1304" s="18"/>
      <c r="N1304" s="160"/>
      <c r="O1304" s="19"/>
    </row>
    <row r="1305" spans="1:15" s="9" customFormat="1" ht="15.75">
      <c r="A1305" s="40" t="s">
        <v>18</v>
      </c>
      <c r="B1305" s="21">
        <v>0</v>
      </c>
      <c r="C1305" s="21">
        <v>0</v>
      </c>
      <c r="D1305" s="21">
        <v>0</v>
      </c>
      <c r="E1305" s="21">
        <v>0</v>
      </c>
      <c r="F1305" s="21">
        <v>0</v>
      </c>
      <c r="G1305" s="21">
        <v>0</v>
      </c>
      <c r="H1305" s="21">
        <v>0</v>
      </c>
      <c r="I1305" s="21">
        <v>0</v>
      </c>
      <c r="J1305" s="21">
        <v>0</v>
      </c>
      <c r="K1305" s="21">
        <v>0</v>
      </c>
      <c r="L1305" s="21">
        <v>0</v>
      </c>
      <c r="M1305" s="21">
        <v>0</v>
      </c>
      <c r="N1305" s="161">
        <f>SUM(B1305:M1305)</f>
        <v>0</v>
      </c>
      <c r="O1305" s="22">
        <f>IF(N1305=0,0,AVERAGE(B1305:M1305))</f>
        <v>0</v>
      </c>
    </row>
    <row r="1306" spans="1:15" s="9" customFormat="1" ht="15.75">
      <c r="A1306" s="40" t="s">
        <v>19</v>
      </c>
      <c r="B1306" s="21">
        <v>0</v>
      </c>
      <c r="C1306" s="21">
        <v>0</v>
      </c>
      <c r="D1306" s="21">
        <v>0</v>
      </c>
      <c r="E1306" s="21">
        <v>0</v>
      </c>
      <c r="F1306" s="21">
        <v>0</v>
      </c>
      <c r="G1306" s="21">
        <v>0</v>
      </c>
      <c r="H1306" s="21">
        <v>0</v>
      </c>
      <c r="I1306" s="21">
        <v>0</v>
      </c>
      <c r="J1306" s="21">
        <v>0</v>
      </c>
      <c r="K1306" s="21">
        <v>0</v>
      </c>
      <c r="L1306" s="21">
        <v>0</v>
      </c>
      <c r="M1306" s="21">
        <v>0</v>
      </c>
      <c r="N1306" s="161">
        <f>SUM(B1306:M1306)</f>
        <v>0</v>
      </c>
      <c r="O1306" s="22">
        <f>IF(N1306=0,0,AVERAGE(B1306:M1306))</f>
        <v>0</v>
      </c>
    </row>
    <row r="1307" spans="1:15" s="9" customFormat="1" ht="15.75">
      <c r="A1307" s="40" t="s">
        <v>20</v>
      </c>
      <c r="B1307" s="21">
        <v>0</v>
      </c>
      <c r="C1307" s="21">
        <v>0</v>
      </c>
      <c r="D1307" s="21">
        <v>0</v>
      </c>
      <c r="E1307" s="21">
        <v>0</v>
      </c>
      <c r="F1307" s="21">
        <v>0</v>
      </c>
      <c r="G1307" s="21">
        <v>0</v>
      </c>
      <c r="H1307" s="21">
        <v>0</v>
      </c>
      <c r="I1307" s="21">
        <v>0</v>
      </c>
      <c r="J1307" s="21">
        <v>0</v>
      </c>
      <c r="K1307" s="21">
        <v>0</v>
      </c>
      <c r="L1307" s="21">
        <v>0</v>
      </c>
      <c r="M1307" s="21">
        <v>0</v>
      </c>
      <c r="N1307" s="161">
        <f>SUM(B1307:M1307)</f>
        <v>0</v>
      </c>
      <c r="O1307" s="22">
        <f>IF(N1307=0,0,AVERAGE(B1307:M1307))</f>
        <v>0</v>
      </c>
    </row>
    <row r="1308" spans="1:15" s="9" customFormat="1" ht="15.75">
      <c r="A1308" s="62" t="s">
        <v>21</v>
      </c>
      <c r="B1308" s="24">
        <f t="shared" ref="B1308:G1308" si="1249">SUM(B1305:B1307)</f>
        <v>0</v>
      </c>
      <c r="C1308" s="24">
        <f t="shared" si="1249"/>
        <v>0</v>
      </c>
      <c r="D1308" s="24">
        <f t="shared" si="1249"/>
        <v>0</v>
      </c>
      <c r="E1308" s="24">
        <f t="shared" si="1249"/>
        <v>0</v>
      </c>
      <c r="F1308" s="24">
        <f t="shared" si="1249"/>
        <v>0</v>
      </c>
      <c r="G1308" s="24">
        <f t="shared" si="1249"/>
        <v>0</v>
      </c>
      <c r="H1308" s="24">
        <f t="shared" ref="H1308:I1308" si="1250">SUM(H1305:H1307)</f>
        <v>0</v>
      </c>
      <c r="I1308" s="24">
        <f t="shared" si="1250"/>
        <v>0</v>
      </c>
      <c r="J1308" s="24">
        <f t="shared" ref="J1308:K1308" si="1251">SUM(J1305:J1307)</f>
        <v>0</v>
      </c>
      <c r="K1308" s="24">
        <f t="shared" si="1251"/>
        <v>0</v>
      </c>
      <c r="L1308" s="24">
        <f t="shared" ref="L1308:M1308" si="1252">SUM(L1305:L1307)</f>
        <v>0</v>
      </c>
      <c r="M1308" s="24">
        <f t="shared" si="1252"/>
        <v>0</v>
      </c>
      <c r="N1308" s="155">
        <f>SUM(N1305:N1307)</f>
        <v>0</v>
      </c>
      <c r="O1308" s="25">
        <f>SUM(O1305:O1307)</f>
        <v>0</v>
      </c>
    </row>
    <row r="1309" spans="1:15" s="9" customFormat="1" ht="15.75">
      <c r="A1309" s="62" t="s">
        <v>131</v>
      </c>
      <c r="B1309" s="24" t="s">
        <v>44</v>
      </c>
      <c r="C1309" s="24" t="s">
        <v>44</v>
      </c>
      <c r="D1309" s="24" t="s">
        <v>44</v>
      </c>
      <c r="E1309" s="24" t="s">
        <v>44</v>
      </c>
      <c r="F1309" s="24" t="s">
        <v>44</v>
      </c>
      <c r="G1309" s="24" t="s">
        <v>44</v>
      </c>
      <c r="H1309" s="24" t="s">
        <v>44</v>
      </c>
      <c r="I1309" s="24" t="s">
        <v>44</v>
      </c>
      <c r="J1309" s="24" t="s">
        <v>44</v>
      </c>
      <c r="K1309" s="24" t="s">
        <v>44</v>
      </c>
      <c r="L1309" s="24" t="s">
        <v>44</v>
      </c>
      <c r="M1309" s="24" t="s">
        <v>44</v>
      </c>
      <c r="N1309" s="155">
        <f>SUM(B1309:M1309)</f>
        <v>0</v>
      </c>
      <c r="O1309" s="25">
        <f>IF(N1309=0,0,AVERAGE(B1309:M1309))</f>
        <v>0</v>
      </c>
    </row>
    <row r="1310" spans="1:15" s="9" customFormat="1" ht="15.75">
      <c r="A1310" s="101"/>
      <c r="B1310" s="27"/>
      <c r="C1310" s="27"/>
      <c r="D1310" s="27"/>
      <c r="E1310" s="28"/>
      <c r="F1310" s="28"/>
      <c r="G1310" s="28"/>
      <c r="H1310" s="28"/>
      <c r="I1310" s="28"/>
      <c r="J1310" s="28"/>
      <c r="K1310" s="28"/>
      <c r="L1310" s="28"/>
      <c r="M1310" s="28"/>
      <c r="N1310" s="162"/>
      <c r="O1310" s="102"/>
    </row>
    <row r="1311" spans="1:15" s="9" customFormat="1" ht="15.75">
      <c r="A1311" s="66" t="s">
        <v>863</v>
      </c>
      <c r="B1311" s="18"/>
      <c r="C1311" s="18"/>
      <c r="D1311" s="18"/>
      <c r="E1311" s="18"/>
      <c r="F1311" s="18"/>
      <c r="G1311" s="18"/>
      <c r="H1311" s="18"/>
      <c r="I1311" s="18"/>
      <c r="J1311" s="18"/>
      <c r="K1311" s="18"/>
      <c r="L1311" s="18"/>
      <c r="M1311" s="18"/>
      <c r="N1311" s="160"/>
      <c r="O1311" s="19"/>
    </row>
    <row r="1312" spans="1:15" s="9" customFormat="1" ht="15.75">
      <c r="A1312" s="104" t="s">
        <v>133</v>
      </c>
      <c r="B1312" s="105">
        <v>34</v>
      </c>
      <c r="C1312" s="105">
        <v>16</v>
      </c>
      <c r="D1312" s="105">
        <v>23</v>
      </c>
      <c r="E1312" s="106">
        <v>15</v>
      </c>
      <c r="F1312" s="106">
        <v>27</v>
      </c>
      <c r="G1312" s="106">
        <v>33</v>
      </c>
      <c r="H1312" s="106">
        <v>30</v>
      </c>
      <c r="I1312" s="106">
        <v>30</v>
      </c>
      <c r="J1312" s="106">
        <v>35</v>
      </c>
      <c r="K1312" s="106">
        <v>40</v>
      </c>
      <c r="L1312" s="106">
        <v>35</v>
      </c>
      <c r="M1312" s="106">
        <v>39</v>
      </c>
      <c r="N1312" s="161">
        <f>SUM(B1312:M1312)</f>
        <v>357</v>
      </c>
      <c r="O1312" s="22">
        <f>IF(N1312=0,0,AVERAGE(B1312:M1312))</f>
        <v>29.75</v>
      </c>
    </row>
    <row r="1313" spans="1:26" s="9" customFormat="1" ht="15.75">
      <c r="A1313" s="62" t="s">
        <v>21</v>
      </c>
      <c r="B1313" s="24">
        <f t="shared" ref="B1313:G1313" si="1253">SUM(B1312)</f>
        <v>34</v>
      </c>
      <c r="C1313" s="24">
        <f t="shared" si="1253"/>
        <v>16</v>
      </c>
      <c r="D1313" s="24">
        <f t="shared" si="1253"/>
        <v>23</v>
      </c>
      <c r="E1313" s="24">
        <f t="shared" si="1253"/>
        <v>15</v>
      </c>
      <c r="F1313" s="24">
        <f t="shared" si="1253"/>
        <v>27</v>
      </c>
      <c r="G1313" s="24">
        <f t="shared" si="1253"/>
        <v>33</v>
      </c>
      <c r="H1313" s="24">
        <f t="shared" ref="H1313:I1313" si="1254">SUM(H1312)</f>
        <v>30</v>
      </c>
      <c r="I1313" s="24">
        <f t="shared" si="1254"/>
        <v>30</v>
      </c>
      <c r="J1313" s="24">
        <f t="shared" ref="J1313:K1313" si="1255">SUM(J1312)</f>
        <v>35</v>
      </c>
      <c r="K1313" s="24">
        <f t="shared" si="1255"/>
        <v>40</v>
      </c>
      <c r="L1313" s="24">
        <f t="shared" ref="L1313:M1313" si="1256">SUM(L1312)</f>
        <v>35</v>
      </c>
      <c r="M1313" s="24">
        <f t="shared" si="1256"/>
        <v>39</v>
      </c>
      <c r="N1313" s="155">
        <f>SUM(N1312)</f>
        <v>357</v>
      </c>
      <c r="O1313" s="25">
        <f>SUM(O1312)</f>
        <v>29.75</v>
      </c>
    </row>
    <row r="1314" spans="1:26" s="9" customFormat="1" ht="15.75">
      <c r="A1314" s="62" t="s">
        <v>131</v>
      </c>
      <c r="B1314" s="25">
        <f t="shared" ref="B1314:H1314" si="1257">IF(B1313=0,"",B1313/B$1696)</f>
        <v>1.096774193548387</v>
      </c>
      <c r="C1314" s="25">
        <f t="shared" si="1257"/>
        <v>0.5714285714285714</v>
      </c>
      <c r="D1314" s="25">
        <f t="shared" si="1257"/>
        <v>0.74193548387096775</v>
      </c>
      <c r="E1314" s="25">
        <f t="shared" si="1257"/>
        <v>0.5</v>
      </c>
      <c r="F1314" s="25">
        <f t="shared" si="1257"/>
        <v>0.87096774193548387</v>
      </c>
      <c r="G1314" s="25">
        <f t="shared" si="1257"/>
        <v>1.1000000000000001</v>
      </c>
      <c r="H1314" s="25">
        <f t="shared" si="1257"/>
        <v>0.967741935483871</v>
      </c>
      <c r="I1314" s="25">
        <f t="shared" ref="I1314:J1314" si="1258">IF(I1313=0,"",I1313/I$1696)</f>
        <v>0.967741935483871</v>
      </c>
      <c r="J1314" s="25">
        <f t="shared" si="1258"/>
        <v>1.1666666666666667</v>
      </c>
      <c r="K1314" s="25">
        <f t="shared" ref="K1314:L1314" si="1259">IF(K1313=0,"",K1313/K$1696)</f>
        <v>1.2903225806451613</v>
      </c>
      <c r="L1314" s="25">
        <f t="shared" si="1259"/>
        <v>1.1666666666666667</v>
      </c>
      <c r="M1314" s="25">
        <f t="shared" ref="M1314" si="1260">IF(M1313=0,"",M1313/M$1696)</f>
        <v>1.2580645161290323</v>
      </c>
      <c r="N1314" s="155">
        <f>SUM(B1314:M1314)</f>
        <v>11.698310291858679</v>
      </c>
      <c r="O1314" s="25">
        <f>IF(N1314=0,0,AVERAGE(B1314:M1314))</f>
        <v>0.97485919098822327</v>
      </c>
    </row>
    <row r="1315" spans="1:26" s="9" customFormat="1" ht="15.75">
      <c r="A1315" s="101"/>
      <c r="B1315" s="27"/>
      <c r="C1315" s="27"/>
      <c r="D1315" s="27"/>
      <c r="E1315" s="28"/>
      <c r="F1315" s="28"/>
      <c r="G1315" s="28"/>
      <c r="H1315" s="28"/>
      <c r="I1315" s="28"/>
      <c r="J1315" s="28"/>
      <c r="K1315" s="28"/>
      <c r="L1315" s="28"/>
      <c r="M1315" s="28"/>
      <c r="N1315" s="162"/>
      <c r="O1315" s="57"/>
    </row>
    <row r="1316" spans="1:26" s="9" customFormat="1" ht="15.75">
      <c r="A1316" s="91" t="s">
        <v>175</v>
      </c>
      <c r="B1316" s="92">
        <f t="shared" ref="B1316:G1316" si="1261">B1308</f>
        <v>0</v>
      </c>
      <c r="C1316" s="92">
        <f t="shared" si="1261"/>
        <v>0</v>
      </c>
      <c r="D1316" s="92">
        <f t="shared" si="1261"/>
        <v>0</v>
      </c>
      <c r="E1316" s="92">
        <f t="shared" si="1261"/>
        <v>0</v>
      </c>
      <c r="F1316" s="92">
        <f t="shared" si="1261"/>
        <v>0</v>
      </c>
      <c r="G1316" s="92">
        <f t="shared" si="1261"/>
        <v>0</v>
      </c>
      <c r="H1316" s="92">
        <f t="shared" ref="H1316:I1316" si="1262">H1308</f>
        <v>0</v>
      </c>
      <c r="I1316" s="92">
        <f t="shared" si="1262"/>
        <v>0</v>
      </c>
      <c r="J1316" s="92">
        <f t="shared" ref="J1316:K1316" si="1263">J1308</f>
        <v>0</v>
      </c>
      <c r="K1316" s="92">
        <f t="shared" si="1263"/>
        <v>0</v>
      </c>
      <c r="L1316" s="92">
        <f t="shared" ref="L1316:M1316" si="1264">L1308</f>
        <v>0</v>
      </c>
      <c r="M1316" s="92">
        <f t="shared" si="1264"/>
        <v>0</v>
      </c>
      <c r="N1316" s="161">
        <f>SUM(B1316:M1316)</f>
        <v>0</v>
      </c>
      <c r="O1316" s="22">
        <f>IF(N1316=0,0,AVERAGE(B1316:M1316))</f>
        <v>0</v>
      </c>
    </row>
    <row r="1317" spans="1:26" s="9" customFormat="1" ht="15.75">
      <c r="A1317" s="91" t="s">
        <v>176</v>
      </c>
      <c r="B1317" s="92">
        <f t="shared" ref="B1317:G1317" si="1265">B1313</f>
        <v>34</v>
      </c>
      <c r="C1317" s="92">
        <f t="shared" si="1265"/>
        <v>16</v>
      </c>
      <c r="D1317" s="92">
        <f t="shared" si="1265"/>
        <v>23</v>
      </c>
      <c r="E1317" s="92">
        <f t="shared" si="1265"/>
        <v>15</v>
      </c>
      <c r="F1317" s="92">
        <f t="shared" si="1265"/>
        <v>27</v>
      </c>
      <c r="G1317" s="92">
        <f t="shared" si="1265"/>
        <v>33</v>
      </c>
      <c r="H1317" s="92">
        <f t="shared" ref="H1317:I1317" si="1266">H1313</f>
        <v>30</v>
      </c>
      <c r="I1317" s="92">
        <f t="shared" si="1266"/>
        <v>30</v>
      </c>
      <c r="J1317" s="92">
        <f t="shared" ref="J1317:K1317" si="1267">J1313</f>
        <v>35</v>
      </c>
      <c r="K1317" s="92">
        <f t="shared" si="1267"/>
        <v>40</v>
      </c>
      <c r="L1317" s="92">
        <f t="shared" ref="L1317:M1317" si="1268">L1313</f>
        <v>35</v>
      </c>
      <c r="M1317" s="92">
        <f t="shared" si="1268"/>
        <v>39</v>
      </c>
      <c r="N1317" s="161">
        <f>SUM(B1317:M1317)</f>
        <v>357</v>
      </c>
      <c r="O1317" s="22">
        <f>IF(N1317=0,0,AVERAGE(B1317:M1317))</f>
        <v>29.75</v>
      </c>
    </row>
    <row r="1318" spans="1:26" s="9" customFormat="1" ht="15.75">
      <c r="A1318" s="91" t="s">
        <v>177</v>
      </c>
      <c r="B1318" s="92">
        <f t="shared" ref="B1318:G1318" si="1269">SUM(B1316:B1317)</f>
        <v>34</v>
      </c>
      <c r="C1318" s="92">
        <f t="shared" si="1269"/>
        <v>16</v>
      </c>
      <c r="D1318" s="92">
        <f t="shared" si="1269"/>
        <v>23</v>
      </c>
      <c r="E1318" s="92">
        <f t="shared" si="1269"/>
        <v>15</v>
      </c>
      <c r="F1318" s="92">
        <f t="shared" si="1269"/>
        <v>27</v>
      </c>
      <c r="G1318" s="92">
        <f t="shared" si="1269"/>
        <v>33</v>
      </c>
      <c r="H1318" s="92">
        <f t="shared" ref="H1318:I1318" si="1270">SUM(H1316:H1317)</f>
        <v>30</v>
      </c>
      <c r="I1318" s="92">
        <f t="shared" si="1270"/>
        <v>30</v>
      </c>
      <c r="J1318" s="92">
        <f t="shared" ref="J1318:K1318" si="1271">SUM(J1316:J1317)</f>
        <v>35</v>
      </c>
      <c r="K1318" s="92">
        <f t="shared" si="1271"/>
        <v>40</v>
      </c>
      <c r="L1318" s="92">
        <f t="shared" ref="L1318:M1318" si="1272">SUM(L1316:L1317)</f>
        <v>35</v>
      </c>
      <c r="M1318" s="92">
        <f t="shared" si="1272"/>
        <v>39</v>
      </c>
      <c r="N1318" s="161">
        <f>SUM(N1316:N1317)</f>
        <v>357</v>
      </c>
      <c r="O1318" s="22">
        <f>SUM(O1316:O1317)</f>
        <v>29.75</v>
      </c>
    </row>
    <row r="1319" spans="1:26" s="250" customFormat="1" ht="15.75">
      <c r="A1319" s="246"/>
      <c r="B1319" s="247"/>
      <c r="C1319" s="247"/>
      <c r="D1319" s="247"/>
      <c r="E1319" s="247"/>
      <c r="F1319" s="247"/>
      <c r="G1319" s="248"/>
      <c r="H1319" s="248"/>
      <c r="I1319" s="248"/>
      <c r="J1319" s="248"/>
      <c r="K1319" s="248"/>
      <c r="L1319" s="248"/>
      <c r="M1319" s="248"/>
      <c r="N1319" s="249"/>
      <c r="O1319" s="247"/>
    </row>
    <row r="1320" spans="1:26" s="9" customFormat="1" ht="15.75">
      <c r="A1320" s="17" t="s">
        <v>864</v>
      </c>
      <c r="B1320" s="30"/>
      <c r="C1320" s="30"/>
      <c r="D1320" s="30"/>
      <c r="E1320" s="30"/>
      <c r="F1320" s="30"/>
      <c r="G1320" s="30"/>
      <c r="H1320" s="30"/>
      <c r="I1320" s="30"/>
      <c r="J1320" s="30"/>
      <c r="K1320" s="30"/>
      <c r="L1320" s="30"/>
      <c r="M1320" s="30"/>
      <c r="N1320" s="163"/>
      <c r="O1320" s="31"/>
      <c r="P1320" s="103"/>
      <c r="Q1320" s="103"/>
      <c r="R1320" s="103"/>
      <c r="S1320" s="103"/>
      <c r="T1320" s="103"/>
      <c r="U1320" s="103"/>
      <c r="V1320" s="103"/>
      <c r="W1320" s="103"/>
      <c r="X1320" s="103"/>
      <c r="Y1320" s="103"/>
      <c r="Z1320" s="103"/>
    </row>
    <row r="1321" spans="1:26" s="9" customFormat="1" ht="15.75">
      <c r="A1321" s="66" t="s">
        <v>865</v>
      </c>
      <c r="B1321" s="81"/>
      <c r="C1321" s="81"/>
      <c r="D1321" s="81"/>
      <c r="E1321" s="81"/>
      <c r="F1321" s="81"/>
      <c r="G1321" s="81"/>
      <c r="H1321" s="81"/>
      <c r="I1321" s="81"/>
      <c r="J1321" s="81"/>
      <c r="K1321" s="81"/>
      <c r="L1321" s="81"/>
      <c r="M1321" s="81"/>
      <c r="N1321" s="176"/>
      <c r="O1321" s="82"/>
      <c r="P1321" s="103"/>
      <c r="Q1321" s="103"/>
      <c r="R1321" s="103"/>
      <c r="S1321" s="103"/>
      <c r="T1321" s="103"/>
      <c r="U1321" s="103"/>
      <c r="V1321" s="103"/>
      <c r="W1321" s="103"/>
      <c r="X1321" s="103"/>
      <c r="Y1321" s="103"/>
      <c r="Z1321" s="103"/>
    </row>
    <row r="1322" spans="1:26" s="9" customFormat="1" ht="15.75">
      <c r="A1322" s="40" t="s">
        <v>166</v>
      </c>
      <c r="B1322" s="21">
        <f t="shared" ref="B1322:K1322" si="1273">B613</f>
        <v>151</v>
      </c>
      <c r="C1322" s="21">
        <f t="shared" si="1273"/>
        <v>144</v>
      </c>
      <c r="D1322" s="21">
        <f t="shared" si="1273"/>
        <v>102</v>
      </c>
      <c r="E1322" s="21">
        <f t="shared" si="1273"/>
        <v>107</v>
      </c>
      <c r="F1322" s="21">
        <f t="shared" si="1273"/>
        <v>136</v>
      </c>
      <c r="G1322" s="21">
        <f t="shared" si="1273"/>
        <v>96</v>
      </c>
      <c r="H1322" s="21">
        <f t="shared" si="1273"/>
        <v>86</v>
      </c>
      <c r="I1322" s="21">
        <f t="shared" si="1273"/>
        <v>117</v>
      </c>
      <c r="J1322" s="21">
        <f t="shared" si="1273"/>
        <v>122</v>
      </c>
      <c r="K1322" s="21">
        <f t="shared" si="1273"/>
        <v>97</v>
      </c>
      <c r="L1322" s="21">
        <f t="shared" ref="L1322:M1322" si="1274">L613</f>
        <v>68</v>
      </c>
      <c r="M1322" s="21">
        <f t="shared" si="1274"/>
        <v>84</v>
      </c>
      <c r="N1322" s="161">
        <f>SUM(B1322:M1322)</f>
        <v>1310</v>
      </c>
      <c r="O1322" s="22">
        <f>AVERAGE(B1322:M1322)</f>
        <v>109.16666666666667</v>
      </c>
      <c r="P1322" s="103"/>
      <c r="Q1322" s="103"/>
      <c r="R1322" s="103"/>
      <c r="S1322" s="103"/>
      <c r="T1322" s="103"/>
      <c r="U1322" s="103"/>
      <c r="V1322" s="103"/>
      <c r="W1322" s="103"/>
      <c r="X1322" s="103"/>
      <c r="Y1322" s="103"/>
      <c r="Z1322" s="103"/>
    </row>
    <row r="1323" spans="1:26" s="9" customFormat="1" ht="15.75">
      <c r="A1323" s="40" t="s">
        <v>819</v>
      </c>
      <c r="B1323" s="21">
        <f>B630</f>
        <v>0</v>
      </c>
      <c r="C1323" s="21">
        <f t="shared" ref="C1323:K1323" si="1275">C630</f>
        <v>0</v>
      </c>
      <c r="D1323" s="21">
        <f t="shared" si="1275"/>
        <v>0</v>
      </c>
      <c r="E1323" s="21">
        <f t="shared" si="1275"/>
        <v>0</v>
      </c>
      <c r="F1323" s="21">
        <f t="shared" si="1275"/>
        <v>0</v>
      </c>
      <c r="G1323" s="21">
        <f t="shared" si="1275"/>
        <v>0</v>
      </c>
      <c r="H1323" s="21">
        <f t="shared" si="1275"/>
        <v>0</v>
      </c>
      <c r="I1323" s="21">
        <f t="shared" si="1275"/>
        <v>0</v>
      </c>
      <c r="J1323" s="21">
        <f t="shared" si="1275"/>
        <v>0</v>
      </c>
      <c r="K1323" s="21">
        <f t="shared" si="1275"/>
        <v>0</v>
      </c>
      <c r="L1323" s="21">
        <f t="shared" ref="L1323:M1323" si="1276">L630</f>
        <v>0</v>
      </c>
      <c r="M1323" s="21">
        <f t="shared" si="1276"/>
        <v>0</v>
      </c>
      <c r="N1323" s="161">
        <f>SUM(B1323:M1323)</f>
        <v>0</v>
      </c>
      <c r="O1323" s="22">
        <f>AVERAGE(B1323:M1323)</f>
        <v>0</v>
      </c>
      <c r="P1323" s="103"/>
      <c r="Q1323" s="103"/>
      <c r="R1323" s="103"/>
      <c r="S1323" s="103"/>
      <c r="T1323" s="103"/>
      <c r="U1323" s="103"/>
      <c r="V1323" s="103"/>
      <c r="W1323" s="103"/>
      <c r="X1323" s="103"/>
      <c r="Y1323" s="103"/>
      <c r="Z1323" s="103"/>
    </row>
    <row r="1324" spans="1:26" s="9" customFormat="1" ht="15.75">
      <c r="A1324" s="40" t="s">
        <v>413</v>
      </c>
      <c r="B1324" s="21">
        <f t="shared" ref="B1324:G1324" si="1277">B647</f>
        <v>1</v>
      </c>
      <c r="C1324" s="21">
        <f t="shared" si="1277"/>
        <v>1</v>
      </c>
      <c r="D1324" s="21">
        <f t="shared" si="1277"/>
        <v>3</v>
      </c>
      <c r="E1324" s="21">
        <f t="shared" si="1277"/>
        <v>3</v>
      </c>
      <c r="F1324" s="21">
        <f t="shared" si="1277"/>
        <v>3</v>
      </c>
      <c r="G1324" s="21">
        <f t="shared" si="1277"/>
        <v>5</v>
      </c>
      <c r="H1324" s="21">
        <f t="shared" ref="H1324:I1324" si="1278">H647</f>
        <v>7</v>
      </c>
      <c r="I1324" s="21">
        <f t="shared" si="1278"/>
        <v>8</v>
      </c>
      <c r="J1324" s="21">
        <f t="shared" ref="J1324:K1324" si="1279">J647</f>
        <v>0</v>
      </c>
      <c r="K1324" s="21">
        <f t="shared" si="1279"/>
        <v>3</v>
      </c>
      <c r="L1324" s="21">
        <f t="shared" ref="L1324:M1324" si="1280">L647</f>
        <v>2</v>
      </c>
      <c r="M1324" s="21">
        <f t="shared" si="1280"/>
        <v>1</v>
      </c>
      <c r="N1324" s="161">
        <f t="shared" ref="N1324:N1345" si="1281">SUM(B1324:M1324)</f>
        <v>37</v>
      </c>
      <c r="O1324" s="22">
        <f t="shared" ref="O1324:O1345" si="1282">AVERAGE(B1324:M1324)</f>
        <v>3.0833333333333335</v>
      </c>
      <c r="P1324" s="103"/>
      <c r="Q1324" s="103"/>
      <c r="R1324" s="103"/>
      <c r="S1324" s="103"/>
      <c r="T1324" s="103"/>
      <c r="U1324" s="103"/>
      <c r="V1324" s="103"/>
      <c r="W1324" s="103"/>
      <c r="X1324" s="103"/>
      <c r="Y1324" s="103"/>
      <c r="Z1324" s="103"/>
    </row>
    <row r="1325" spans="1:26" s="9" customFormat="1" ht="30">
      <c r="A1325" s="40" t="s">
        <v>781</v>
      </c>
      <c r="B1325" s="21">
        <v>0</v>
      </c>
      <c r="C1325" s="21">
        <v>0</v>
      </c>
      <c r="D1325" s="21">
        <v>0</v>
      </c>
      <c r="E1325" s="21">
        <v>0</v>
      </c>
      <c r="F1325" s="21">
        <v>0</v>
      </c>
      <c r="G1325" s="21">
        <v>0</v>
      </c>
      <c r="H1325" s="21">
        <v>0</v>
      </c>
      <c r="I1325" s="21">
        <v>0</v>
      </c>
      <c r="J1325" s="21">
        <v>0</v>
      </c>
      <c r="K1325" s="21">
        <v>0</v>
      </c>
      <c r="L1325" s="21">
        <v>3</v>
      </c>
      <c r="M1325" s="21">
        <v>4</v>
      </c>
      <c r="N1325" s="161">
        <f t="shared" ref="N1325" si="1283">SUM(B1325:M1325)</f>
        <v>7</v>
      </c>
      <c r="O1325" s="22">
        <f t="shared" ref="O1325" si="1284">AVERAGE(B1325:M1325)</f>
        <v>0.58333333333333337</v>
      </c>
      <c r="P1325" s="103"/>
      <c r="Q1325" s="103"/>
      <c r="R1325" s="103"/>
      <c r="S1325" s="103"/>
      <c r="T1325" s="103"/>
      <c r="U1325" s="103"/>
      <c r="V1325" s="103"/>
      <c r="W1325" s="103"/>
      <c r="X1325" s="103"/>
      <c r="Y1325" s="103"/>
      <c r="Z1325" s="103"/>
    </row>
    <row r="1326" spans="1:26" s="9" customFormat="1" ht="15.75">
      <c r="A1326" s="40" t="s">
        <v>219</v>
      </c>
      <c r="B1326" s="21">
        <f t="shared" ref="B1326:H1326" si="1285">B762+B765</f>
        <v>3</v>
      </c>
      <c r="C1326" s="21">
        <f t="shared" si="1285"/>
        <v>7</v>
      </c>
      <c r="D1326" s="21">
        <f t="shared" si="1285"/>
        <v>5</v>
      </c>
      <c r="E1326" s="21">
        <f t="shared" si="1285"/>
        <v>2</v>
      </c>
      <c r="F1326" s="21">
        <f t="shared" si="1285"/>
        <v>7</v>
      </c>
      <c r="G1326" s="21">
        <f t="shared" si="1285"/>
        <v>3</v>
      </c>
      <c r="H1326" s="21">
        <f t="shared" si="1285"/>
        <v>7</v>
      </c>
      <c r="I1326" s="21">
        <f t="shared" ref="I1326:J1326" si="1286">I762+I765</f>
        <v>8</v>
      </c>
      <c r="J1326" s="21">
        <f t="shared" si="1286"/>
        <v>2</v>
      </c>
      <c r="K1326" s="21">
        <f t="shared" ref="K1326:L1326" si="1287">K762+K765</f>
        <v>7</v>
      </c>
      <c r="L1326" s="21">
        <f t="shared" si="1287"/>
        <v>3</v>
      </c>
      <c r="M1326" s="21">
        <f t="shared" ref="M1326" si="1288">M762+M765</f>
        <v>1</v>
      </c>
      <c r="N1326" s="161">
        <f t="shared" si="1281"/>
        <v>55</v>
      </c>
      <c r="O1326" s="22">
        <f t="shared" si="1282"/>
        <v>4.583333333333333</v>
      </c>
      <c r="P1326" s="103"/>
      <c r="Q1326" s="103"/>
      <c r="R1326" s="103"/>
      <c r="S1326" s="103"/>
      <c r="T1326" s="103"/>
      <c r="U1326" s="103"/>
      <c r="V1326" s="103"/>
      <c r="W1326" s="103"/>
      <c r="X1326" s="103"/>
      <c r="Y1326" s="103"/>
      <c r="Z1326" s="103"/>
    </row>
    <row r="1327" spans="1:26" s="9" customFormat="1" ht="15.75">
      <c r="A1327" s="40" t="s">
        <v>397</v>
      </c>
      <c r="B1327" s="21">
        <f t="shared" ref="B1327:H1327" si="1289">B664</f>
        <v>0</v>
      </c>
      <c r="C1327" s="21">
        <f t="shared" si="1289"/>
        <v>0</v>
      </c>
      <c r="D1327" s="21">
        <f t="shared" si="1289"/>
        <v>0</v>
      </c>
      <c r="E1327" s="21">
        <f t="shared" si="1289"/>
        <v>0</v>
      </c>
      <c r="F1327" s="21">
        <f t="shared" si="1289"/>
        <v>0</v>
      </c>
      <c r="G1327" s="21">
        <f t="shared" si="1289"/>
        <v>0</v>
      </c>
      <c r="H1327" s="21">
        <f t="shared" si="1289"/>
        <v>0</v>
      </c>
      <c r="I1327" s="21">
        <f t="shared" ref="I1327:J1327" si="1290">I664</f>
        <v>0</v>
      </c>
      <c r="J1327" s="21">
        <f t="shared" si="1290"/>
        <v>0</v>
      </c>
      <c r="K1327" s="21">
        <f t="shared" ref="K1327:L1327" si="1291">K664</f>
        <v>0</v>
      </c>
      <c r="L1327" s="21">
        <f t="shared" si="1291"/>
        <v>0</v>
      </c>
      <c r="M1327" s="21">
        <f t="shared" ref="M1327" si="1292">M664</f>
        <v>0</v>
      </c>
      <c r="N1327" s="161">
        <f t="shared" si="1281"/>
        <v>0</v>
      </c>
      <c r="O1327" s="22">
        <f t="shared" si="1282"/>
        <v>0</v>
      </c>
      <c r="P1327" s="103"/>
      <c r="Q1327" s="103"/>
      <c r="R1327" s="103"/>
      <c r="S1327" s="103"/>
      <c r="T1327" s="103"/>
      <c r="U1327" s="103"/>
      <c r="V1327" s="103"/>
      <c r="W1327" s="103"/>
      <c r="X1327" s="103"/>
      <c r="Y1327" s="103"/>
      <c r="Z1327" s="103"/>
    </row>
    <row r="1328" spans="1:26" s="9" customFormat="1" ht="15.75">
      <c r="A1328" s="40" t="s">
        <v>434</v>
      </c>
      <c r="B1328" s="21">
        <f t="shared" ref="B1328:H1328" si="1293">B681</f>
        <v>26</v>
      </c>
      <c r="C1328" s="21">
        <f t="shared" si="1293"/>
        <v>20</v>
      </c>
      <c r="D1328" s="21">
        <f t="shared" si="1293"/>
        <v>26</v>
      </c>
      <c r="E1328" s="21">
        <f t="shared" si="1293"/>
        <v>24</v>
      </c>
      <c r="F1328" s="21">
        <f t="shared" si="1293"/>
        <v>30</v>
      </c>
      <c r="G1328" s="21">
        <f t="shared" si="1293"/>
        <v>28</v>
      </c>
      <c r="H1328" s="21">
        <f t="shared" si="1293"/>
        <v>23</v>
      </c>
      <c r="I1328" s="21">
        <f t="shared" ref="I1328:J1328" si="1294">I681</f>
        <v>28</v>
      </c>
      <c r="J1328" s="21">
        <f t="shared" si="1294"/>
        <v>26</v>
      </c>
      <c r="K1328" s="21">
        <f t="shared" ref="K1328:L1328" si="1295">K681</f>
        <v>21</v>
      </c>
      <c r="L1328" s="21">
        <f t="shared" si="1295"/>
        <v>22</v>
      </c>
      <c r="M1328" s="21">
        <f t="shared" ref="M1328" si="1296">M681</f>
        <v>24</v>
      </c>
      <c r="N1328" s="161">
        <f t="shared" si="1281"/>
        <v>298</v>
      </c>
      <c r="O1328" s="22">
        <f t="shared" si="1282"/>
        <v>24.833333333333332</v>
      </c>
      <c r="P1328" s="103"/>
      <c r="Q1328" s="103"/>
      <c r="R1328" s="103"/>
      <c r="S1328" s="103"/>
      <c r="T1328" s="103"/>
      <c r="U1328" s="103"/>
      <c r="V1328" s="103"/>
      <c r="W1328" s="103"/>
      <c r="X1328" s="103"/>
      <c r="Y1328" s="103"/>
      <c r="Z1328" s="103"/>
    </row>
    <row r="1329" spans="1:26" s="9" customFormat="1" ht="15.75">
      <c r="A1329" s="40" t="s">
        <v>232</v>
      </c>
      <c r="B1329" s="21">
        <f t="shared" ref="B1329:H1329" si="1297">B698</f>
        <v>123</v>
      </c>
      <c r="C1329" s="21">
        <f t="shared" si="1297"/>
        <v>86</v>
      </c>
      <c r="D1329" s="21">
        <f t="shared" si="1297"/>
        <v>96</v>
      </c>
      <c r="E1329" s="21">
        <f t="shared" si="1297"/>
        <v>131</v>
      </c>
      <c r="F1329" s="21">
        <f t="shared" si="1297"/>
        <v>111</v>
      </c>
      <c r="G1329" s="21">
        <f t="shared" si="1297"/>
        <v>113</v>
      </c>
      <c r="H1329" s="21">
        <f t="shared" si="1297"/>
        <v>99</v>
      </c>
      <c r="I1329" s="21">
        <f t="shared" ref="I1329:J1329" si="1298">I698</f>
        <v>116</v>
      </c>
      <c r="J1329" s="21">
        <f t="shared" si="1298"/>
        <v>67</v>
      </c>
      <c r="K1329" s="21">
        <f t="shared" ref="K1329:L1329" si="1299">K698</f>
        <v>83</v>
      </c>
      <c r="L1329" s="21">
        <f t="shared" si="1299"/>
        <v>74</v>
      </c>
      <c r="M1329" s="21">
        <f t="shared" ref="M1329" si="1300">M698</f>
        <v>70</v>
      </c>
      <c r="N1329" s="161">
        <f t="shared" si="1281"/>
        <v>1169</v>
      </c>
      <c r="O1329" s="22">
        <f t="shared" si="1282"/>
        <v>97.416666666666671</v>
      </c>
      <c r="P1329" s="103"/>
      <c r="Q1329" s="103"/>
      <c r="R1329" s="103"/>
      <c r="S1329" s="103"/>
      <c r="T1329" s="103"/>
      <c r="U1329" s="103"/>
      <c r="V1329" s="103"/>
      <c r="W1329" s="103"/>
      <c r="X1329" s="103"/>
      <c r="Y1329" s="103"/>
      <c r="Z1329" s="103"/>
    </row>
    <row r="1330" spans="1:26" s="9" customFormat="1" ht="15.75">
      <c r="A1330" s="37" t="s">
        <v>30</v>
      </c>
      <c r="B1330" s="21">
        <f t="shared" ref="B1330:H1330" si="1301">B718</f>
        <v>16</v>
      </c>
      <c r="C1330" s="21">
        <f t="shared" si="1301"/>
        <v>14</v>
      </c>
      <c r="D1330" s="21">
        <f t="shared" si="1301"/>
        <v>18</v>
      </c>
      <c r="E1330" s="21">
        <f t="shared" si="1301"/>
        <v>18</v>
      </c>
      <c r="F1330" s="21">
        <f t="shared" si="1301"/>
        <v>17</v>
      </c>
      <c r="G1330" s="21">
        <f t="shared" si="1301"/>
        <v>14</v>
      </c>
      <c r="H1330" s="21">
        <f t="shared" si="1301"/>
        <v>16</v>
      </c>
      <c r="I1330" s="21">
        <f t="shared" ref="I1330:J1330" si="1302">I718</f>
        <v>22</v>
      </c>
      <c r="J1330" s="21">
        <f t="shared" si="1302"/>
        <v>10</v>
      </c>
      <c r="K1330" s="21">
        <f t="shared" ref="K1330:L1330" si="1303">K718</f>
        <v>11</v>
      </c>
      <c r="L1330" s="21">
        <f t="shared" si="1303"/>
        <v>13</v>
      </c>
      <c r="M1330" s="21">
        <f t="shared" ref="M1330" si="1304">M718</f>
        <v>20</v>
      </c>
      <c r="N1330" s="161">
        <f t="shared" si="1281"/>
        <v>189</v>
      </c>
      <c r="O1330" s="22">
        <f t="shared" si="1282"/>
        <v>15.75</v>
      </c>
      <c r="P1330" s="103"/>
      <c r="Q1330" s="103"/>
      <c r="R1330" s="103"/>
      <c r="S1330" s="103"/>
      <c r="T1330" s="103"/>
      <c r="U1330" s="103"/>
      <c r="V1330" s="103"/>
      <c r="W1330" s="103"/>
      <c r="X1330" s="103"/>
      <c r="Y1330" s="103"/>
      <c r="Z1330" s="103"/>
    </row>
    <row r="1331" spans="1:26" s="9" customFormat="1" ht="15.75">
      <c r="A1331" s="37" t="s">
        <v>581</v>
      </c>
      <c r="B1331" s="21">
        <f t="shared" ref="B1331:H1331" si="1305">B807</f>
        <v>0</v>
      </c>
      <c r="C1331" s="21">
        <f t="shared" si="1305"/>
        <v>0</v>
      </c>
      <c r="D1331" s="21">
        <f t="shared" si="1305"/>
        <v>0</v>
      </c>
      <c r="E1331" s="21">
        <f t="shared" si="1305"/>
        <v>0</v>
      </c>
      <c r="F1331" s="21">
        <f t="shared" si="1305"/>
        <v>0</v>
      </c>
      <c r="G1331" s="21">
        <f t="shared" si="1305"/>
        <v>0</v>
      </c>
      <c r="H1331" s="21">
        <f t="shared" si="1305"/>
        <v>0</v>
      </c>
      <c r="I1331" s="21">
        <f t="shared" ref="I1331:J1331" si="1306">I807</f>
        <v>0</v>
      </c>
      <c r="J1331" s="21">
        <f t="shared" si="1306"/>
        <v>0</v>
      </c>
      <c r="K1331" s="21">
        <f t="shared" ref="K1331:L1331" si="1307">K807</f>
        <v>0</v>
      </c>
      <c r="L1331" s="21">
        <f t="shared" si="1307"/>
        <v>0</v>
      </c>
      <c r="M1331" s="21">
        <f t="shared" ref="M1331" si="1308">M807</f>
        <v>0</v>
      </c>
      <c r="N1331" s="161">
        <f t="shared" si="1281"/>
        <v>0</v>
      </c>
      <c r="O1331" s="22">
        <f t="shared" si="1282"/>
        <v>0</v>
      </c>
      <c r="P1331" s="103"/>
      <c r="Q1331" s="103"/>
      <c r="R1331" s="103"/>
      <c r="S1331" s="103"/>
      <c r="T1331" s="103"/>
      <c r="U1331" s="103"/>
      <c r="V1331" s="103"/>
      <c r="W1331" s="103"/>
      <c r="X1331" s="103"/>
      <c r="Y1331" s="103"/>
      <c r="Z1331" s="103"/>
    </row>
    <row r="1332" spans="1:26" s="9" customFormat="1" ht="15.75">
      <c r="A1332" s="40" t="s">
        <v>435</v>
      </c>
      <c r="B1332" s="21">
        <f t="shared" ref="B1332:H1332" si="1309">B824</f>
        <v>0</v>
      </c>
      <c r="C1332" s="21">
        <f t="shared" si="1309"/>
        <v>0</v>
      </c>
      <c r="D1332" s="21">
        <f t="shared" si="1309"/>
        <v>0</v>
      </c>
      <c r="E1332" s="21">
        <f t="shared" si="1309"/>
        <v>0</v>
      </c>
      <c r="F1332" s="21">
        <f t="shared" si="1309"/>
        <v>0</v>
      </c>
      <c r="G1332" s="21">
        <f t="shared" si="1309"/>
        <v>0</v>
      </c>
      <c r="H1332" s="21">
        <f t="shared" si="1309"/>
        <v>0</v>
      </c>
      <c r="I1332" s="21">
        <f t="shared" ref="I1332:J1332" si="1310">I824</f>
        <v>0</v>
      </c>
      <c r="J1332" s="21">
        <f t="shared" si="1310"/>
        <v>0</v>
      </c>
      <c r="K1332" s="21">
        <f t="shared" ref="K1332:L1332" si="1311">K824</f>
        <v>0</v>
      </c>
      <c r="L1332" s="21">
        <f t="shared" si="1311"/>
        <v>0</v>
      </c>
      <c r="M1332" s="21">
        <f t="shared" ref="M1332" si="1312">M824</f>
        <v>0</v>
      </c>
      <c r="N1332" s="161">
        <f t="shared" si="1281"/>
        <v>0</v>
      </c>
      <c r="O1332" s="22">
        <f t="shared" si="1282"/>
        <v>0</v>
      </c>
      <c r="P1332" s="103"/>
      <c r="Q1332" s="103"/>
      <c r="R1332" s="103"/>
      <c r="S1332" s="103"/>
      <c r="T1332" s="103"/>
      <c r="U1332" s="103"/>
      <c r="V1332" s="103"/>
      <c r="W1332" s="103"/>
      <c r="X1332" s="103"/>
      <c r="Y1332" s="103"/>
      <c r="Z1332" s="103"/>
    </row>
    <row r="1333" spans="1:26" s="9" customFormat="1" ht="15.75">
      <c r="A1333" s="40" t="s">
        <v>436</v>
      </c>
      <c r="B1333" s="21">
        <f t="shared" ref="B1333:H1333" si="1313">B841</f>
        <v>0</v>
      </c>
      <c r="C1333" s="21">
        <f t="shared" si="1313"/>
        <v>0</v>
      </c>
      <c r="D1333" s="21">
        <f t="shared" si="1313"/>
        <v>0</v>
      </c>
      <c r="E1333" s="21">
        <f t="shared" si="1313"/>
        <v>0</v>
      </c>
      <c r="F1333" s="21">
        <f t="shared" si="1313"/>
        <v>0</v>
      </c>
      <c r="G1333" s="21">
        <f t="shared" si="1313"/>
        <v>0</v>
      </c>
      <c r="H1333" s="21">
        <f t="shared" si="1313"/>
        <v>0</v>
      </c>
      <c r="I1333" s="21">
        <f t="shared" ref="I1333:J1333" si="1314">I841</f>
        <v>0</v>
      </c>
      <c r="J1333" s="21">
        <f t="shared" si="1314"/>
        <v>0</v>
      </c>
      <c r="K1333" s="21">
        <f t="shared" ref="K1333:L1333" si="1315">K841</f>
        <v>0</v>
      </c>
      <c r="L1333" s="21">
        <f t="shared" si="1315"/>
        <v>0</v>
      </c>
      <c r="M1333" s="21">
        <f t="shared" ref="M1333" si="1316">M841</f>
        <v>0</v>
      </c>
      <c r="N1333" s="161">
        <f t="shared" si="1281"/>
        <v>0</v>
      </c>
      <c r="O1333" s="22">
        <f t="shared" si="1282"/>
        <v>0</v>
      </c>
      <c r="P1333" s="103"/>
      <c r="Q1333" s="103"/>
      <c r="R1333" s="103"/>
      <c r="S1333" s="103"/>
      <c r="T1333" s="103"/>
      <c r="U1333" s="103"/>
      <c r="V1333" s="103"/>
      <c r="W1333" s="103"/>
      <c r="X1333" s="103"/>
      <c r="Y1333" s="103"/>
      <c r="Z1333" s="103"/>
    </row>
    <row r="1334" spans="1:26" s="9" customFormat="1" ht="15.75">
      <c r="A1334" s="70" t="s">
        <v>554</v>
      </c>
      <c r="B1334" s="71">
        <f t="shared" ref="B1334:H1334" si="1317">B870</f>
        <v>8471</v>
      </c>
      <c r="C1334" s="71">
        <f t="shared" si="1317"/>
        <v>6154</v>
      </c>
      <c r="D1334" s="71">
        <f t="shared" si="1317"/>
        <v>13463</v>
      </c>
      <c r="E1334" s="71">
        <f t="shared" si="1317"/>
        <v>8362</v>
      </c>
      <c r="F1334" s="71">
        <f t="shared" si="1317"/>
        <v>8533</v>
      </c>
      <c r="G1334" s="71">
        <f t="shared" si="1317"/>
        <v>7384</v>
      </c>
      <c r="H1334" s="71">
        <f t="shared" si="1317"/>
        <v>7817</v>
      </c>
      <c r="I1334" s="71">
        <f t="shared" ref="I1334:J1334" si="1318">I870</f>
        <v>7939</v>
      </c>
      <c r="J1334" s="71">
        <f t="shared" si="1318"/>
        <v>8174</v>
      </c>
      <c r="K1334" s="71">
        <f t="shared" ref="K1334:L1334" si="1319">K870</f>
        <v>7751</v>
      </c>
      <c r="L1334" s="71">
        <f t="shared" si="1319"/>
        <v>7407</v>
      </c>
      <c r="M1334" s="71">
        <f t="shared" ref="M1334" si="1320">M870</f>
        <v>8669</v>
      </c>
      <c r="N1334" s="173">
        <f t="shared" si="1281"/>
        <v>100124</v>
      </c>
      <c r="O1334" s="72">
        <f t="shared" si="1282"/>
        <v>8343.6666666666661</v>
      </c>
      <c r="P1334" s="103"/>
      <c r="Q1334" s="103"/>
      <c r="R1334" s="103"/>
      <c r="S1334" s="103"/>
      <c r="T1334" s="103"/>
      <c r="U1334" s="103"/>
      <c r="V1334" s="103"/>
      <c r="W1334" s="103"/>
      <c r="X1334" s="103"/>
      <c r="Y1334" s="103"/>
      <c r="Z1334" s="103"/>
    </row>
    <row r="1335" spans="1:26" s="9" customFormat="1" ht="15.75">
      <c r="A1335" s="53" t="s">
        <v>228</v>
      </c>
      <c r="B1335" s="38">
        <f t="shared" ref="B1335:H1335" si="1321">B887</f>
        <v>0</v>
      </c>
      <c r="C1335" s="38">
        <f t="shared" si="1321"/>
        <v>0</v>
      </c>
      <c r="D1335" s="38">
        <f t="shared" si="1321"/>
        <v>0</v>
      </c>
      <c r="E1335" s="38">
        <f t="shared" si="1321"/>
        <v>0</v>
      </c>
      <c r="F1335" s="38">
        <f t="shared" si="1321"/>
        <v>0</v>
      </c>
      <c r="G1335" s="38">
        <f t="shared" si="1321"/>
        <v>0</v>
      </c>
      <c r="H1335" s="38">
        <f t="shared" si="1321"/>
        <v>0</v>
      </c>
      <c r="I1335" s="38">
        <f t="shared" ref="I1335:J1335" si="1322">I887</f>
        <v>0</v>
      </c>
      <c r="J1335" s="38">
        <f t="shared" si="1322"/>
        <v>0</v>
      </c>
      <c r="K1335" s="38">
        <f t="shared" ref="K1335:L1335" si="1323">K887</f>
        <v>0</v>
      </c>
      <c r="L1335" s="38">
        <f t="shared" si="1323"/>
        <v>0</v>
      </c>
      <c r="M1335" s="38">
        <f t="shared" ref="M1335" si="1324">M887</f>
        <v>0</v>
      </c>
      <c r="N1335" s="166">
        <f t="shared" si="1281"/>
        <v>0</v>
      </c>
      <c r="O1335" s="45">
        <f t="shared" si="1282"/>
        <v>0</v>
      </c>
      <c r="P1335" s="103"/>
      <c r="Q1335" s="103"/>
      <c r="R1335" s="103"/>
      <c r="S1335" s="103"/>
      <c r="T1335" s="103"/>
      <c r="U1335" s="103"/>
      <c r="V1335" s="103"/>
      <c r="W1335" s="103"/>
      <c r="X1335" s="103"/>
      <c r="Y1335" s="103"/>
      <c r="Z1335" s="103"/>
    </row>
    <row r="1336" spans="1:26" s="9" customFormat="1" ht="15.75">
      <c r="A1336" s="44" t="s">
        <v>412</v>
      </c>
      <c r="B1336" s="38">
        <f t="shared" ref="B1336:H1336" si="1325">B904</f>
        <v>0</v>
      </c>
      <c r="C1336" s="38">
        <f t="shared" si="1325"/>
        <v>0</v>
      </c>
      <c r="D1336" s="38">
        <f t="shared" si="1325"/>
        <v>0</v>
      </c>
      <c r="E1336" s="38">
        <f t="shared" si="1325"/>
        <v>0</v>
      </c>
      <c r="F1336" s="38">
        <f t="shared" si="1325"/>
        <v>0</v>
      </c>
      <c r="G1336" s="38">
        <f t="shared" si="1325"/>
        <v>0</v>
      </c>
      <c r="H1336" s="38">
        <f t="shared" si="1325"/>
        <v>0</v>
      </c>
      <c r="I1336" s="38">
        <f t="shared" ref="I1336:J1336" si="1326">I904</f>
        <v>0</v>
      </c>
      <c r="J1336" s="38">
        <f t="shared" si="1326"/>
        <v>0</v>
      </c>
      <c r="K1336" s="38">
        <f t="shared" ref="K1336:L1336" si="1327">K904</f>
        <v>0</v>
      </c>
      <c r="L1336" s="38">
        <f t="shared" si="1327"/>
        <v>0</v>
      </c>
      <c r="M1336" s="38">
        <f t="shared" ref="M1336" si="1328">M904</f>
        <v>0</v>
      </c>
      <c r="N1336" s="166">
        <f t="shared" si="1281"/>
        <v>0</v>
      </c>
      <c r="O1336" s="45">
        <f t="shared" si="1282"/>
        <v>0</v>
      </c>
      <c r="P1336" s="103"/>
      <c r="Q1336" s="103"/>
      <c r="R1336" s="103"/>
      <c r="S1336" s="103"/>
      <c r="T1336" s="103"/>
      <c r="U1336" s="103"/>
      <c r="V1336" s="103"/>
      <c r="W1336" s="103"/>
      <c r="X1336" s="103"/>
      <c r="Y1336" s="103"/>
      <c r="Z1336" s="103"/>
    </row>
    <row r="1337" spans="1:26" s="9" customFormat="1" ht="15.75">
      <c r="A1337" s="342" t="s">
        <v>582</v>
      </c>
      <c r="B1337" s="39">
        <f t="shared" ref="B1337:H1337" si="1329">B921</f>
        <v>0</v>
      </c>
      <c r="C1337" s="39">
        <f t="shared" si="1329"/>
        <v>0</v>
      </c>
      <c r="D1337" s="39">
        <f t="shared" si="1329"/>
        <v>0</v>
      </c>
      <c r="E1337" s="39">
        <f t="shared" si="1329"/>
        <v>0</v>
      </c>
      <c r="F1337" s="39">
        <f t="shared" si="1329"/>
        <v>0</v>
      </c>
      <c r="G1337" s="39">
        <f t="shared" si="1329"/>
        <v>0</v>
      </c>
      <c r="H1337" s="39">
        <f t="shared" si="1329"/>
        <v>0</v>
      </c>
      <c r="I1337" s="39">
        <f t="shared" ref="I1337:J1337" si="1330">I921</f>
        <v>0</v>
      </c>
      <c r="J1337" s="39">
        <f t="shared" si="1330"/>
        <v>0</v>
      </c>
      <c r="K1337" s="39">
        <f t="shared" ref="K1337:L1337" si="1331">K921</f>
        <v>0</v>
      </c>
      <c r="L1337" s="39">
        <f t="shared" si="1331"/>
        <v>0</v>
      </c>
      <c r="M1337" s="39">
        <f t="shared" ref="M1337" si="1332">M921</f>
        <v>0</v>
      </c>
      <c r="N1337" s="186">
        <f t="shared" si="1281"/>
        <v>0</v>
      </c>
      <c r="O1337" s="125">
        <f t="shared" si="1282"/>
        <v>0</v>
      </c>
      <c r="P1337" s="103"/>
      <c r="Q1337" s="103"/>
      <c r="R1337" s="103"/>
      <c r="S1337" s="103"/>
      <c r="T1337" s="103"/>
      <c r="U1337" s="103"/>
      <c r="V1337" s="103"/>
      <c r="W1337" s="103"/>
      <c r="X1337" s="103"/>
      <c r="Y1337" s="103"/>
      <c r="Z1337" s="103"/>
    </row>
    <row r="1338" spans="1:26" s="9" customFormat="1" ht="15.75">
      <c r="A1338" s="40" t="s">
        <v>596</v>
      </c>
      <c r="B1338" s="21">
        <f t="shared" ref="B1338:H1338" si="1333">B938</f>
        <v>0</v>
      </c>
      <c r="C1338" s="21">
        <f t="shared" si="1333"/>
        <v>0</v>
      </c>
      <c r="D1338" s="21">
        <f t="shared" si="1333"/>
        <v>0</v>
      </c>
      <c r="E1338" s="21">
        <f t="shared" si="1333"/>
        <v>0</v>
      </c>
      <c r="F1338" s="21">
        <f t="shared" si="1333"/>
        <v>0</v>
      </c>
      <c r="G1338" s="21">
        <f t="shared" si="1333"/>
        <v>0</v>
      </c>
      <c r="H1338" s="21">
        <f t="shared" si="1333"/>
        <v>0</v>
      </c>
      <c r="I1338" s="21">
        <f t="shared" ref="I1338:J1338" si="1334">I938</f>
        <v>0</v>
      </c>
      <c r="J1338" s="21">
        <f t="shared" si="1334"/>
        <v>0</v>
      </c>
      <c r="K1338" s="21">
        <f t="shared" ref="K1338:L1338" si="1335">K938</f>
        <v>0</v>
      </c>
      <c r="L1338" s="21">
        <f t="shared" si="1335"/>
        <v>0</v>
      </c>
      <c r="M1338" s="21">
        <f t="shared" ref="M1338" si="1336">M938</f>
        <v>0</v>
      </c>
      <c r="N1338" s="161">
        <f t="shared" si="1281"/>
        <v>0</v>
      </c>
      <c r="O1338" s="22">
        <f t="shared" si="1282"/>
        <v>0</v>
      </c>
      <c r="P1338" s="103"/>
      <c r="Q1338" s="103"/>
      <c r="R1338" s="103"/>
      <c r="S1338" s="103"/>
      <c r="T1338" s="103"/>
      <c r="U1338" s="103"/>
      <c r="V1338" s="103"/>
      <c r="W1338" s="103"/>
      <c r="X1338" s="103"/>
      <c r="Y1338" s="103"/>
      <c r="Z1338" s="103"/>
    </row>
    <row r="1339" spans="1:26" s="9" customFormat="1" ht="15.75">
      <c r="A1339" s="40" t="s">
        <v>396</v>
      </c>
      <c r="B1339" s="21">
        <f t="shared" ref="B1339:H1339" si="1337">B955</f>
        <v>0</v>
      </c>
      <c r="C1339" s="21">
        <f t="shared" si="1337"/>
        <v>0</v>
      </c>
      <c r="D1339" s="21">
        <f t="shared" si="1337"/>
        <v>0</v>
      </c>
      <c r="E1339" s="21">
        <f t="shared" si="1337"/>
        <v>0</v>
      </c>
      <c r="F1339" s="21">
        <f t="shared" si="1337"/>
        <v>0</v>
      </c>
      <c r="G1339" s="21">
        <f t="shared" si="1337"/>
        <v>0</v>
      </c>
      <c r="H1339" s="21">
        <f t="shared" si="1337"/>
        <v>0</v>
      </c>
      <c r="I1339" s="21">
        <f t="shared" ref="I1339:J1339" si="1338">I955</f>
        <v>0</v>
      </c>
      <c r="J1339" s="21">
        <f t="shared" si="1338"/>
        <v>0</v>
      </c>
      <c r="K1339" s="21">
        <f t="shared" ref="K1339:L1339" si="1339">K955</f>
        <v>0</v>
      </c>
      <c r="L1339" s="21">
        <f t="shared" si="1339"/>
        <v>0</v>
      </c>
      <c r="M1339" s="21">
        <f t="shared" ref="M1339" si="1340">M955</f>
        <v>0</v>
      </c>
      <c r="N1339" s="161">
        <f t="shared" si="1281"/>
        <v>0</v>
      </c>
      <c r="O1339" s="22">
        <f t="shared" si="1282"/>
        <v>0</v>
      </c>
      <c r="P1339" s="103"/>
      <c r="Q1339" s="103"/>
      <c r="R1339" s="103"/>
      <c r="S1339" s="103"/>
      <c r="T1339" s="103"/>
      <c r="U1339" s="103"/>
      <c r="V1339" s="103"/>
      <c r="W1339" s="103"/>
      <c r="X1339" s="103"/>
      <c r="Y1339" s="103"/>
      <c r="Z1339" s="103"/>
    </row>
    <row r="1340" spans="1:26" s="9" customFormat="1" ht="15.75">
      <c r="A1340" s="40" t="s">
        <v>580</v>
      </c>
      <c r="B1340" s="21">
        <f t="shared" ref="B1340:H1340" si="1341">B972</f>
        <v>0</v>
      </c>
      <c r="C1340" s="21">
        <f t="shared" si="1341"/>
        <v>0</v>
      </c>
      <c r="D1340" s="21">
        <f t="shared" si="1341"/>
        <v>0</v>
      </c>
      <c r="E1340" s="21">
        <f t="shared" si="1341"/>
        <v>0</v>
      </c>
      <c r="F1340" s="21">
        <f t="shared" si="1341"/>
        <v>0</v>
      </c>
      <c r="G1340" s="21">
        <f t="shared" si="1341"/>
        <v>0</v>
      </c>
      <c r="H1340" s="21">
        <f t="shared" si="1341"/>
        <v>0</v>
      </c>
      <c r="I1340" s="21">
        <f t="shared" ref="I1340:J1340" si="1342">I972</f>
        <v>0</v>
      </c>
      <c r="J1340" s="21">
        <f t="shared" si="1342"/>
        <v>0</v>
      </c>
      <c r="K1340" s="21">
        <f t="shared" ref="K1340:L1340" si="1343">K972</f>
        <v>0</v>
      </c>
      <c r="L1340" s="21">
        <f t="shared" si="1343"/>
        <v>0</v>
      </c>
      <c r="M1340" s="21">
        <f t="shared" ref="M1340" si="1344">M972</f>
        <v>0</v>
      </c>
      <c r="N1340" s="161">
        <f t="shared" si="1281"/>
        <v>0</v>
      </c>
      <c r="O1340" s="22">
        <f t="shared" si="1282"/>
        <v>0</v>
      </c>
      <c r="P1340" s="103"/>
      <c r="Q1340" s="103"/>
      <c r="R1340" s="103"/>
      <c r="S1340" s="103"/>
      <c r="T1340" s="103"/>
      <c r="U1340" s="103"/>
      <c r="V1340" s="103"/>
      <c r="W1340" s="103"/>
      <c r="X1340" s="103"/>
      <c r="Y1340" s="103"/>
      <c r="Z1340" s="103"/>
    </row>
    <row r="1341" spans="1:26" s="9" customFormat="1" ht="15.75">
      <c r="A1341" s="40" t="s">
        <v>229</v>
      </c>
      <c r="B1341" s="21">
        <f t="shared" ref="B1341:H1341" si="1345">B1062</f>
        <v>450</v>
      </c>
      <c r="C1341" s="21">
        <f t="shared" si="1345"/>
        <v>360</v>
      </c>
      <c r="D1341" s="21">
        <f t="shared" si="1345"/>
        <v>414</v>
      </c>
      <c r="E1341" s="21">
        <f t="shared" si="1345"/>
        <v>459</v>
      </c>
      <c r="F1341" s="21">
        <f t="shared" si="1345"/>
        <v>432</v>
      </c>
      <c r="G1341" s="21">
        <f t="shared" si="1345"/>
        <v>343</v>
      </c>
      <c r="H1341" s="21">
        <f t="shared" si="1345"/>
        <v>330</v>
      </c>
      <c r="I1341" s="21">
        <f t="shared" ref="I1341:J1341" si="1346">I1062</f>
        <v>371</v>
      </c>
      <c r="J1341" s="21">
        <f t="shared" si="1346"/>
        <v>337</v>
      </c>
      <c r="K1341" s="21">
        <f t="shared" ref="K1341:L1341" si="1347">K1062</f>
        <v>369</v>
      </c>
      <c r="L1341" s="21">
        <f t="shared" si="1347"/>
        <v>336</v>
      </c>
      <c r="M1341" s="21">
        <f t="shared" ref="M1341" si="1348">M1062</f>
        <v>350</v>
      </c>
      <c r="N1341" s="161">
        <f t="shared" si="1281"/>
        <v>4551</v>
      </c>
      <c r="O1341" s="22">
        <f t="shared" si="1282"/>
        <v>379.25</v>
      </c>
      <c r="P1341" s="103"/>
      <c r="Q1341" s="103"/>
      <c r="R1341" s="103"/>
      <c r="S1341" s="103"/>
      <c r="T1341" s="103"/>
      <c r="U1341" s="103"/>
      <c r="V1341" s="103"/>
      <c r="W1341" s="103"/>
      <c r="X1341" s="103"/>
      <c r="Y1341" s="103"/>
      <c r="Z1341" s="103"/>
    </row>
    <row r="1342" spans="1:26" s="9" customFormat="1" ht="15.75">
      <c r="A1342" s="40" t="s">
        <v>398</v>
      </c>
      <c r="B1342" s="21">
        <f t="shared" ref="B1342:H1342" si="1349">B1079</f>
        <v>4</v>
      </c>
      <c r="C1342" s="21">
        <f t="shared" si="1349"/>
        <v>10</v>
      </c>
      <c r="D1342" s="21">
        <f t="shared" si="1349"/>
        <v>9</v>
      </c>
      <c r="E1342" s="21">
        <f t="shared" si="1349"/>
        <v>13</v>
      </c>
      <c r="F1342" s="21">
        <f t="shared" si="1349"/>
        <v>11</v>
      </c>
      <c r="G1342" s="21">
        <f t="shared" si="1349"/>
        <v>4</v>
      </c>
      <c r="H1342" s="21">
        <f t="shared" si="1349"/>
        <v>2</v>
      </c>
      <c r="I1342" s="21">
        <f t="shared" ref="I1342:J1342" si="1350">I1079</f>
        <v>4</v>
      </c>
      <c r="J1342" s="21">
        <f t="shared" si="1350"/>
        <v>8</v>
      </c>
      <c r="K1342" s="21">
        <f t="shared" ref="K1342:L1342" si="1351">K1079</f>
        <v>9</v>
      </c>
      <c r="L1342" s="21">
        <f t="shared" si="1351"/>
        <v>15</v>
      </c>
      <c r="M1342" s="21">
        <f t="shared" ref="M1342" si="1352">M1079</f>
        <v>3</v>
      </c>
      <c r="N1342" s="161">
        <f t="shared" si="1281"/>
        <v>92</v>
      </c>
      <c r="O1342" s="22">
        <f t="shared" si="1282"/>
        <v>7.666666666666667</v>
      </c>
      <c r="P1342" s="103"/>
      <c r="Q1342" s="103"/>
      <c r="R1342" s="103"/>
      <c r="S1342" s="103"/>
      <c r="T1342" s="103"/>
      <c r="U1342" s="103"/>
      <c r="V1342" s="103"/>
      <c r="W1342" s="103"/>
      <c r="X1342" s="103"/>
      <c r="Y1342" s="103"/>
      <c r="Z1342" s="103"/>
    </row>
    <row r="1343" spans="1:26" s="9" customFormat="1" ht="15.75">
      <c r="A1343" s="40" t="s">
        <v>483</v>
      </c>
      <c r="B1343" s="21">
        <f t="shared" ref="B1343:H1343" si="1353">B1096</f>
        <v>0</v>
      </c>
      <c r="C1343" s="21">
        <f t="shared" si="1353"/>
        <v>0</v>
      </c>
      <c r="D1343" s="21">
        <f t="shared" si="1353"/>
        <v>0</v>
      </c>
      <c r="E1343" s="21">
        <f t="shared" si="1353"/>
        <v>0</v>
      </c>
      <c r="F1343" s="21">
        <f t="shared" si="1353"/>
        <v>0</v>
      </c>
      <c r="G1343" s="21">
        <f t="shared" si="1353"/>
        <v>0</v>
      </c>
      <c r="H1343" s="21">
        <f t="shared" si="1353"/>
        <v>0</v>
      </c>
      <c r="I1343" s="21">
        <f t="shared" ref="I1343:J1343" si="1354">I1096</f>
        <v>0</v>
      </c>
      <c r="J1343" s="21">
        <f t="shared" si="1354"/>
        <v>0</v>
      </c>
      <c r="K1343" s="21">
        <f t="shared" ref="K1343:L1343" si="1355">K1096</f>
        <v>0</v>
      </c>
      <c r="L1343" s="21">
        <f t="shared" si="1355"/>
        <v>0</v>
      </c>
      <c r="M1343" s="21">
        <f t="shared" ref="M1343" si="1356">M1096</f>
        <v>0</v>
      </c>
      <c r="N1343" s="161">
        <f t="shared" si="1281"/>
        <v>0</v>
      </c>
      <c r="O1343" s="22">
        <f t="shared" si="1282"/>
        <v>0</v>
      </c>
      <c r="P1343" s="103"/>
      <c r="Q1343" s="103"/>
      <c r="R1343" s="103"/>
      <c r="S1343" s="103"/>
      <c r="T1343" s="103"/>
      <c r="U1343" s="103"/>
      <c r="V1343" s="103"/>
      <c r="W1343" s="103"/>
      <c r="X1343" s="103"/>
      <c r="Y1343" s="103"/>
      <c r="Z1343" s="103"/>
    </row>
    <row r="1344" spans="1:26" s="9" customFormat="1" ht="15.75">
      <c r="A1344" s="37" t="s">
        <v>230</v>
      </c>
      <c r="B1344" s="21">
        <f t="shared" ref="B1344:H1344" si="1357">B1159</f>
        <v>30</v>
      </c>
      <c r="C1344" s="21">
        <f t="shared" si="1357"/>
        <v>43</v>
      </c>
      <c r="D1344" s="21">
        <f t="shared" si="1357"/>
        <v>39</v>
      </c>
      <c r="E1344" s="21">
        <f t="shared" si="1357"/>
        <v>35</v>
      </c>
      <c r="F1344" s="21">
        <f t="shared" si="1357"/>
        <v>54</v>
      </c>
      <c r="G1344" s="21">
        <f t="shared" si="1357"/>
        <v>33</v>
      </c>
      <c r="H1344" s="21">
        <f t="shared" si="1357"/>
        <v>44</v>
      </c>
      <c r="I1344" s="21">
        <f t="shared" ref="I1344:J1344" si="1358">I1159</f>
        <v>36</v>
      </c>
      <c r="J1344" s="21">
        <f t="shared" si="1358"/>
        <v>49</v>
      </c>
      <c r="K1344" s="21">
        <f t="shared" ref="K1344:L1344" si="1359">K1159</f>
        <v>38</v>
      </c>
      <c r="L1344" s="21">
        <f t="shared" si="1359"/>
        <v>52</v>
      </c>
      <c r="M1344" s="21">
        <f t="shared" ref="M1344" si="1360">M1159</f>
        <v>57</v>
      </c>
      <c r="N1344" s="161">
        <f t="shared" si="1281"/>
        <v>510</v>
      </c>
      <c r="O1344" s="22">
        <f t="shared" si="1282"/>
        <v>42.5</v>
      </c>
      <c r="P1344" s="103"/>
      <c r="Q1344" s="103"/>
      <c r="R1344" s="103"/>
      <c r="S1344" s="103"/>
      <c r="T1344" s="103"/>
      <c r="U1344" s="103"/>
      <c r="V1344" s="103"/>
      <c r="W1344" s="103"/>
      <c r="X1344" s="103"/>
      <c r="Y1344" s="103"/>
      <c r="Z1344" s="103"/>
    </row>
    <row r="1345" spans="1:26" s="9" customFormat="1" ht="15.75">
      <c r="A1345" s="37" t="s">
        <v>231</v>
      </c>
      <c r="B1345" s="21">
        <f t="shared" ref="B1345:H1345" si="1361">B1213</f>
        <v>25</v>
      </c>
      <c r="C1345" s="21">
        <f t="shared" si="1361"/>
        <v>21</v>
      </c>
      <c r="D1345" s="21">
        <f t="shared" si="1361"/>
        <v>24</v>
      </c>
      <c r="E1345" s="21">
        <f t="shared" si="1361"/>
        <v>30</v>
      </c>
      <c r="F1345" s="21">
        <f t="shared" si="1361"/>
        <v>37</v>
      </c>
      <c r="G1345" s="21">
        <f t="shared" si="1361"/>
        <v>24</v>
      </c>
      <c r="H1345" s="21">
        <f t="shared" si="1361"/>
        <v>24</v>
      </c>
      <c r="I1345" s="21">
        <f t="shared" ref="I1345:J1345" si="1362">I1213</f>
        <v>25</v>
      </c>
      <c r="J1345" s="21">
        <f t="shared" si="1362"/>
        <v>21</v>
      </c>
      <c r="K1345" s="21">
        <f t="shared" ref="K1345:L1345" si="1363">K1213</f>
        <v>28</v>
      </c>
      <c r="L1345" s="21">
        <f t="shared" si="1363"/>
        <v>21</v>
      </c>
      <c r="M1345" s="21">
        <f t="shared" ref="M1345" si="1364">M1213</f>
        <v>19</v>
      </c>
      <c r="N1345" s="161">
        <f t="shared" si="1281"/>
        <v>299</v>
      </c>
      <c r="O1345" s="22">
        <f t="shared" si="1282"/>
        <v>24.916666666666668</v>
      </c>
      <c r="P1345" s="103"/>
      <c r="Q1345" s="103"/>
      <c r="R1345" s="103"/>
      <c r="S1345" s="103"/>
      <c r="T1345" s="103"/>
      <c r="U1345" s="103"/>
      <c r="V1345" s="103"/>
      <c r="W1345" s="103"/>
      <c r="X1345" s="103"/>
      <c r="Y1345" s="103"/>
      <c r="Z1345" s="103"/>
    </row>
    <row r="1346" spans="1:26" s="9" customFormat="1" ht="15.75">
      <c r="A1346" s="37" t="s">
        <v>497</v>
      </c>
      <c r="B1346" s="21">
        <f t="shared" ref="B1346:H1346" si="1365">B1206</f>
        <v>6</v>
      </c>
      <c r="C1346" s="21">
        <f t="shared" si="1365"/>
        <v>5</v>
      </c>
      <c r="D1346" s="21">
        <f t="shared" si="1365"/>
        <v>11</v>
      </c>
      <c r="E1346" s="21">
        <f t="shared" si="1365"/>
        <v>1</v>
      </c>
      <c r="F1346" s="21">
        <f t="shared" si="1365"/>
        <v>5</v>
      </c>
      <c r="G1346" s="21">
        <f t="shared" si="1365"/>
        <v>3</v>
      </c>
      <c r="H1346" s="21">
        <f t="shared" si="1365"/>
        <v>5</v>
      </c>
      <c r="I1346" s="21">
        <f t="shared" ref="I1346:J1346" si="1366">I1206</f>
        <v>1</v>
      </c>
      <c r="J1346" s="21">
        <f t="shared" si="1366"/>
        <v>1</v>
      </c>
      <c r="K1346" s="21">
        <f t="shared" ref="K1346:L1346" si="1367">K1206</f>
        <v>6</v>
      </c>
      <c r="L1346" s="21">
        <f t="shared" si="1367"/>
        <v>4</v>
      </c>
      <c r="M1346" s="21">
        <f t="shared" ref="M1346" si="1368">M1206</f>
        <v>5</v>
      </c>
      <c r="N1346" s="161">
        <f t="shared" ref="N1346" si="1369">SUM(B1346:M1346)</f>
        <v>53</v>
      </c>
      <c r="O1346" s="22">
        <f t="shared" ref="O1346" si="1370">AVERAGE(B1346:M1346)</f>
        <v>4.416666666666667</v>
      </c>
      <c r="P1346" s="103"/>
      <c r="Q1346" s="103"/>
      <c r="R1346" s="103"/>
      <c r="S1346" s="103"/>
      <c r="T1346" s="103"/>
      <c r="U1346" s="103"/>
      <c r="V1346" s="103"/>
      <c r="W1346" s="103"/>
      <c r="X1346" s="103"/>
      <c r="Y1346" s="103"/>
      <c r="Z1346" s="103"/>
    </row>
    <row r="1347" spans="1:26" s="9" customFormat="1" ht="15.75">
      <c r="A1347" s="62" t="s">
        <v>21</v>
      </c>
      <c r="B1347" s="24">
        <f t="shared" ref="B1347:H1347" si="1371">SUM(B1322:B1346)</f>
        <v>9306</v>
      </c>
      <c r="C1347" s="24">
        <f t="shared" si="1371"/>
        <v>6865</v>
      </c>
      <c r="D1347" s="24">
        <f t="shared" si="1371"/>
        <v>14210</v>
      </c>
      <c r="E1347" s="24">
        <f t="shared" si="1371"/>
        <v>9185</v>
      </c>
      <c r="F1347" s="24">
        <f t="shared" si="1371"/>
        <v>9376</v>
      </c>
      <c r="G1347" s="24">
        <f t="shared" si="1371"/>
        <v>8050</v>
      </c>
      <c r="H1347" s="24">
        <f t="shared" si="1371"/>
        <v>8460</v>
      </c>
      <c r="I1347" s="24">
        <f t="shared" ref="I1347:J1347" si="1372">SUM(I1322:I1346)</f>
        <v>8675</v>
      </c>
      <c r="J1347" s="24">
        <f t="shared" si="1372"/>
        <v>8817</v>
      </c>
      <c r="K1347" s="24">
        <f t="shared" ref="K1347:L1347" si="1373">SUM(K1322:K1346)</f>
        <v>8423</v>
      </c>
      <c r="L1347" s="24">
        <f t="shared" si="1373"/>
        <v>8020</v>
      </c>
      <c r="M1347" s="24">
        <f t="shared" ref="M1347" si="1374">SUM(M1322:M1346)</f>
        <v>9307</v>
      </c>
      <c r="N1347" s="155">
        <f>SUM(N1322:N1345)</f>
        <v>108641</v>
      </c>
      <c r="O1347" s="25">
        <f>SUM(O1322:O1345)</f>
        <v>9053.4166666666642</v>
      </c>
      <c r="P1347" s="103"/>
      <c r="Q1347" s="103"/>
      <c r="R1347" s="103"/>
      <c r="S1347" s="103"/>
      <c r="T1347" s="103"/>
      <c r="U1347" s="103"/>
      <c r="V1347" s="103"/>
      <c r="W1347" s="103"/>
      <c r="X1347" s="103"/>
      <c r="Y1347" s="103"/>
      <c r="Z1347" s="103"/>
    </row>
    <row r="1348" spans="1:26" s="250" customFormat="1">
      <c r="A1348" s="287"/>
      <c r="B1348" s="288"/>
      <c r="C1348" s="288"/>
      <c r="D1348" s="288"/>
      <c r="E1348" s="288"/>
      <c r="F1348" s="288"/>
      <c r="G1348" s="288"/>
      <c r="H1348" s="288"/>
      <c r="I1348" s="288"/>
      <c r="J1348" s="288"/>
      <c r="K1348" s="288"/>
      <c r="L1348" s="288"/>
      <c r="M1348" s="288"/>
      <c r="N1348" s="289"/>
      <c r="O1348" s="290"/>
      <c r="P1348" s="291"/>
      <c r="Q1348" s="291"/>
      <c r="R1348" s="291"/>
      <c r="S1348" s="291"/>
      <c r="T1348" s="291"/>
      <c r="U1348" s="291"/>
      <c r="V1348" s="291"/>
      <c r="W1348" s="291"/>
      <c r="X1348" s="291"/>
      <c r="Y1348" s="291"/>
      <c r="Z1348" s="291"/>
    </row>
    <row r="1349" spans="1:26" s="9" customFormat="1" ht="15.75">
      <c r="A1349" s="98" t="s">
        <v>866</v>
      </c>
      <c r="B1349" s="118"/>
      <c r="C1349" s="118"/>
      <c r="D1349" s="118"/>
      <c r="E1349" s="118"/>
      <c r="F1349" s="118"/>
      <c r="G1349" s="118"/>
      <c r="H1349" s="118"/>
      <c r="I1349" s="118"/>
      <c r="J1349" s="118"/>
      <c r="K1349" s="118"/>
      <c r="L1349" s="118"/>
      <c r="M1349" s="118"/>
      <c r="N1349" s="183"/>
      <c r="O1349" s="119"/>
      <c r="P1349" s="103"/>
      <c r="Q1349" s="103"/>
      <c r="R1349" s="103"/>
      <c r="S1349" s="103"/>
      <c r="T1349" s="103"/>
      <c r="U1349" s="103"/>
      <c r="V1349" s="103"/>
      <c r="W1349" s="103"/>
      <c r="X1349" s="103"/>
      <c r="Y1349" s="103"/>
      <c r="Z1349" s="103"/>
    </row>
    <row r="1350" spans="1:26" s="9" customFormat="1" ht="15.75">
      <c r="A1350" s="107" t="s">
        <v>818</v>
      </c>
      <c r="B1350" s="120"/>
      <c r="C1350" s="120"/>
      <c r="D1350" s="120"/>
      <c r="E1350" s="120"/>
      <c r="F1350" s="120"/>
      <c r="G1350" s="120"/>
      <c r="H1350" s="120"/>
      <c r="I1350" s="120"/>
      <c r="J1350" s="120"/>
      <c r="K1350" s="120"/>
      <c r="L1350" s="120"/>
      <c r="M1350" s="120"/>
      <c r="N1350" s="184"/>
      <c r="O1350" s="121"/>
      <c r="P1350" s="103"/>
      <c r="Q1350" s="103"/>
      <c r="R1350" s="103"/>
      <c r="S1350" s="103"/>
      <c r="T1350" s="103"/>
      <c r="U1350" s="103"/>
      <c r="V1350" s="103"/>
      <c r="W1350" s="103"/>
      <c r="X1350" s="103"/>
      <c r="Y1350" s="103"/>
      <c r="Z1350" s="103"/>
    </row>
    <row r="1351" spans="1:26" s="9" customFormat="1" ht="15.75">
      <c r="A1351" s="40" t="s">
        <v>166</v>
      </c>
      <c r="B1351" s="21">
        <f t="shared" ref="B1351:K1351" si="1375">B614</f>
        <v>152</v>
      </c>
      <c r="C1351" s="21">
        <f t="shared" si="1375"/>
        <v>141</v>
      </c>
      <c r="D1351" s="21">
        <f t="shared" si="1375"/>
        <v>87</v>
      </c>
      <c r="E1351" s="21">
        <f t="shared" si="1375"/>
        <v>166</v>
      </c>
      <c r="F1351" s="21">
        <f t="shared" si="1375"/>
        <v>116</v>
      </c>
      <c r="G1351" s="21">
        <f t="shared" si="1375"/>
        <v>115</v>
      </c>
      <c r="H1351" s="21">
        <f t="shared" si="1375"/>
        <v>137</v>
      </c>
      <c r="I1351" s="21">
        <f t="shared" si="1375"/>
        <v>115</v>
      </c>
      <c r="J1351" s="21">
        <f t="shared" si="1375"/>
        <v>155</v>
      </c>
      <c r="K1351" s="21">
        <f t="shared" si="1375"/>
        <v>140</v>
      </c>
      <c r="L1351" s="21">
        <f t="shared" ref="L1351:M1351" si="1376">L614</f>
        <v>159</v>
      </c>
      <c r="M1351" s="21">
        <f t="shared" si="1376"/>
        <v>145</v>
      </c>
      <c r="N1351" s="161">
        <f>SUM(B1351:M1351)</f>
        <v>1628</v>
      </c>
      <c r="O1351" s="22">
        <f>AVERAGE(B1351:M1351)</f>
        <v>135.66666666666666</v>
      </c>
      <c r="P1351" s="103"/>
      <c r="Q1351" s="103"/>
      <c r="R1351" s="103"/>
      <c r="S1351" s="103"/>
      <c r="T1351" s="103"/>
      <c r="U1351" s="103"/>
      <c r="V1351" s="103"/>
      <c r="W1351" s="103"/>
      <c r="X1351" s="103"/>
      <c r="Y1351" s="103"/>
      <c r="Z1351" s="103"/>
    </row>
    <row r="1352" spans="1:26" s="9" customFormat="1" ht="15.75">
      <c r="A1352" s="40" t="s">
        <v>819</v>
      </c>
      <c r="B1352" s="21">
        <f>B631</f>
        <v>0</v>
      </c>
      <c r="C1352" s="21">
        <f t="shared" ref="C1352:K1352" si="1377">C631</f>
        <v>0</v>
      </c>
      <c r="D1352" s="21">
        <f t="shared" si="1377"/>
        <v>0</v>
      </c>
      <c r="E1352" s="21">
        <f t="shared" si="1377"/>
        <v>0</v>
      </c>
      <c r="F1352" s="21">
        <f t="shared" si="1377"/>
        <v>0</v>
      </c>
      <c r="G1352" s="21">
        <f t="shared" si="1377"/>
        <v>0</v>
      </c>
      <c r="H1352" s="21">
        <f t="shared" si="1377"/>
        <v>0</v>
      </c>
      <c r="I1352" s="21">
        <f t="shared" si="1377"/>
        <v>0</v>
      </c>
      <c r="J1352" s="21">
        <f t="shared" si="1377"/>
        <v>31</v>
      </c>
      <c r="K1352" s="21">
        <f t="shared" si="1377"/>
        <v>38</v>
      </c>
      <c r="L1352" s="21">
        <f t="shared" ref="L1352:M1352" si="1378">L631</f>
        <v>35</v>
      </c>
      <c r="M1352" s="21">
        <f t="shared" si="1378"/>
        <v>38</v>
      </c>
      <c r="N1352" s="161">
        <f>SUM(B1352:M1352)</f>
        <v>142</v>
      </c>
      <c r="O1352" s="22">
        <f>AVERAGE(B1352:M1352)</f>
        <v>11.833333333333334</v>
      </c>
      <c r="P1352" s="103"/>
      <c r="Q1352" s="103"/>
      <c r="R1352" s="103"/>
      <c r="S1352" s="103"/>
      <c r="T1352" s="103"/>
      <c r="U1352" s="103"/>
      <c r="V1352" s="103"/>
      <c r="W1352" s="103"/>
      <c r="X1352" s="103"/>
      <c r="Y1352" s="103"/>
      <c r="Z1352" s="103"/>
    </row>
    <row r="1353" spans="1:26" s="9" customFormat="1" ht="15.75">
      <c r="A1353" s="40" t="s">
        <v>413</v>
      </c>
      <c r="B1353" s="21">
        <f>B648</f>
        <v>0</v>
      </c>
      <c r="C1353" s="21">
        <f t="shared" ref="C1353:H1353" si="1379">C648</f>
        <v>0</v>
      </c>
      <c r="D1353" s="21">
        <f t="shared" si="1379"/>
        <v>0</v>
      </c>
      <c r="E1353" s="21">
        <f t="shared" si="1379"/>
        <v>0</v>
      </c>
      <c r="F1353" s="21">
        <f t="shared" si="1379"/>
        <v>2</v>
      </c>
      <c r="G1353" s="21">
        <f t="shared" si="1379"/>
        <v>0</v>
      </c>
      <c r="H1353" s="21">
        <f t="shared" si="1379"/>
        <v>2</v>
      </c>
      <c r="I1353" s="21">
        <f t="shared" ref="I1353:J1353" si="1380">I648</f>
        <v>1</v>
      </c>
      <c r="J1353" s="21">
        <f t="shared" si="1380"/>
        <v>0</v>
      </c>
      <c r="K1353" s="21">
        <f t="shared" ref="K1353:L1353" si="1381">K648</f>
        <v>1</v>
      </c>
      <c r="L1353" s="21">
        <f t="shared" si="1381"/>
        <v>2</v>
      </c>
      <c r="M1353" s="21">
        <f t="shared" ref="M1353" si="1382">M648</f>
        <v>0</v>
      </c>
      <c r="N1353" s="161">
        <f t="shared" ref="N1353:N1374" si="1383">SUM(B1353:M1353)</f>
        <v>8</v>
      </c>
      <c r="O1353" s="22">
        <f t="shared" ref="O1353:O1374" si="1384">AVERAGE(B1353:M1353)</f>
        <v>0.66666666666666663</v>
      </c>
      <c r="P1353" s="103"/>
      <c r="Q1353" s="103"/>
      <c r="R1353" s="103"/>
      <c r="S1353" s="103"/>
      <c r="T1353" s="103"/>
      <c r="U1353" s="103"/>
      <c r="V1353" s="103"/>
      <c r="W1353" s="103"/>
      <c r="X1353" s="103"/>
      <c r="Y1353" s="103"/>
      <c r="Z1353" s="103"/>
    </row>
    <row r="1354" spans="1:26" s="9" customFormat="1" ht="30">
      <c r="A1354" s="40" t="s">
        <v>781</v>
      </c>
      <c r="B1354" s="21">
        <f t="shared" ref="B1354:K1354" si="1385">B467</f>
        <v>4</v>
      </c>
      <c r="C1354" s="21">
        <f t="shared" si="1385"/>
        <v>3</v>
      </c>
      <c r="D1354" s="21">
        <f t="shared" si="1385"/>
        <v>5</v>
      </c>
      <c r="E1354" s="21">
        <f t="shared" si="1385"/>
        <v>4</v>
      </c>
      <c r="F1354" s="21">
        <f t="shared" si="1385"/>
        <v>7</v>
      </c>
      <c r="G1354" s="21">
        <f t="shared" si="1385"/>
        <v>6</v>
      </c>
      <c r="H1354" s="21">
        <f t="shared" si="1385"/>
        <v>6</v>
      </c>
      <c r="I1354" s="21">
        <f t="shared" si="1385"/>
        <v>7</v>
      </c>
      <c r="J1354" s="21">
        <f t="shared" si="1385"/>
        <v>4</v>
      </c>
      <c r="K1354" s="21">
        <f t="shared" si="1385"/>
        <v>0</v>
      </c>
      <c r="L1354" s="21">
        <v>4</v>
      </c>
      <c r="M1354" s="21">
        <v>5</v>
      </c>
      <c r="N1354" s="161">
        <f t="shared" ref="N1354" si="1386">SUM(B1354:M1354)</f>
        <v>55</v>
      </c>
      <c r="O1354" s="22">
        <f t="shared" ref="O1354" si="1387">AVERAGE(B1354:M1354)</f>
        <v>4.583333333333333</v>
      </c>
      <c r="P1354" s="103"/>
      <c r="Q1354" s="103"/>
      <c r="R1354" s="103"/>
      <c r="S1354" s="103"/>
      <c r="T1354" s="103"/>
      <c r="U1354" s="103"/>
      <c r="V1354" s="103"/>
      <c r="W1354" s="103"/>
      <c r="X1354" s="103"/>
      <c r="Y1354" s="103"/>
      <c r="Z1354" s="103"/>
    </row>
    <row r="1355" spans="1:26" s="9" customFormat="1" ht="15.75">
      <c r="A1355" s="40" t="s">
        <v>219</v>
      </c>
      <c r="B1355" s="21">
        <f t="shared" ref="B1355:H1355" si="1388">B779+B782</f>
        <v>151</v>
      </c>
      <c r="C1355" s="21">
        <f t="shared" si="1388"/>
        <v>62</v>
      </c>
      <c r="D1355" s="21">
        <f t="shared" si="1388"/>
        <v>110</v>
      </c>
      <c r="E1355" s="21">
        <f t="shared" si="1388"/>
        <v>70</v>
      </c>
      <c r="F1355" s="21">
        <f t="shared" si="1388"/>
        <v>96</v>
      </c>
      <c r="G1355" s="21">
        <f t="shared" si="1388"/>
        <v>89</v>
      </c>
      <c r="H1355" s="21">
        <f t="shared" si="1388"/>
        <v>112</v>
      </c>
      <c r="I1355" s="21">
        <f t="shared" ref="I1355:J1355" si="1389">I779+I782</f>
        <v>138</v>
      </c>
      <c r="J1355" s="21">
        <f t="shared" si="1389"/>
        <v>117</v>
      </c>
      <c r="K1355" s="21">
        <f t="shared" ref="K1355:L1355" si="1390">K779+K782</f>
        <v>103</v>
      </c>
      <c r="L1355" s="21">
        <f t="shared" si="1390"/>
        <v>100</v>
      </c>
      <c r="M1355" s="21">
        <f t="shared" ref="M1355" si="1391">M779+M782</f>
        <v>102</v>
      </c>
      <c r="N1355" s="161">
        <f t="shared" si="1383"/>
        <v>1250</v>
      </c>
      <c r="O1355" s="22">
        <f t="shared" si="1384"/>
        <v>104.16666666666667</v>
      </c>
      <c r="P1355" s="103"/>
      <c r="Q1355" s="103"/>
      <c r="R1355" s="103"/>
      <c r="S1355" s="103"/>
      <c r="T1355" s="103"/>
      <c r="U1355" s="103"/>
      <c r="V1355" s="103"/>
      <c r="W1355" s="103"/>
      <c r="X1355" s="103"/>
      <c r="Y1355" s="103"/>
      <c r="Z1355" s="103"/>
    </row>
    <row r="1356" spans="1:26" s="9" customFormat="1" ht="15.75">
      <c r="A1356" s="40" t="s">
        <v>397</v>
      </c>
      <c r="B1356" s="21">
        <f t="shared" ref="B1356:H1356" si="1392">B665</f>
        <v>30</v>
      </c>
      <c r="C1356" s="21">
        <f t="shared" si="1392"/>
        <v>26</v>
      </c>
      <c r="D1356" s="21">
        <f t="shared" si="1392"/>
        <v>23</v>
      </c>
      <c r="E1356" s="21">
        <f t="shared" si="1392"/>
        <v>22</v>
      </c>
      <c r="F1356" s="21">
        <f t="shared" si="1392"/>
        <v>0</v>
      </c>
      <c r="G1356" s="21">
        <f t="shared" si="1392"/>
        <v>37</v>
      </c>
      <c r="H1356" s="21">
        <f t="shared" si="1392"/>
        <v>31</v>
      </c>
      <c r="I1356" s="21">
        <f t="shared" ref="I1356:J1356" si="1393">I665</f>
        <v>34</v>
      </c>
      <c r="J1356" s="21">
        <f t="shared" si="1393"/>
        <v>33</v>
      </c>
      <c r="K1356" s="21">
        <f t="shared" ref="K1356:L1356" si="1394">K665</f>
        <v>27</v>
      </c>
      <c r="L1356" s="21">
        <f t="shared" si="1394"/>
        <v>40</v>
      </c>
      <c r="M1356" s="21">
        <f t="shared" ref="M1356" si="1395">M665</f>
        <v>30</v>
      </c>
      <c r="N1356" s="161">
        <f t="shared" si="1383"/>
        <v>333</v>
      </c>
      <c r="O1356" s="22">
        <f t="shared" si="1384"/>
        <v>27.75</v>
      </c>
      <c r="P1356" s="103"/>
      <c r="Q1356" s="103"/>
      <c r="R1356" s="103"/>
      <c r="S1356" s="103"/>
      <c r="T1356" s="103"/>
      <c r="U1356" s="103"/>
      <c r="V1356" s="103"/>
      <c r="W1356" s="103"/>
      <c r="X1356" s="103"/>
      <c r="Y1356" s="103"/>
      <c r="Z1356" s="103"/>
    </row>
    <row r="1357" spans="1:26" s="9" customFormat="1" ht="15.75">
      <c r="A1357" s="40" t="s">
        <v>434</v>
      </c>
      <c r="B1357" s="21">
        <f t="shared" ref="B1357:H1357" si="1396">B682</f>
        <v>29</v>
      </c>
      <c r="C1357" s="21">
        <f t="shared" si="1396"/>
        <v>18</v>
      </c>
      <c r="D1357" s="21">
        <f t="shared" si="1396"/>
        <v>34</v>
      </c>
      <c r="E1357" s="21">
        <f t="shared" si="1396"/>
        <v>35</v>
      </c>
      <c r="F1357" s="21">
        <f t="shared" si="1396"/>
        <v>37</v>
      </c>
      <c r="G1357" s="21">
        <f t="shared" si="1396"/>
        <v>34</v>
      </c>
      <c r="H1357" s="21">
        <f t="shared" si="1396"/>
        <v>38</v>
      </c>
      <c r="I1357" s="21">
        <f t="shared" ref="I1357:J1357" si="1397">I682</f>
        <v>42</v>
      </c>
      <c r="J1357" s="21">
        <f t="shared" si="1397"/>
        <v>35</v>
      </c>
      <c r="K1357" s="21">
        <f t="shared" ref="K1357:L1357" si="1398">K682</f>
        <v>38</v>
      </c>
      <c r="L1357" s="21">
        <f t="shared" si="1398"/>
        <v>37</v>
      </c>
      <c r="M1357" s="21">
        <f t="shared" ref="M1357" si="1399">M682</f>
        <v>38</v>
      </c>
      <c r="N1357" s="161">
        <f t="shared" si="1383"/>
        <v>415</v>
      </c>
      <c r="O1357" s="22">
        <f t="shared" si="1384"/>
        <v>34.583333333333336</v>
      </c>
      <c r="P1357" s="103"/>
      <c r="Q1357" s="103"/>
      <c r="R1357" s="103"/>
      <c r="S1357" s="103"/>
      <c r="T1357" s="103"/>
      <c r="U1357" s="103"/>
      <c r="V1357" s="103"/>
      <c r="W1357" s="103"/>
      <c r="X1357" s="103"/>
      <c r="Y1357" s="103"/>
      <c r="Z1357" s="103"/>
    </row>
    <row r="1358" spans="1:26" s="9" customFormat="1" ht="15.75">
      <c r="A1358" s="40" t="s">
        <v>232</v>
      </c>
      <c r="B1358" s="21">
        <f t="shared" ref="B1358:H1358" si="1400">B699</f>
        <v>121</v>
      </c>
      <c r="C1358" s="21">
        <f t="shared" si="1400"/>
        <v>87</v>
      </c>
      <c r="D1358" s="21">
        <f t="shared" si="1400"/>
        <v>99</v>
      </c>
      <c r="E1358" s="21">
        <f t="shared" si="1400"/>
        <v>79</v>
      </c>
      <c r="F1358" s="21">
        <f t="shared" si="1400"/>
        <v>97</v>
      </c>
      <c r="G1358" s="21">
        <f t="shared" si="1400"/>
        <v>128</v>
      </c>
      <c r="H1358" s="21">
        <f t="shared" si="1400"/>
        <v>136</v>
      </c>
      <c r="I1358" s="21">
        <f t="shared" ref="I1358:J1358" si="1401">I699</f>
        <v>141</v>
      </c>
      <c r="J1358" s="21">
        <f t="shared" si="1401"/>
        <v>124</v>
      </c>
      <c r="K1358" s="21">
        <f t="shared" ref="K1358:L1358" si="1402">K699</f>
        <v>145</v>
      </c>
      <c r="L1358" s="21">
        <f t="shared" si="1402"/>
        <v>120</v>
      </c>
      <c r="M1358" s="21">
        <f t="shared" ref="M1358" si="1403">M699</f>
        <v>128</v>
      </c>
      <c r="N1358" s="161">
        <f t="shared" si="1383"/>
        <v>1405</v>
      </c>
      <c r="O1358" s="22">
        <f t="shared" si="1384"/>
        <v>117.08333333333333</v>
      </c>
      <c r="P1358" s="103"/>
      <c r="Q1358" s="103"/>
      <c r="R1358" s="103"/>
      <c r="S1358" s="103"/>
      <c r="T1358" s="103"/>
      <c r="U1358" s="103"/>
      <c r="V1358" s="103"/>
      <c r="W1358" s="103"/>
      <c r="X1358" s="103"/>
      <c r="Y1358" s="103"/>
      <c r="Z1358" s="103"/>
    </row>
    <row r="1359" spans="1:26" s="9" customFormat="1" ht="15.75">
      <c r="A1359" s="37" t="s">
        <v>30</v>
      </c>
      <c r="B1359" s="21">
        <f t="shared" ref="B1359:H1359" si="1404">B737</f>
        <v>312</v>
      </c>
      <c r="C1359" s="21">
        <f t="shared" si="1404"/>
        <v>240</v>
      </c>
      <c r="D1359" s="21">
        <f t="shared" si="1404"/>
        <v>299</v>
      </c>
      <c r="E1359" s="21">
        <f t="shared" si="1404"/>
        <v>389</v>
      </c>
      <c r="F1359" s="21">
        <f t="shared" si="1404"/>
        <v>304</v>
      </c>
      <c r="G1359" s="21">
        <f t="shared" si="1404"/>
        <v>221</v>
      </c>
      <c r="H1359" s="21">
        <f t="shared" si="1404"/>
        <v>288</v>
      </c>
      <c r="I1359" s="21">
        <f t="shared" ref="I1359:J1359" si="1405">I737</f>
        <v>319</v>
      </c>
      <c r="J1359" s="21">
        <f t="shared" si="1405"/>
        <v>385</v>
      </c>
      <c r="K1359" s="21">
        <f t="shared" ref="K1359:L1359" si="1406">K737</f>
        <v>499</v>
      </c>
      <c r="L1359" s="21">
        <f t="shared" si="1406"/>
        <v>454</v>
      </c>
      <c r="M1359" s="21">
        <f t="shared" ref="M1359" si="1407">M737</f>
        <v>465</v>
      </c>
      <c r="N1359" s="161">
        <f t="shared" si="1383"/>
        <v>4175</v>
      </c>
      <c r="O1359" s="22">
        <f t="shared" si="1384"/>
        <v>347.91666666666669</v>
      </c>
      <c r="P1359" s="103"/>
      <c r="Q1359" s="103"/>
      <c r="R1359" s="103"/>
      <c r="S1359" s="103"/>
      <c r="T1359" s="103"/>
      <c r="U1359" s="103"/>
      <c r="V1359" s="103"/>
      <c r="W1359" s="103"/>
      <c r="X1359" s="103"/>
      <c r="Y1359" s="103"/>
      <c r="Z1359" s="103"/>
    </row>
    <row r="1360" spans="1:26" s="9" customFormat="1" ht="15.75">
      <c r="A1360" s="37" t="s">
        <v>581</v>
      </c>
      <c r="B1360" s="21">
        <f t="shared" ref="B1360:H1360" si="1408">B808</f>
        <v>0</v>
      </c>
      <c r="C1360" s="21">
        <f t="shared" si="1408"/>
        <v>0</v>
      </c>
      <c r="D1360" s="21">
        <f t="shared" si="1408"/>
        <v>0</v>
      </c>
      <c r="E1360" s="21">
        <f t="shared" si="1408"/>
        <v>0</v>
      </c>
      <c r="F1360" s="21">
        <f t="shared" si="1408"/>
        <v>0</v>
      </c>
      <c r="G1360" s="21">
        <f t="shared" si="1408"/>
        <v>3</v>
      </c>
      <c r="H1360" s="21">
        <f t="shared" si="1408"/>
        <v>12</v>
      </c>
      <c r="I1360" s="21">
        <f t="shared" ref="I1360:J1360" si="1409">I808</f>
        <v>19</v>
      </c>
      <c r="J1360" s="21">
        <f t="shared" si="1409"/>
        <v>12</v>
      </c>
      <c r="K1360" s="21">
        <f t="shared" ref="K1360:L1360" si="1410">K808</f>
        <v>22</v>
      </c>
      <c r="L1360" s="21">
        <f t="shared" si="1410"/>
        <v>18</v>
      </c>
      <c r="M1360" s="21">
        <f t="shared" ref="M1360" si="1411">M808</f>
        <v>12</v>
      </c>
      <c r="N1360" s="161">
        <f t="shared" si="1383"/>
        <v>98</v>
      </c>
      <c r="O1360" s="22">
        <f t="shared" si="1384"/>
        <v>8.1666666666666661</v>
      </c>
      <c r="P1360" s="103"/>
      <c r="Q1360" s="103"/>
      <c r="R1360" s="103"/>
      <c r="S1360" s="103"/>
      <c r="T1360" s="103"/>
      <c r="U1360" s="103"/>
      <c r="V1360" s="103"/>
      <c r="W1360" s="103"/>
      <c r="X1360" s="103"/>
      <c r="Y1360" s="103"/>
      <c r="Z1360" s="103"/>
    </row>
    <row r="1361" spans="1:26" s="9" customFormat="1" ht="15.75">
      <c r="A1361" s="40" t="s">
        <v>435</v>
      </c>
      <c r="B1361" s="21">
        <f t="shared" ref="B1361:H1361" si="1412">B825</f>
        <v>27</v>
      </c>
      <c r="C1361" s="21">
        <f t="shared" si="1412"/>
        <v>29</v>
      </c>
      <c r="D1361" s="21">
        <f t="shared" si="1412"/>
        <v>26</v>
      </c>
      <c r="E1361" s="21">
        <f t="shared" si="1412"/>
        <v>22</v>
      </c>
      <c r="F1361" s="21">
        <f t="shared" si="1412"/>
        <v>28</v>
      </c>
      <c r="G1361" s="21">
        <f t="shared" si="1412"/>
        <v>23</v>
      </c>
      <c r="H1361" s="21">
        <f t="shared" si="1412"/>
        <v>30</v>
      </c>
      <c r="I1361" s="21">
        <f t="shared" ref="I1361:J1361" si="1413">I825</f>
        <v>24</v>
      </c>
      <c r="J1361" s="21">
        <f t="shared" si="1413"/>
        <v>30</v>
      </c>
      <c r="K1361" s="21">
        <f t="shared" ref="K1361:L1361" si="1414">K825</f>
        <v>29</v>
      </c>
      <c r="L1361" s="21">
        <f t="shared" si="1414"/>
        <v>30</v>
      </c>
      <c r="M1361" s="21">
        <f t="shared" ref="M1361" si="1415">M825</f>
        <v>25</v>
      </c>
      <c r="N1361" s="161">
        <f t="shared" si="1383"/>
        <v>323</v>
      </c>
      <c r="O1361" s="22">
        <f t="shared" si="1384"/>
        <v>26.916666666666668</v>
      </c>
      <c r="P1361" s="103"/>
      <c r="Q1361" s="103"/>
      <c r="R1361" s="103"/>
      <c r="S1361" s="103"/>
      <c r="T1361" s="103"/>
      <c r="U1361" s="103"/>
      <c r="V1361" s="103"/>
      <c r="W1361" s="103"/>
      <c r="X1361" s="103"/>
      <c r="Y1361" s="103"/>
      <c r="Z1361" s="103"/>
    </row>
    <row r="1362" spans="1:26" s="9" customFormat="1" ht="15.75">
      <c r="A1362" s="40" t="s">
        <v>436</v>
      </c>
      <c r="B1362" s="21">
        <f t="shared" ref="B1362:H1362" si="1416">B842</f>
        <v>1</v>
      </c>
      <c r="C1362" s="21">
        <f t="shared" si="1416"/>
        <v>0</v>
      </c>
      <c r="D1362" s="21">
        <f t="shared" si="1416"/>
        <v>1</v>
      </c>
      <c r="E1362" s="21">
        <f t="shared" si="1416"/>
        <v>1</v>
      </c>
      <c r="F1362" s="21">
        <f t="shared" si="1416"/>
        <v>0</v>
      </c>
      <c r="G1362" s="21">
        <f t="shared" si="1416"/>
        <v>0</v>
      </c>
      <c r="H1362" s="21">
        <f t="shared" si="1416"/>
        <v>0</v>
      </c>
      <c r="I1362" s="21">
        <f t="shared" ref="I1362:J1362" si="1417">I842</f>
        <v>0</v>
      </c>
      <c r="J1362" s="21">
        <f t="shared" si="1417"/>
        <v>0</v>
      </c>
      <c r="K1362" s="21">
        <f t="shared" ref="K1362:L1362" si="1418">K842</f>
        <v>0</v>
      </c>
      <c r="L1362" s="21">
        <f t="shared" si="1418"/>
        <v>0</v>
      </c>
      <c r="M1362" s="21">
        <f t="shared" ref="M1362" si="1419">M842</f>
        <v>0</v>
      </c>
      <c r="N1362" s="161">
        <f t="shared" si="1383"/>
        <v>3</v>
      </c>
      <c r="O1362" s="22">
        <f t="shared" si="1384"/>
        <v>0.25</v>
      </c>
      <c r="P1362" s="103"/>
      <c r="Q1362" s="103"/>
      <c r="R1362" s="103"/>
      <c r="S1362" s="103"/>
      <c r="T1362" s="103"/>
      <c r="U1362" s="103"/>
      <c r="V1362" s="103"/>
      <c r="W1362" s="103"/>
      <c r="X1362" s="103"/>
      <c r="Y1362" s="103"/>
      <c r="Z1362" s="103"/>
    </row>
    <row r="1363" spans="1:26" s="9" customFormat="1" ht="15.75">
      <c r="A1363" s="37" t="s">
        <v>554</v>
      </c>
      <c r="B1363" s="21">
        <f t="shared" ref="B1363:H1363" si="1420">B871</f>
        <v>11272</v>
      </c>
      <c r="C1363" s="21">
        <f t="shared" si="1420"/>
        <v>8120</v>
      </c>
      <c r="D1363" s="21">
        <f t="shared" si="1420"/>
        <v>8127</v>
      </c>
      <c r="E1363" s="21">
        <f t="shared" si="1420"/>
        <v>7905</v>
      </c>
      <c r="F1363" s="21">
        <f t="shared" si="1420"/>
        <v>9218</v>
      </c>
      <c r="G1363" s="21">
        <f t="shared" si="1420"/>
        <v>8989</v>
      </c>
      <c r="H1363" s="21">
        <f t="shared" si="1420"/>
        <v>10159</v>
      </c>
      <c r="I1363" s="21">
        <f t="shared" ref="I1363:J1363" si="1421">I871</f>
        <v>11138</v>
      </c>
      <c r="J1363" s="21">
        <f t="shared" si="1421"/>
        <v>11165</v>
      </c>
      <c r="K1363" s="21">
        <f t="shared" ref="K1363:L1363" si="1422">K871</f>
        <v>11338</v>
      </c>
      <c r="L1363" s="21">
        <f t="shared" si="1422"/>
        <v>10450</v>
      </c>
      <c r="M1363" s="21">
        <f t="shared" ref="M1363" si="1423">M871</f>
        <v>9148</v>
      </c>
      <c r="N1363" s="161">
        <f t="shared" si="1383"/>
        <v>117029</v>
      </c>
      <c r="O1363" s="22">
        <f t="shared" si="1384"/>
        <v>9752.4166666666661</v>
      </c>
      <c r="P1363" s="103"/>
      <c r="Q1363" s="103"/>
      <c r="R1363" s="103"/>
      <c r="S1363" s="103"/>
      <c r="T1363" s="103"/>
      <c r="U1363" s="103"/>
      <c r="V1363" s="103"/>
      <c r="W1363" s="103"/>
      <c r="X1363" s="103"/>
      <c r="Y1363" s="103"/>
      <c r="Z1363" s="103"/>
    </row>
    <row r="1364" spans="1:26" s="9" customFormat="1" ht="15.75">
      <c r="A1364" s="37" t="s">
        <v>228</v>
      </c>
      <c r="B1364" s="21">
        <f t="shared" ref="B1364:H1364" si="1424">B888</f>
        <v>0</v>
      </c>
      <c r="C1364" s="21">
        <f t="shared" si="1424"/>
        <v>0</v>
      </c>
      <c r="D1364" s="21">
        <f t="shared" si="1424"/>
        <v>0</v>
      </c>
      <c r="E1364" s="21">
        <f t="shared" si="1424"/>
        <v>0</v>
      </c>
      <c r="F1364" s="21">
        <f t="shared" si="1424"/>
        <v>0</v>
      </c>
      <c r="G1364" s="21">
        <f t="shared" si="1424"/>
        <v>0</v>
      </c>
      <c r="H1364" s="21">
        <f t="shared" si="1424"/>
        <v>0</v>
      </c>
      <c r="I1364" s="21">
        <f t="shared" ref="I1364:J1364" si="1425">I888</f>
        <v>0</v>
      </c>
      <c r="J1364" s="21">
        <f t="shared" si="1425"/>
        <v>0</v>
      </c>
      <c r="K1364" s="21">
        <f t="shared" ref="K1364:L1364" si="1426">K888</f>
        <v>0</v>
      </c>
      <c r="L1364" s="21">
        <f t="shared" si="1426"/>
        <v>0</v>
      </c>
      <c r="M1364" s="21">
        <f t="shared" ref="M1364" si="1427">M888</f>
        <v>0</v>
      </c>
      <c r="N1364" s="161">
        <f t="shared" si="1383"/>
        <v>0</v>
      </c>
      <c r="O1364" s="22">
        <f t="shared" si="1384"/>
        <v>0</v>
      </c>
      <c r="P1364" s="103"/>
      <c r="Q1364" s="103"/>
      <c r="R1364" s="103"/>
      <c r="S1364" s="103"/>
      <c r="T1364" s="103"/>
      <c r="U1364" s="103"/>
      <c r="V1364" s="103"/>
      <c r="W1364" s="103"/>
      <c r="X1364" s="103"/>
      <c r="Y1364" s="103"/>
      <c r="Z1364" s="103"/>
    </row>
    <row r="1365" spans="1:26" s="9" customFormat="1" ht="15.75">
      <c r="A1365" s="40" t="s">
        <v>412</v>
      </c>
      <c r="B1365" s="21">
        <f t="shared" ref="B1365:H1365" si="1428">B905</f>
        <v>0</v>
      </c>
      <c r="C1365" s="21">
        <f t="shared" si="1428"/>
        <v>0</v>
      </c>
      <c r="D1365" s="21">
        <f t="shared" si="1428"/>
        <v>0</v>
      </c>
      <c r="E1365" s="21">
        <f t="shared" si="1428"/>
        <v>11</v>
      </c>
      <c r="F1365" s="21">
        <f t="shared" si="1428"/>
        <v>8</v>
      </c>
      <c r="G1365" s="21">
        <f t="shared" si="1428"/>
        <v>9</v>
      </c>
      <c r="H1365" s="21">
        <f t="shared" si="1428"/>
        <v>18</v>
      </c>
      <c r="I1365" s="21">
        <f t="shared" ref="I1365:J1365" si="1429">I905</f>
        <v>21</v>
      </c>
      <c r="J1365" s="21">
        <f t="shared" si="1429"/>
        <v>17</v>
      </c>
      <c r="K1365" s="21">
        <f t="shared" ref="K1365:L1365" si="1430">K905</f>
        <v>18</v>
      </c>
      <c r="L1365" s="21">
        <f t="shared" si="1430"/>
        <v>15</v>
      </c>
      <c r="M1365" s="21">
        <f t="shared" ref="M1365" si="1431">M905</f>
        <v>14</v>
      </c>
      <c r="N1365" s="161">
        <f t="shared" si="1383"/>
        <v>131</v>
      </c>
      <c r="O1365" s="22">
        <f t="shared" si="1384"/>
        <v>10.916666666666666</v>
      </c>
      <c r="P1365" s="103"/>
      <c r="Q1365" s="103"/>
      <c r="R1365" s="103"/>
      <c r="S1365" s="103"/>
      <c r="T1365" s="103"/>
      <c r="U1365" s="103"/>
      <c r="V1365" s="103"/>
      <c r="W1365" s="103"/>
      <c r="X1365" s="103"/>
      <c r="Y1365" s="103"/>
      <c r="Z1365" s="103"/>
    </row>
    <row r="1366" spans="1:26" s="9" customFormat="1" ht="15.75">
      <c r="A1366" s="40" t="s">
        <v>582</v>
      </c>
      <c r="B1366" s="21">
        <f t="shared" ref="B1366:H1366" si="1432">B922</f>
        <v>10</v>
      </c>
      <c r="C1366" s="21">
        <f t="shared" si="1432"/>
        <v>12</v>
      </c>
      <c r="D1366" s="21">
        <f t="shared" si="1432"/>
        <v>18</v>
      </c>
      <c r="E1366" s="21">
        <f t="shared" si="1432"/>
        <v>14</v>
      </c>
      <c r="F1366" s="21">
        <f t="shared" si="1432"/>
        <v>12</v>
      </c>
      <c r="G1366" s="21">
        <f t="shared" si="1432"/>
        <v>8</v>
      </c>
      <c r="H1366" s="21">
        <f t="shared" si="1432"/>
        <v>21</v>
      </c>
      <c r="I1366" s="21">
        <f t="shared" ref="I1366:J1366" si="1433">I922</f>
        <v>11</v>
      </c>
      <c r="J1366" s="21">
        <f t="shared" si="1433"/>
        <v>12</v>
      </c>
      <c r="K1366" s="21">
        <f t="shared" ref="K1366:L1366" si="1434">K922</f>
        <v>12</v>
      </c>
      <c r="L1366" s="21">
        <f t="shared" si="1434"/>
        <v>11</v>
      </c>
      <c r="M1366" s="21">
        <f t="shared" ref="M1366" si="1435">M922</f>
        <v>14</v>
      </c>
      <c r="N1366" s="161">
        <f t="shared" si="1383"/>
        <v>155</v>
      </c>
      <c r="O1366" s="22">
        <f t="shared" si="1384"/>
        <v>12.916666666666666</v>
      </c>
      <c r="P1366" s="103"/>
      <c r="Q1366" s="103"/>
      <c r="R1366" s="103"/>
      <c r="S1366" s="103"/>
      <c r="T1366" s="103"/>
      <c r="U1366" s="103"/>
      <c r="V1366" s="103"/>
      <c r="W1366" s="103"/>
      <c r="X1366" s="103"/>
      <c r="Y1366" s="103"/>
      <c r="Z1366" s="103"/>
    </row>
    <row r="1367" spans="1:26" s="9" customFormat="1" ht="15.75">
      <c r="A1367" s="40" t="s">
        <v>596</v>
      </c>
      <c r="B1367" s="21">
        <f t="shared" ref="B1367:H1367" si="1436">B939</f>
        <v>2</v>
      </c>
      <c r="C1367" s="21">
        <f t="shared" si="1436"/>
        <v>6</v>
      </c>
      <c r="D1367" s="21">
        <f t="shared" si="1436"/>
        <v>1</v>
      </c>
      <c r="E1367" s="21">
        <f t="shared" si="1436"/>
        <v>7</v>
      </c>
      <c r="F1367" s="21">
        <f t="shared" si="1436"/>
        <v>7</v>
      </c>
      <c r="G1367" s="21">
        <f t="shared" si="1436"/>
        <v>1</v>
      </c>
      <c r="H1367" s="21">
        <f t="shared" si="1436"/>
        <v>6</v>
      </c>
      <c r="I1367" s="21">
        <f t="shared" ref="I1367:J1367" si="1437">I939</f>
        <v>5</v>
      </c>
      <c r="J1367" s="21">
        <f t="shared" si="1437"/>
        <v>2</v>
      </c>
      <c r="K1367" s="21">
        <f t="shared" ref="K1367:L1367" si="1438">K939</f>
        <v>2</v>
      </c>
      <c r="L1367" s="21">
        <f t="shared" si="1438"/>
        <v>6</v>
      </c>
      <c r="M1367" s="21">
        <f t="shared" ref="M1367" si="1439">M939</f>
        <v>4</v>
      </c>
      <c r="N1367" s="161">
        <f t="shared" si="1383"/>
        <v>49</v>
      </c>
      <c r="O1367" s="22">
        <f t="shared" si="1384"/>
        <v>4.083333333333333</v>
      </c>
      <c r="P1367" s="103"/>
      <c r="Q1367" s="103"/>
      <c r="R1367" s="103"/>
      <c r="S1367" s="103"/>
      <c r="T1367" s="103"/>
      <c r="U1367" s="103"/>
      <c r="V1367" s="103"/>
      <c r="W1367" s="103"/>
      <c r="X1367" s="103"/>
      <c r="Y1367" s="103"/>
      <c r="Z1367" s="103"/>
    </row>
    <row r="1368" spans="1:26" s="9" customFormat="1" ht="15.75">
      <c r="A1368" s="40" t="s">
        <v>396</v>
      </c>
      <c r="B1368" s="21">
        <f t="shared" ref="B1368:H1368" si="1440">B956</f>
        <v>17</v>
      </c>
      <c r="C1368" s="21">
        <f t="shared" si="1440"/>
        <v>17</v>
      </c>
      <c r="D1368" s="21">
        <f t="shared" si="1440"/>
        <v>29</v>
      </c>
      <c r="E1368" s="21">
        <f t="shared" si="1440"/>
        <v>23</v>
      </c>
      <c r="F1368" s="21">
        <f t="shared" si="1440"/>
        <v>25</v>
      </c>
      <c r="G1368" s="21">
        <f t="shared" si="1440"/>
        <v>31</v>
      </c>
      <c r="H1368" s="21">
        <f t="shared" si="1440"/>
        <v>22</v>
      </c>
      <c r="I1368" s="21">
        <f t="shared" ref="I1368:J1368" si="1441">I956</f>
        <v>20</v>
      </c>
      <c r="J1368" s="21">
        <f t="shared" si="1441"/>
        <v>30</v>
      </c>
      <c r="K1368" s="21">
        <f t="shared" ref="K1368:L1368" si="1442">K956</f>
        <v>36</v>
      </c>
      <c r="L1368" s="21">
        <f t="shared" si="1442"/>
        <v>35</v>
      </c>
      <c r="M1368" s="21">
        <f t="shared" ref="M1368" si="1443">M956</f>
        <v>27</v>
      </c>
      <c r="N1368" s="161">
        <f t="shared" si="1383"/>
        <v>312</v>
      </c>
      <c r="O1368" s="22">
        <f t="shared" si="1384"/>
        <v>26</v>
      </c>
      <c r="P1368" s="103"/>
      <c r="Q1368" s="103"/>
      <c r="R1368" s="103"/>
      <c r="S1368" s="103"/>
      <c r="T1368" s="103"/>
      <c r="U1368" s="103"/>
      <c r="V1368" s="103"/>
      <c r="W1368" s="103"/>
      <c r="X1368" s="103"/>
      <c r="Y1368" s="103"/>
      <c r="Z1368" s="103"/>
    </row>
    <row r="1369" spans="1:26" s="9" customFormat="1" ht="15.75">
      <c r="A1369" s="40" t="s">
        <v>580</v>
      </c>
      <c r="B1369" s="21">
        <f t="shared" ref="B1369:H1369" si="1444">B973</f>
        <v>0</v>
      </c>
      <c r="C1369" s="21">
        <f t="shared" si="1444"/>
        <v>0</v>
      </c>
      <c r="D1369" s="21">
        <f t="shared" si="1444"/>
        <v>0</v>
      </c>
      <c r="E1369" s="21">
        <f t="shared" si="1444"/>
        <v>0</v>
      </c>
      <c r="F1369" s="21">
        <f t="shared" si="1444"/>
        <v>0</v>
      </c>
      <c r="G1369" s="21">
        <f t="shared" si="1444"/>
        <v>0</v>
      </c>
      <c r="H1369" s="21">
        <f t="shared" si="1444"/>
        <v>0</v>
      </c>
      <c r="I1369" s="21">
        <f t="shared" ref="I1369:J1369" si="1445">I973</f>
        <v>1</v>
      </c>
      <c r="J1369" s="21">
        <f t="shared" si="1445"/>
        <v>4</v>
      </c>
      <c r="K1369" s="21">
        <f t="shared" ref="K1369:L1369" si="1446">K973</f>
        <v>7</v>
      </c>
      <c r="L1369" s="21">
        <f t="shared" si="1446"/>
        <v>2</v>
      </c>
      <c r="M1369" s="21">
        <f t="shared" ref="M1369" si="1447">M973</f>
        <v>3</v>
      </c>
      <c r="N1369" s="161">
        <f t="shared" si="1383"/>
        <v>17</v>
      </c>
      <c r="O1369" s="22">
        <f t="shared" si="1384"/>
        <v>1.4166666666666667</v>
      </c>
      <c r="P1369" s="103"/>
      <c r="Q1369" s="103"/>
      <c r="R1369" s="103"/>
      <c r="S1369" s="103"/>
      <c r="T1369" s="103"/>
      <c r="U1369" s="103"/>
      <c r="V1369" s="103"/>
      <c r="W1369" s="103"/>
      <c r="X1369" s="103"/>
      <c r="Y1369" s="103"/>
      <c r="Z1369" s="103"/>
    </row>
    <row r="1370" spans="1:26" s="9" customFormat="1" ht="15.75">
      <c r="A1370" s="40" t="s">
        <v>229</v>
      </c>
      <c r="B1370" s="21">
        <f t="shared" ref="B1370:H1370" si="1448">B1063</f>
        <v>200</v>
      </c>
      <c r="C1370" s="21">
        <f t="shared" si="1448"/>
        <v>123</v>
      </c>
      <c r="D1370" s="21">
        <f t="shared" si="1448"/>
        <v>184</v>
      </c>
      <c r="E1370" s="21">
        <f t="shared" si="1448"/>
        <v>146</v>
      </c>
      <c r="F1370" s="21">
        <f t="shared" si="1448"/>
        <v>141</v>
      </c>
      <c r="G1370" s="21">
        <f t="shared" si="1448"/>
        <v>182</v>
      </c>
      <c r="H1370" s="21">
        <f t="shared" si="1448"/>
        <v>256</v>
      </c>
      <c r="I1370" s="21">
        <f t="shared" ref="I1370:J1370" si="1449">I1063</f>
        <v>243</v>
      </c>
      <c r="J1370" s="21">
        <f t="shared" si="1449"/>
        <v>239</v>
      </c>
      <c r="K1370" s="21">
        <f t="shared" ref="K1370:L1370" si="1450">K1063</f>
        <v>247</v>
      </c>
      <c r="L1370" s="21">
        <f t="shared" si="1450"/>
        <v>229</v>
      </c>
      <c r="M1370" s="21">
        <f t="shared" ref="M1370" si="1451">M1063</f>
        <v>184</v>
      </c>
      <c r="N1370" s="161">
        <f t="shared" si="1383"/>
        <v>2374</v>
      </c>
      <c r="O1370" s="22">
        <f t="shared" si="1384"/>
        <v>197.83333333333334</v>
      </c>
      <c r="P1370" s="103"/>
      <c r="Q1370" s="103"/>
      <c r="R1370" s="103"/>
      <c r="S1370" s="103"/>
      <c r="T1370" s="103"/>
      <c r="U1370" s="103"/>
      <c r="V1370" s="103"/>
      <c r="W1370" s="103"/>
      <c r="X1370" s="103"/>
      <c r="Y1370" s="103"/>
      <c r="Z1370" s="103"/>
    </row>
    <row r="1371" spans="1:26" s="9" customFormat="1" ht="15.75">
      <c r="A1371" s="40" t="s">
        <v>398</v>
      </c>
      <c r="B1371" s="21">
        <f t="shared" ref="B1371:H1371" si="1452">B1080</f>
        <v>20</v>
      </c>
      <c r="C1371" s="21">
        <f t="shared" si="1452"/>
        <v>20</v>
      </c>
      <c r="D1371" s="21">
        <f t="shared" si="1452"/>
        <v>19</v>
      </c>
      <c r="E1371" s="21">
        <f t="shared" si="1452"/>
        <v>20</v>
      </c>
      <c r="F1371" s="21">
        <f t="shared" si="1452"/>
        <v>19</v>
      </c>
      <c r="G1371" s="21">
        <f t="shared" si="1452"/>
        <v>23</v>
      </c>
      <c r="H1371" s="21">
        <f t="shared" si="1452"/>
        <v>19</v>
      </c>
      <c r="I1371" s="21">
        <f t="shared" ref="I1371:J1371" si="1453">I1080</f>
        <v>25</v>
      </c>
      <c r="J1371" s="21">
        <f t="shared" si="1453"/>
        <v>26</v>
      </c>
      <c r="K1371" s="21">
        <f t="shared" ref="K1371:L1371" si="1454">K1080</f>
        <v>30</v>
      </c>
      <c r="L1371" s="21">
        <f t="shared" si="1454"/>
        <v>29</v>
      </c>
      <c r="M1371" s="21">
        <f t="shared" ref="M1371" si="1455">M1080</f>
        <v>24</v>
      </c>
      <c r="N1371" s="161">
        <f t="shared" si="1383"/>
        <v>274</v>
      </c>
      <c r="O1371" s="22">
        <f t="shared" si="1384"/>
        <v>22.833333333333332</v>
      </c>
      <c r="P1371" s="103"/>
      <c r="Q1371" s="103"/>
      <c r="R1371" s="103"/>
      <c r="S1371" s="103"/>
      <c r="T1371" s="103"/>
      <c r="U1371" s="103"/>
      <c r="V1371" s="103"/>
      <c r="W1371" s="103"/>
      <c r="X1371" s="103"/>
      <c r="Y1371" s="103"/>
      <c r="Z1371" s="103"/>
    </row>
    <row r="1372" spans="1:26" s="9" customFormat="1" ht="15.75">
      <c r="A1372" s="44" t="s">
        <v>483</v>
      </c>
      <c r="B1372" s="38">
        <f t="shared" ref="B1372:H1372" si="1456">B1097</f>
        <v>14</v>
      </c>
      <c r="C1372" s="38">
        <f t="shared" si="1456"/>
        <v>12</v>
      </c>
      <c r="D1372" s="38">
        <f t="shared" si="1456"/>
        <v>6</v>
      </c>
      <c r="E1372" s="38">
        <f t="shared" si="1456"/>
        <v>8</v>
      </c>
      <c r="F1372" s="38">
        <f t="shared" si="1456"/>
        <v>11</v>
      </c>
      <c r="G1372" s="38">
        <f t="shared" si="1456"/>
        <v>11</v>
      </c>
      <c r="H1372" s="38">
        <f t="shared" si="1456"/>
        <v>11</v>
      </c>
      <c r="I1372" s="38">
        <f t="shared" ref="I1372:J1372" si="1457">I1097</f>
        <v>18</v>
      </c>
      <c r="J1372" s="38">
        <f t="shared" si="1457"/>
        <v>15</v>
      </c>
      <c r="K1372" s="38">
        <f t="shared" ref="K1372:L1372" si="1458">K1097</f>
        <v>14</v>
      </c>
      <c r="L1372" s="38">
        <f t="shared" si="1458"/>
        <v>18</v>
      </c>
      <c r="M1372" s="38">
        <f t="shared" ref="M1372" si="1459">M1097</f>
        <v>13</v>
      </c>
      <c r="N1372" s="161">
        <f t="shared" si="1383"/>
        <v>151</v>
      </c>
      <c r="O1372" s="22">
        <f t="shared" si="1384"/>
        <v>12.583333333333334</v>
      </c>
      <c r="P1372" s="103"/>
      <c r="Q1372" s="103"/>
      <c r="R1372" s="103"/>
      <c r="S1372" s="103"/>
      <c r="T1372" s="103"/>
      <c r="U1372" s="103"/>
      <c r="V1372" s="103"/>
      <c r="W1372" s="103"/>
      <c r="X1372" s="103"/>
      <c r="Y1372" s="103"/>
      <c r="Z1372" s="103"/>
    </row>
    <row r="1373" spans="1:26" s="9" customFormat="1" ht="15.75">
      <c r="A1373" s="53" t="s">
        <v>230</v>
      </c>
      <c r="B1373" s="38">
        <f t="shared" ref="B1373:H1373" si="1460">B1160</f>
        <v>76</v>
      </c>
      <c r="C1373" s="38">
        <f t="shared" si="1460"/>
        <v>77</v>
      </c>
      <c r="D1373" s="38">
        <f t="shared" si="1460"/>
        <v>66</v>
      </c>
      <c r="E1373" s="38">
        <f t="shared" si="1460"/>
        <v>61</v>
      </c>
      <c r="F1373" s="38">
        <f t="shared" si="1460"/>
        <v>75</v>
      </c>
      <c r="G1373" s="38">
        <f t="shared" si="1460"/>
        <v>67</v>
      </c>
      <c r="H1373" s="38">
        <f t="shared" si="1460"/>
        <v>61</v>
      </c>
      <c r="I1373" s="38">
        <f t="shared" ref="I1373:J1373" si="1461">I1160</f>
        <v>68</v>
      </c>
      <c r="J1373" s="38">
        <f t="shared" si="1461"/>
        <v>72</v>
      </c>
      <c r="K1373" s="38">
        <f t="shared" ref="K1373:L1373" si="1462">K1160</f>
        <v>74</v>
      </c>
      <c r="L1373" s="38">
        <f t="shared" si="1462"/>
        <v>82</v>
      </c>
      <c r="M1373" s="38">
        <f t="shared" ref="M1373" si="1463">M1160</f>
        <v>90</v>
      </c>
      <c r="N1373" s="161">
        <f t="shared" si="1383"/>
        <v>869</v>
      </c>
      <c r="O1373" s="22">
        <f t="shared" si="1384"/>
        <v>72.416666666666671</v>
      </c>
      <c r="P1373" s="103"/>
      <c r="Q1373" s="103"/>
      <c r="R1373" s="103"/>
      <c r="S1373" s="103"/>
      <c r="T1373" s="103"/>
      <c r="U1373" s="103"/>
      <c r="V1373" s="103"/>
      <c r="W1373" s="103"/>
      <c r="X1373" s="103"/>
      <c r="Y1373" s="103"/>
      <c r="Z1373" s="103"/>
    </row>
    <row r="1374" spans="1:26" s="9" customFormat="1" ht="15.75">
      <c r="A1374" s="53" t="s">
        <v>231</v>
      </c>
      <c r="B1374" s="38">
        <f t="shared" ref="B1374:H1374" si="1464">B1239</f>
        <v>112</v>
      </c>
      <c r="C1374" s="38">
        <f t="shared" si="1464"/>
        <v>101</v>
      </c>
      <c r="D1374" s="38">
        <f t="shared" si="1464"/>
        <v>114</v>
      </c>
      <c r="E1374" s="38">
        <f t="shared" si="1464"/>
        <v>128</v>
      </c>
      <c r="F1374" s="38">
        <f t="shared" si="1464"/>
        <v>130</v>
      </c>
      <c r="G1374" s="38">
        <f t="shared" si="1464"/>
        <v>154</v>
      </c>
      <c r="H1374" s="38">
        <f t="shared" si="1464"/>
        <v>163</v>
      </c>
      <c r="I1374" s="38">
        <f t="shared" ref="I1374:J1374" si="1465">I1239</f>
        <v>156</v>
      </c>
      <c r="J1374" s="38">
        <f t="shared" si="1465"/>
        <v>151</v>
      </c>
      <c r="K1374" s="38">
        <f t="shared" ref="K1374:L1374" si="1466">K1239</f>
        <v>159</v>
      </c>
      <c r="L1374" s="38">
        <f t="shared" si="1466"/>
        <v>160</v>
      </c>
      <c r="M1374" s="38">
        <f t="shared" ref="M1374" si="1467">M1239</f>
        <v>145</v>
      </c>
      <c r="N1374" s="161">
        <f t="shared" si="1383"/>
        <v>1673</v>
      </c>
      <c r="O1374" s="22">
        <f t="shared" si="1384"/>
        <v>139.41666666666666</v>
      </c>
      <c r="P1374" s="103"/>
      <c r="Q1374" s="103"/>
      <c r="R1374" s="103"/>
      <c r="S1374" s="103"/>
      <c r="T1374" s="103"/>
      <c r="U1374" s="103"/>
      <c r="V1374" s="103"/>
      <c r="W1374" s="103"/>
      <c r="X1374" s="103"/>
      <c r="Y1374" s="103"/>
      <c r="Z1374" s="103"/>
    </row>
    <row r="1375" spans="1:26" s="9" customFormat="1" ht="15.75">
      <c r="A1375" s="37" t="s">
        <v>497</v>
      </c>
      <c r="B1375" s="38">
        <f t="shared" ref="B1375:H1375" si="1468">B1235</f>
        <v>10</v>
      </c>
      <c r="C1375" s="38">
        <f t="shared" si="1468"/>
        <v>9</v>
      </c>
      <c r="D1375" s="38">
        <f t="shared" si="1468"/>
        <v>12</v>
      </c>
      <c r="E1375" s="38">
        <f t="shared" si="1468"/>
        <v>13</v>
      </c>
      <c r="F1375" s="38">
        <f t="shared" si="1468"/>
        <v>11</v>
      </c>
      <c r="G1375" s="38">
        <f t="shared" si="1468"/>
        <v>13</v>
      </c>
      <c r="H1375" s="38">
        <f t="shared" si="1468"/>
        <v>17</v>
      </c>
      <c r="I1375" s="38">
        <f t="shared" ref="I1375:J1375" si="1469">I1235</f>
        <v>22</v>
      </c>
      <c r="J1375" s="38">
        <f t="shared" si="1469"/>
        <v>20</v>
      </c>
      <c r="K1375" s="38">
        <f t="shared" ref="K1375:L1375" si="1470">K1235</f>
        <v>27</v>
      </c>
      <c r="L1375" s="38">
        <f t="shared" si="1470"/>
        <v>24</v>
      </c>
      <c r="M1375" s="38">
        <f t="shared" ref="M1375" si="1471">M1235</f>
        <v>14</v>
      </c>
      <c r="N1375" s="161">
        <f t="shared" ref="N1375" si="1472">SUM(B1375:M1375)</f>
        <v>192</v>
      </c>
      <c r="O1375" s="22">
        <f t="shared" ref="O1375" si="1473">AVERAGE(B1375:M1375)</f>
        <v>16</v>
      </c>
      <c r="P1375" s="103"/>
      <c r="Q1375" s="103"/>
      <c r="R1375" s="103"/>
      <c r="S1375" s="103"/>
      <c r="T1375" s="103"/>
      <c r="U1375" s="103"/>
      <c r="V1375" s="103"/>
      <c r="W1375" s="103"/>
      <c r="X1375" s="103"/>
      <c r="Y1375" s="103"/>
      <c r="Z1375" s="103"/>
    </row>
    <row r="1376" spans="1:26" s="9" customFormat="1" ht="15.75">
      <c r="A1376" s="73" t="s">
        <v>21</v>
      </c>
      <c r="B1376" s="47">
        <f t="shared" ref="B1376:H1376" si="1474">SUM(B1351:B1375)</f>
        <v>12560</v>
      </c>
      <c r="C1376" s="47">
        <f t="shared" si="1474"/>
        <v>9103</v>
      </c>
      <c r="D1376" s="47">
        <f t="shared" si="1474"/>
        <v>9260</v>
      </c>
      <c r="E1376" s="47">
        <f t="shared" si="1474"/>
        <v>9124</v>
      </c>
      <c r="F1376" s="47">
        <f t="shared" si="1474"/>
        <v>10344</v>
      </c>
      <c r="G1376" s="47">
        <f t="shared" si="1474"/>
        <v>10144</v>
      </c>
      <c r="H1376" s="47">
        <f t="shared" si="1474"/>
        <v>11545</v>
      </c>
      <c r="I1376" s="47">
        <f t="shared" ref="I1376:J1376" si="1475">SUM(I1351:I1375)</f>
        <v>12568</v>
      </c>
      <c r="J1376" s="47">
        <f t="shared" si="1475"/>
        <v>12679</v>
      </c>
      <c r="K1376" s="47">
        <f t="shared" ref="K1376:L1376" si="1476">SUM(K1351:K1375)</f>
        <v>13006</v>
      </c>
      <c r="L1376" s="47">
        <f t="shared" si="1476"/>
        <v>12060</v>
      </c>
      <c r="M1376" s="47">
        <f t="shared" ref="M1376" si="1477">SUM(M1351:M1375)</f>
        <v>10668</v>
      </c>
      <c r="N1376" s="167">
        <f>SUM(N1351:N1374)</f>
        <v>132869</v>
      </c>
      <c r="O1376" s="48">
        <f>SUM(O1351:O1374)</f>
        <v>11072.416666666666</v>
      </c>
      <c r="P1376" s="103"/>
      <c r="Q1376" s="103"/>
      <c r="R1376" s="103"/>
      <c r="S1376" s="103"/>
      <c r="T1376" s="103"/>
      <c r="U1376" s="103"/>
      <c r="V1376" s="103"/>
      <c r="W1376" s="103"/>
      <c r="X1376" s="103"/>
      <c r="Y1376" s="103"/>
      <c r="Z1376" s="103"/>
    </row>
    <row r="1377" spans="1:26" s="148" customFormat="1">
      <c r="A1377" s="307"/>
      <c r="B1377" s="345"/>
      <c r="C1377" s="345"/>
      <c r="D1377" s="345"/>
      <c r="E1377" s="345"/>
      <c r="F1377" s="345"/>
      <c r="G1377" s="345"/>
      <c r="H1377" s="345"/>
      <c r="I1377" s="345"/>
      <c r="J1377" s="345"/>
      <c r="K1377" s="345"/>
      <c r="L1377" s="345"/>
      <c r="M1377" s="345"/>
      <c r="N1377" s="346"/>
      <c r="O1377" s="52"/>
      <c r="P1377" s="147"/>
      <c r="Q1377" s="147"/>
      <c r="R1377" s="147"/>
      <c r="S1377" s="147"/>
      <c r="T1377" s="147"/>
      <c r="U1377" s="147"/>
      <c r="V1377" s="147"/>
      <c r="W1377" s="147"/>
      <c r="X1377" s="147"/>
      <c r="Y1377" s="147"/>
      <c r="Z1377" s="147"/>
    </row>
    <row r="1378" spans="1:26" s="9" customFormat="1" ht="15.75">
      <c r="A1378" s="138" t="s">
        <v>867</v>
      </c>
      <c r="B1378" s="344">
        <f t="shared" ref="B1378:H1378" si="1478">B1347</f>
        <v>9306</v>
      </c>
      <c r="C1378" s="344">
        <f t="shared" si="1478"/>
        <v>6865</v>
      </c>
      <c r="D1378" s="344">
        <f t="shared" si="1478"/>
        <v>14210</v>
      </c>
      <c r="E1378" s="344">
        <f t="shared" si="1478"/>
        <v>9185</v>
      </c>
      <c r="F1378" s="344">
        <f t="shared" si="1478"/>
        <v>9376</v>
      </c>
      <c r="G1378" s="344">
        <f t="shared" si="1478"/>
        <v>8050</v>
      </c>
      <c r="H1378" s="344">
        <f t="shared" si="1478"/>
        <v>8460</v>
      </c>
      <c r="I1378" s="344">
        <f t="shared" ref="I1378:J1378" si="1479">I1347</f>
        <v>8675</v>
      </c>
      <c r="J1378" s="344">
        <f t="shared" si="1479"/>
        <v>8817</v>
      </c>
      <c r="K1378" s="344">
        <f t="shared" ref="K1378:L1378" si="1480">K1347</f>
        <v>8423</v>
      </c>
      <c r="L1378" s="344">
        <f t="shared" si="1480"/>
        <v>8020</v>
      </c>
      <c r="M1378" s="344">
        <f t="shared" ref="M1378" si="1481">M1347</f>
        <v>9307</v>
      </c>
      <c r="N1378" s="166">
        <f>SUM(B1378:M1378)</f>
        <v>108694</v>
      </c>
      <c r="O1378" s="45">
        <f>AVERAGE(B1378:M1378)</f>
        <v>9057.8333333333339</v>
      </c>
      <c r="P1378" s="103"/>
      <c r="Q1378" s="103"/>
      <c r="R1378" s="103"/>
      <c r="S1378" s="103"/>
      <c r="T1378" s="103"/>
      <c r="U1378" s="103"/>
      <c r="V1378" s="103"/>
      <c r="W1378" s="103"/>
      <c r="X1378" s="103"/>
      <c r="Y1378" s="103"/>
      <c r="Z1378" s="103"/>
    </row>
    <row r="1379" spans="1:26" s="9" customFormat="1" ht="15.75">
      <c r="A1379" s="138" t="s">
        <v>868</v>
      </c>
      <c r="B1379" s="344">
        <f t="shared" ref="B1379:G1379" si="1482">B1376</f>
        <v>12560</v>
      </c>
      <c r="C1379" s="344">
        <f t="shared" si="1482"/>
        <v>9103</v>
      </c>
      <c r="D1379" s="344">
        <f t="shared" si="1482"/>
        <v>9260</v>
      </c>
      <c r="E1379" s="344">
        <f t="shared" si="1482"/>
        <v>9124</v>
      </c>
      <c r="F1379" s="344">
        <f t="shared" si="1482"/>
        <v>10344</v>
      </c>
      <c r="G1379" s="344">
        <f t="shared" si="1482"/>
        <v>10144</v>
      </c>
      <c r="H1379" s="344">
        <f t="shared" ref="H1379:I1379" si="1483">H1376</f>
        <v>11545</v>
      </c>
      <c r="I1379" s="344">
        <f t="shared" si="1483"/>
        <v>12568</v>
      </c>
      <c r="J1379" s="344">
        <f t="shared" ref="J1379:K1379" si="1484">J1376</f>
        <v>12679</v>
      </c>
      <c r="K1379" s="344">
        <f t="shared" si="1484"/>
        <v>13006</v>
      </c>
      <c r="L1379" s="344">
        <f t="shared" ref="L1379:M1379" si="1485">L1376</f>
        <v>12060</v>
      </c>
      <c r="M1379" s="344">
        <f t="shared" si="1485"/>
        <v>10668</v>
      </c>
      <c r="N1379" s="166">
        <f>SUM(B1379:M1379)</f>
        <v>133061</v>
      </c>
      <c r="O1379" s="45">
        <f>AVERAGE(B1379:M1379)</f>
        <v>11088.416666666666</v>
      </c>
      <c r="P1379" s="103"/>
      <c r="Q1379" s="103"/>
      <c r="R1379" s="103"/>
      <c r="S1379" s="103"/>
      <c r="T1379" s="103"/>
      <c r="U1379" s="103"/>
      <c r="V1379" s="103"/>
      <c r="W1379" s="103"/>
      <c r="X1379" s="103"/>
      <c r="Y1379" s="103"/>
      <c r="Z1379" s="103"/>
    </row>
    <row r="1380" spans="1:26" s="9" customFormat="1" ht="15.75">
      <c r="A1380" s="347" t="s">
        <v>869</v>
      </c>
      <c r="B1380" s="47">
        <f t="shared" ref="B1380:G1380" si="1486">SUM(B1378:B1379)</f>
        <v>21866</v>
      </c>
      <c r="C1380" s="47">
        <f t="shared" si="1486"/>
        <v>15968</v>
      </c>
      <c r="D1380" s="47">
        <f t="shared" si="1486"/>
        <v>23470</v>
      </c>
      <c r="E1380" s="47">
        <f t="shared" si="1486"/>
        <v>18309</v>
      </c>
      <c r="F1380" s="47">
        <f t="shared" si="1486"/>
        <v>19720</v>
      </c>
      <c r="G1380" s="47">
        <f t="shared" si="1486"/>
        <v>18194</v>
      </c>
      <c r="H1380" s="47">
        <f t="shared" ref="H1380:I1380" si="1487">SUM(H1378:H1379)</f>
        <v>20005</v>
      </c>
      <c r="I1380" s="47">
        <f t="shared" si="1487"/>
        <v>21243</v>
      </c>
      <c r="J1380" s="47">
        <f t="shared" ref="J1380:K1380" si="1488">SUM(J1378:J1379)</f>
        <v>21496</v>
      </c>
      <c r="K1380" s="47">
        <f t="shared" si="1488"/>
        <v>21429</v>
      </c>
      <c r="L1380" s="47">
        <f t="shared" ref="L1380:M1380" si="1489">SUM(L1378:L1379)</f>
        <v>20080</v>
      </c>
      <c r="M1380" s="47">
        <f t="shared" si="1489"/>
        <v>19975</v>
      </c>
      <c r="N1380" s="48">
        <f>SUM(B1380:M1380)</f>
        <v>241755</v>
      </c>
      <c r="O1380" s="48">
        <f>AVERAGE(B1380:M1380)</f>
        <v>20146.25</v>
      </c>
      <c r="P1380" s="103"/>
      <c r="Q1380" s="103"/>
      <c r="R1380" s="103"/>
      <c r="S1380" s="103"/>
      <c r="T1380" s="103"/>
      <c r="U1380" s="103"/>
      <c r="V1380" s="103"/>
      <c r="W1380" s="103"/>
      <c r="X1380" s="103"/>
      <c r="Y1380" s="103"/>
      <c r="Z1380" s="103"/>
    </row>
    <row r="1381" spans="1:26" s="250" customFormat="1">
      <c r="A1381" s="287"/>
      <c r="B1381" s="288"/>
      <c r="C1381" s="288"/>
      <c r="D1381" s="288"/>
      <c r="E1381" s="288"/>
      <c r="F1381" s="288"/>
      <c r="G1381" s="288"/>
      <c r="H1381" s="288"/>
      <c r="I1381" s="288"/>
      <c r="J1381" s="288"/>
      <c r="K1381" s="288"/>
      <c r="L1381" s="288"/>
      <c r="M1381" s="288"/>
      <c r="N1381" s="289"/>
      <c r="O1381" s="290"/>
    </row>
    <row r="1382" spans="1:26" s="9" customFormat="1" ht="15.75">
      <c r="A1382" s="17" t="s">
        <v>870</v>
      </c>
      <c r="B1382" s="18"/>
      <c r="C1382" s="18"/>
      <c r="D1382" s="18"/>
      <c r="E1382" s="18"/>
      <c r="F1382" s="18"/>
      <c r="G1382" s="18"/>
      <c r="H1382" s="18"/>
      <c r="I1382" s="18"/>
      <c r="J1382" s="18"/>
      <c r="K1382" s="18"/>
      <c r="L1382" s="18"/>
      <c r="M1382" s="18"/>
      <c r="N1382" s="160"/>
      <c r="O1382" s="19"/>
      <c r="P1382" s="103"/>
      <c r="Q1382" s="103"/>
      <c r="R1382" s="103"/>
      <c r="S1382" s="103"/>
      <c r="T1382" s="103"/>
      <c r="U1382" s="103"/>
      <c r="V1382" s="103"/>
      <c r="W1382" s="103"/>
      <c r="X1382" s="103"/>
      <c r="Y1382" s="103"/>
      <c r="Z1382" s="103"/>
    </row>
    <row r="1383" spans="1:26" s="9" customFormat="1" ht="15.75">
      <c r="A1383" s="238" t="s">
        <v>871</v>
      </c>
      <c r="B1383" s="223"/>
      <c r="C1383" s="223"/>
      <c r="D1383" s="223"/>
      <c r="E1383" s="223"/>
      <c r="F1383" s="223"/>
      <c r="G1383" s="223"/>
      <c r="H1383" s="223"/>
      <c r="I1383" s="223"/>
      <c r="J1383" s="223"/>
      <c r="K1383" s="223"/>
      <c r="L1383" s="223"/>
      <c r="M1383" s="223"/>
      <c r="N1383" s="239"/>
      <c r="O1383" s="240"/>
      <c r="P1383" s="103"/>
      <c r="Q1383" s="103"/>
      <c r="R1383" s="103"/>
      <c r="S1383" s="103"/>
      <c r="T1383" s="103"/>
      <c r="U1383" s="103"/>
      <c r="V1383" s="103"/>
      <c r="W1383" s="103"/>
      <c r="X1383" s="103"/>
      <c r="Y1383" s="103"/>
      <c r="Z1383" s="103"/>
    </row>
    <row r="1384" spans="1:26" s="9" customFormat="1" ht="15.75">
      <c r="A1384" s="44" t="s">
        <v>516</v>
      </c>
      <c r="B1384" s="38">
        <f t="shared" ref="B1384:H1384" si="1490">B1245</f>
        <v>1558</v>
      </c>
      <c r="C1384" s="38">
        <f t="shared" si="1490"/>
        <v>1878</v>
      </c>
      <c r="D1384" s="38">
        <f t="shared" si="1490"/>
        <v>1710</v>
      </c>
      <c r="E1384" s="38">
        <f t="shared" si="1490"/>
        <v>1586</v>
      </c>
      <c r="F1384" s="38">
        <f t="shared" si="1490"/>
        <v>1687</v>
      </c>
      <c r="G1384" s="38">
        <f t="shared" si="1490"/>
        <v>2272</v>
      </c>
      <c r="H1384" s="38">
        <f t="shared" si="1490"/>
        <v>1694</v>
      </c>
      <c r="I1384" s="38">
        <f t="shared" ref="I1384:J1384" si="1491">I1245</f>
        <v>1443</v>
      </c>
      <c r="J1384" s="38">
        <f t="shared" si="1491"/>
        <v>1612</v>
      </c>
      <c r="K1384" s="38">
        <f t="shared" ref="K1384:L1384" si="1492">K1245</f>
        <v>1498</v>
      </c>
      <c r="L1384" s="38">
        <f t="shared" si="1492"/>
        <v>1408</v>
      </c>
      <c r="M1384" s="38">
        <f t="shared" ref="M1384" si="1493">M1245</f>
        <v>1459</v>
      </c>
      <c r="N1384" s="166">
        <f t="shared" ref="N1384:N1389" si="1494">SUM(B1384:M1384)</f>
        <v>19805</v>
      </c>
      <c r="O1384" s="45">
        <f t="shared" ref="O1384:O1389" si="1495">AVERAGE(B1384:M1384)</f>
        <v>1650.4166666666667</v>
      </c>
    </row>
    <row r="1385" spans="1:26" s="9" customFormat="1" ht="15.75">
      <c r="A1385" s="44" t="s">
        <v>517</v>
      </c>
      <c r="B1385" s="38">
        <f t="shared" ref="B1385:H1385" si="1496">B1253</f>
        <v>94</v>
      </c>
      <c r="C1385" s="38">
        <f t="shared" si="1496"/>
        <v>131</v>
      </c>
      <c r="D1385" s="38">
        <f t="shared" si="1496"/>
        <v>96</v>
      </c>
      <c r="E1385" s="38">
        <f t="shared" si="1496"/>
        <v>107</v>
      </c>
      <c r="F1385" s="38">
        <f t="shared" si="1496"/>
        <v>91</v>
      </c>
      <c r="G1385" s="38">
        <f t="shared" si="1496"/>
        <v>124</v>
      </c>
      <c r="H1385" s="38">
        <f t="shared" si="1496"/>
        <v>141</v>
      </c>
      <c r="I1385" s="38">
        <f t="shared" ref="I1385:J1385" si="1497">I1253</f>
        <v>59</v>
      </c>
      <c r="J1385" s="38">
        <f t="shared" si="1497"/>
        <v>96</v>
      </c>
      <c r="K1385" s="38">
        <f t="shared" ref="K1385:L1385" si="1498">K1253</f>
        <v>86</v>
      </c>
      <c r="L1385" s="38">
        <f t="shared" si="1498"/>
        <v>79</v>
      </c>
      <c r="M1385" s="38">
        <f t="shared" ref="M1385" si="1499">M1253</f>
        <v>95</v>
      </c>
      <c r="N1385" s="166">
        <f t="shared" si="1494"/>
        <v>1199</v>
      </c>
      <c r="O1385" s="45">
        <f t="shared" si="1495"/>
        <v>99.916666666666671</v>
      </c>
    </row>
    <row r="1386" spans="1:26" s="9" customFormat="1" ht="15.75">
      <c r="A1386" s="241" t="s">
        <v>518</v>
      </c>
      <c r="B1386" s="38">
        <f t="shared" ref="B1386:H1386" si="1500">B1270</f>
        <v>0</v>
      </c>
      <c r="C1386" s="38">
        <f t="shared" si="1500"/>
        <v>0</v>
      </c>
      <c r="D1386" s="38">
        <f t="shared" si="1500"/>
        <v>0</v>
      </c>
      <c r="E1386" s="38">
        <f t="shared" si="1500"/>
        <v>0</v>
      </c>
      <c r="F1386" s="38">
        <f t="shared" si="1500"/>
        <v>0</v>
      </c>
      <c r="G1386" s="38">
        <f t="shared" si="1500"/>
        <v>0</v>
      </c>
      <c r="H1386" s="38">
        <f t="shared" si="1500"/>
        <v>0</v>
      </c>
      <c r="I1386" s="38">
        <f t="shared" ref="I1386:J1386" si="1501">I1270</f>
        <v>0</v>
      </c>
      <c r="J1386" s="38">
        <f t="shared" si="1501"/>
        <v>0</v>
      </c>
      <c r="K1386" s="38">
        <f t="shared" ref="K1386:L1386" si="1502">K1270</f>
        <v>0</v>
      </c>
      <c r="L1386" s="38">
        <f t="shared" si="1502"/>
        <v>0</v>
      </c>
      <c r="M1386" s="38">
        <f t="shared" ref="M1386" si="1503">M1270</f>
        <v>0</v>
      </c>
      <c r="N1386" s="166">
        <f t="shared" si="1494"/>
        <v>0</v>
      </c>
      <c r="O1386" s="45">
        <f t="shared" si="1495"/>
        <v>0</v>
      </c>
    </row>
    <row r="1387" spans="1:26" s="9" customFormat="1" ht="15.75">
      <c r="A1387" s="44" t="s">
        <v>233</v>
      </c>
      <c r="B1387" s="38">
        <f t="shared" ref="B1387:H1387" si="1504">B1291</f>
        <v>100</v>
      </c>
      <c r="C1387" s="38">
        <f t="shared" si="1504"/>
        <v>103</v>
      </c>
      <c r="D1387" s="38">
        <f t="shared" si="1504"/>
        <v>175</v>
      </c>
      <c r="E1387" s="38">
        <f t="shared" si="1504"/>
        <v>110</v>
      </c>
      <c r="F1387" s="38">
        <f t="shared" si="1504"/>
        <v>185</v>
      </c>
      <c r="G1387" s="38">
        <f t="shared" si="1504"/>
        <v>119</v>
      </c>
      <c r="H1387" s="38">
        <f t="shared" si="1504"/>
        <v>31</v>
      </c>
      <c r="I1387" s="38">
        <f t="shared" ref="I1387:J1387" si="1505">I1291</f>
        <v>73</v>
      </c>
      <c r="J1387" s="38">
        <f t="shared" si="1505"/>
        <v>42</v>
      </c>
      <c r="K1387" s="38">
        <f t="shared" ref="K1387:L1387" si="1506">K1291</f>
        <v>103</v>
      </c>
      <c r="L1387" s="38">
        <f t="shared" si="1506"/>
        <v>34</v>
      </c>
      <c r="M1387" s="38">
        <f t="shared" ref="M1387" si="1507">M1291</f>
        <v>107</v>
      </c>
      <c r="N1387" s="166">
        <f t="shared" si="1494"/>
        <v>1182</v>
      </c>
      <c r="O1387" s="45">
        <f t="shared" si="1495"/>
        <v>98.5</v>
      </c>
      <c r="P1387" s="103"/>
      <c r="Q1387" s="103"/>
      <c r="R1387" s="103"/>
      <c r="S1387" s="103"/>
      <c r="T1387" s="103"/>
      <c r="U1387" s="103"/>
      <c r="V1387" s="103"/>
      <c r="W1387" s="103"/>
      <c r="X1387" s="103"/>
      <c r="Y1387" s="103"/>
      <c r="Z1387" s="103"/>
    </row>
    <row r="1388" spans="1:26" s="9" customFormat="1" ht="15.75">
      <c r="A1388" s="44" t="s">
        <v>395</v>
      </c>
      <c r="B1388" s="38">
        <f t="shared" ref="B1388:H1388" si="1508">B1300</f>
        <v>35</v>
      </c>
      <c r="C1388" s="38">
        <f t="shared" si="1508"/>
        <v>47</v>
      </c>
      <c r="D1388" s="38">
        <f t="shared" si="1508"/>
        <v>78</v>
      </c>
      <c r="E1388" s="38">
        <f t="shared" si="1508"/>
        <v>27</v>
      </c>
      <c r="F1388" s="38">
        <f t="shared" si="1508"/>
        <v>43</v>
      </c>
      <c r="G1388" s="38">
        <f t="shared" si="1508"/>
        <v>30</v>
      </c>
      <c r="H1388" s="38">
        <f t="shared" si="1508"/>
        <v>35</v>
      </c>
      <c r="I1388" s="38">
        <f t="shared" ref="I1388:J1388" si="1509">I1300</f>
        <v>49</v>
      </c>
      <c r="J1388" s="38">
        <f t="shared" si="1509"/>
        <v>54</v>
      </c>
      <c r="K1388" s="38">
        <f t="shared" ref="K1388:L1388" si="1510">K1300</f>
        <v>19</v>
      </c>
      <c r="L1388" s="38">
        <f t="shared" si="1510"/>
        <v>21</v>
      </c>
      <c r="M1388" s="38">
        <f t="shared" ref="M1388" si="1511">M1300</f>
        <v>51</v>
      </c>
      <c r="N1388" s="166">
        <f t="shared" si="1494"/>
        <v>489</v>
      </c>
      <c r="O1388" s="45">
        <f t="shared" si="1495"/>
        <v>40.75</v>
      </c>
      <c r="P1388" s="103"/>
      <c r="Q1388" s="103"/>
      <c r="R1388" s="103"/>
      <c r="S1388" s="103"/>
      <c r="T1388" s="103"/>
      <c r="U1388" s="103"/>
      <c r="V1388" s="103"/>
      <c r="W1388" s="103"/>
      <c r="X1388" s="103"/>
      <c r="Y1388" s="103"/>
      <c r="Z1388" s="103"/>
    </row>
    <row r="1389" spans="1:26" s="9" customFormat="1" ht="15.75">
      <c r="A1389" s="44" t="s">
        <v>441</v>
      </c>
      <c r="B1389" s="38">
        <f t="shared" ref="B1389:H1389" si="1512">B1318</f>
        <v>34</v>
      </c>
      <c r="C1389" s="38">
        <f t="shared" si="1512"/>
        <v>16</v>
      </c>
      <c r="D1389" s="38">
        <f t="shared" si="1512"/>
        <v>23</v>
      </c>
      <c r="E1389" s="38">
        <f t="shared" si="1512"/>
        <v>15</v>
      </c>
      <c r="F1389" s="38">
        <f t="shared" si="1512"/>
        <v>27</v>
      </c>
      <c r="G1389" s="38">
        <f t="shared" si="1512"/>
        <v>33</v>
      </c>
      <c r="H1389" s="38">
        <f t="shared" si="1512"/>
        <v>30</v>
      </c>
      <c r="I1389" s="38">
        <f t="shared" ref="I1389:J1389" si="1513">I1318</f>
        <v>30</v>
      </c>
      <c r="J1389" s="38">
        <f t="shared" si="1513"/>
        <v>35</v>
      </c>
      <c r="K1389" s="38">
        <f t="shared" ref="K1389:L1389" si="1514">K1318</f>
        <v>40</v>
      </c>
      <c r="L1389" s="38">
        <f t="shared" si="1514"/>
        <v>35</v>
      </c>
      <c r="M1389" s="38">
        <f t="shared" ref="M1389" si="1515">M1318</f>
        <v>39</v>
      </c>
      <c r="N1389" s="166">
        <f t="shared" si="1494"/>
        <v>357</v>
      </c>
      <c r="O1389" s="45">
        <f t="shared" si="1495"/>
        <v>29.75</v>
      </c>
      <c r="P1389" s="103"/>
      <c r="Q1389" s="103"/>
      <c r="R1389" s="103"/>
      <c r="S1389" s="103"/>
      <c r="T1389" s="103"/>
      <c r="U1389" s="103"/>
      <c r="V1389" s="103"/>
      <c r="W1389" s="103"/>
      <c r="X1389" s="103"/>
      <c r="Y1389" s="103"/>
      <c r="Z1389" s="103"/>
    </row>
    <row r="1390" spans="1:26" s="9" customFormat="1" ht="15.75">
      <c r="A1390" s="73" t="s">
        <v>226</v>
      </c>
      <c r="B1390" s="47">
        <f t="shared" ref="B1390:G1390" si="1516">SUM(B1384:B1389)</f>
        <v>1821</v>
      </c>
      <c r="C1390" s="47">
        <f t="shared" si="1516"/>
        <v>2175</v>
      </c>
      <c r="D1390" s="47">
        <f t="shared" si="1516"/>
        <v>2082</v>
      </c>
      <c r="E1390" s="47">
        <f t="shared" si="1516"/>
        <v>1845</v>
      </c>
      <c r="F1390" s="47">
        <f t="shared" si="1516"/>
        <v>2033</v>
      </c>
      <c r="G1390" s="47">
        <f t="shared" si="1516"/>
        <v>2578</v>
      </c>
      <c r="H1390" s="47">
        <f t="shared" ref="H1390:I1390" si="1517">SUM(H1384:H1389)</f>
        <v>1931</v>
      </c>
      <c r="I1390" s="47">
        <f t="shared" si="1517"/>
        <v>1654</v>
      </c>
      <c r="J1390" s="47">
        <f t="shared" ref="J1390:K1390" si="1518">SUM(J1384:J1389)</f>
        <v>1839</v>
      </c>
      <c r="K1390" s="47">
        <f t="shared" si="1518"/>
        <v>1746</v>
      </c>
      <c r="L1390" s="47">
        <f t="shared" ref="L1390:M1390" si="1519">SUM(L1384:L1389)</f>
        <v>1577</v>
      </c>
      <c r="M1390" s="47">
        <f t="shared" si="1519"/>
        <v>1751</v>
      </c>
      <c r="N1390" s="167">
        <f>SUM(N1384:N1389)</f>
        <v>23032</v>
      </c>
      <c r="O1390" s="48">
        <f>SUM(O1384:O1389)</f>
        <v>1919.3333333333335</v>
      </c>
      <c r="P1390" s="103"/>
      <c r="Q1390" s="103"/>
      <c r="R1390" s="103"/>
      <c r="S1390" s="103"/>
      <c r="T1390" s="103"/>
      <c r="U1390" s="103"/>
      <c r="V1390" s="103"/>
      <c r="W1390" s="103"/>
      <c r="X1390" s="103"/>
      <c r="Y1390" s="103"/>
      <c r="Z1390" s="103"/>
    </row>
    <row r="1391" spans="1:26" s="9" customFormat="1">
      <c r="A1391" s="74"/>
      <c r="B1391" s="75"/>
      <c r="C1391" s="75"/>
      <c r="D1391" s="75"/>
      <c r="E1391" s="75"/>
      <c r="F1391" s="75"/>
      <c r="G1391" s="75"/>
      <c r="H1391" s="75"/>
      <c r="I1391" s="75"/>
      <c r="J1391" s="75"/>
      <c r="K1391" s="75"/>
      <c r="L1391" s="75"/>
      <c r="M1391" s="75"/>
      <c r="N1391" s="174"/>
      <c r="O1391" s="76"/>
    </row>
    <row r="1392" spans="1:26" s="9" customFormat="1" ht="15.75">
      <c r="A1392" s="242" t="s">
        <v>234</v>
      </c>
      <c r="B1392" s="243"/>
      <c r="C1392" s="243"/>
      <c r="D1392" s="243"/>
      <c r="E1392" s="243"/>
      <c r="F1392" s="243"/>
      <c r="G1392" s="243"/>
      <c r="H1392" s="243"/>
      <c r="I1392" s="243"/>
      <c r="J1392" s="243"/>
      <c r="K1392" s="243"/>
      <c r="L1392" s="243"/>
      <c r="M1392" s="243"/>
      <c r="N1392" s="244"/>
      <c r="O1392" s="245"/>
      <c r="P1392" s="103"/>
      <c r="Q1392" s="103"/>
      <c r="R1392" s="103"/>
      <c r="S1392" s="103"/>
      <c r="T1392" s="103"/>
      <c r="U1392" s="103"/>
      <c r="V1392" s="103"/>
      <c r="W1392" s="103"/>
      <c r="X1392" s="103"/>
      <c r="Y1392" s="103"/>
      <c r="Z1392" s="103"/>
    </row>
    <row r="1393" spans="1:26" s="9" customFormat="1">
      <c r="A1393" s="56"/>
      <c r="B1393" s="54"/>
      <c r="C1393" s="54"/>
      <c r="D1393" s="54"/>
      <c r="E1393" s="55"/>
      <c r="F1393" s="55"/>
      <c r="G1393" s="55"/>
      <c r="H1393" s="55"/>
      <c r="I1393" s="55"/>
      <c r="J1393" s="55"/>
      <c r="K1393" s="55"/>
      <c r="L1393" s="55"/>
      <c r="M1393" s="55"/>
      <c r="N1393" s="169"/>
      <c r="O1393" s="16"/>
      <c r="P1393" s="103"/>
      <c r="Q1393" s="103"/>
      <c r="R1393" s="103"/>
      <c r="S1393" s="103"/>
      <c r="T1393" s="103"/>
      <c r="U1393" s="103"/>
      <c r="V1393" s="103"/>
      <c r="W1393" s="103"/>
      <c r="X1393" s="103"/>
      <c r="Y1393" s="103"/>
      <c r="Z1393" s="103"/>
    </row>
    <row r="1394" spans="1:26" s="9" customFormat="1" ht="15.75">
      <c r="A1394" s="17" t="s">
        <v>235</v>
      </c>
      <c r="B1394" s="30"/>
      <c r="C1394" s="30"/>
      <c r="D1394" s="30"/>
      <c r="E1394" s="30"/>
      <c r="F1394" s="30"/>
      <c r="G1394" s="30"/>
      <c r="H1394" s="30"/>
      <c r="I1394" s="30"/>
      <c r="J1394" s="30"/>
      <c r="K1394" s="30"/>
      <c r="L1394" s="30"/>
      <c r="M1394" s="30"/>
      <c r="N1394" s="163"/>
      <c r="O1394" s="31"/>
      <c r="P1394" s="103"/>
      <c r="Q1394" s="103"/>
      <c r="R1394" s="103"/>
      <c r="S1394" s="103"/>
      <c r="T1394" s="103"/>
      <c r="U1394" s="103"/>
      <c r="V1394" s="103"/>
      <c r="W1394" s="103"/>
      <c r="X1394" s="103"/>
      <c r="Y1394" s="103"/>
      <c r="Z1394" s="103"/>
    </row>
    <row r="1395" spans="1:26" s="9" customFormat="1" ht="15.75">
      <c r="A1395" s="66" t="s">
        <v>236</v>
      </c>
      <c r="B1395" s="81"/>
      <c r="C1395" s="81"/>
      <c r="D1395" s="81"/>
      <c r="E1395" s="81"/>
      <c r="F1395" s="81"/>
      <c r="G1395" s="81"/>
      <c r="H1395" s="81"/>
      <c r="I1395" s="81"/>
      <c r="J1395" s="81"/>
      <c r="K1395" s="81"/>
      <c r="L1395" s="81"/>
      <c r="M1395" s="81"/>
      <c r="N1395" s="176"/>
      <c r="O1395" s="82"/>
      <c r="P1395" s="103"/>
      <c r="Q1395" s="103"/>
      <c r="R1395" s="103"/>
      <c r="S1395" s="103"/>
      <c r="T1395" s="103"/>
      <c r="U1395" s="103"/>
      <c r="V1395" s="103"/>
      <c r="W1395" s="103"/>
      <c r="X1395" s="103"/>
      <c r="Y1395" s="103"/>
      <c r="Z1395" s="103"/>
    </row>
    <row r="1396" spans="1:26" s="9" customFormat="1" ht="15.75">
      <c r="A1396" s="37" t="s">
        <v>237</v>
      </c>
      <c r="B1396" s="214">
        <v>2116</v>
      </c>
      <c r="C1396" s="214">
        <v>2145</v>
      </c>
      <c r="D1396" s="214">
        <v>2601</v>
      </c>
      <c r="E1396" s="214">
        <v>2464</v>
      </c>
      <c r="F1396" s="214">
        <v>2267</v>
      </c>
      <c r="G1396" s="21">
        <v>2093</v>
      </c>
      <c r="H1396" s="21">
        <v>2136</v>
      </c>
      <c r="I1396" s="21">
        <v>2391</v>
      </c>
      <c r="J1396" s="21">
        <v>2352</v>
      </c>
      <c r="K1396" s="21">
        <v>2419</v>
      </c>
      <c r="L1396" s="21">
        <v>2271</v>
      </c>
      <c r="M1396" s="21">
        <v>2135</v>
      </c>
      <c r="N1396" s="161">
        <f t="shared" ref="N1396:N1405" si="1520">SUM(B1396:M1396)</f>
        <v>27390</v>
      </c>
      <c r="O1396" s="22">
        <f t="shared" ref="O1396:O1405" si="1521">IF(N1396=0,0,AVERAGE(B1396:M1396))</f>
        <v>2282.5</v>
      </c>
      <c r="P1396" s="103"/>
      <c r="Q1396" s="103"/>
      <c r="R1396" s="103"/>
      <c r="S1396" s="103"/>
      <c r="T1396" s="103"/>
      <c r="U1396" s="103"/>
      <c r="V1396" s="103"/>
      <c r="W1396" s="103"/>
      <c r="X1396" s="103"/>
      <c r="Y1396" s="103"/>
      <c r="Z1396" s="103"/>
    </row>
    <row r="1397" spans="1:26" s="9" customFormat="1" ht="15.75">
      <c r="A1397" s="37" t="s">
        <v>238</v>
      </c>
      <c r="B1397" s="214">
        <v>916</v>
      </c>
      <c r="C1397" s="214">
        <v>987</v>
      </c>
      <c r="D1397" s="214">
        <v>1238</v>
      </c>
      <c r="E1397" s="214">
        <v>1209</v>
      </c>
      <c r="F1397" s="214">
        <v>1084</v>
      </c>
      <c r="G1397" s="21">
        <v>1029</v>
      </c>
      <c r="H1397" s="21">
        <v>1049</v>
      </c>
      <c r="I1397" s="21">
        <v>1188</v>
      </c>
      <c r="J1397" s="21">
        <v>1100</v>
      </c>
      <c r="K1397" s="21">
        <v>1202</v>
      </c>
      <c r="L1397" s="21">
        <v>1119</v>
      </c>
      <c r="M1397" s="21">
        <v>1059</v>
      </c>
      <c r="N1397" s="161">
        <f t="shared" si="1520"/>
        <v>13180</v>
      </c>
      <c r="O1397" s="22">
        <f t="shared" si="1521"/>
        <v>1098.3333333333333</v>
      </c>
      <c r="P1397" s="103"/>
      <c r="Q1397" s="103"/>
      <c r="R1397" s="103"/>
      <c r="S1397" s="103"/>
      <c r="T1397" s="103"/>
      <c r="U1397" s="103"/>
      <c r="V1397" s="103"/>
      <c r="W1397" s="103"/>
      <c r="X1397" s="103"/>
      <c r="Y1397" s="103"/>
      <c r="Z1397" s="103"/>
    </row>
    <row r="1398" spans="1:26" s="9" customFormat="1" ht="15.75">
      <c r="A1398" s="37" t="s">
        <v>239</v>
      </c>
      <c r="B1398" s="214">
        <v>3520</v>
      </c>
      <c r="C1398" s="214">
        <v>3501</v>
      </c>
      <c r="D1398" s="214">
        <v>5185</v>
      </c>
      <c r="E1398" s="214">
        <v>4682</v>
      </c>
      <c r="F1398" s="214">
        <v>4652</v>
      </c>
      <c r="G1398" s="21">
        <v>4254</v>
      </c>
      <c r="H1398" s="21">
        <v>4109</v>
      </c>
      <c r="I1398" s="21">
        <v>4100</v>
      </c>
      <c r="J1398" s="21">
        <v>4281</v>
      </c>
      <c r="K1398" s="21">
        <v>4125</v>
      </c>
      <c r="L1398" s="21">
        <v>4240</v>
      </c>
      <c r="M1398" s="21">
        <v>4026</v>
      </c>
      <c r="N1398" s="161">
        <f t="shared" si="1520"/>
        <v>50675</v>
      </c>
      <c r="O1398" s="22">
        <f t="shared" si="1521"/>
        <v>4222.916666666667</v>
      </c>
      <c r="P1398" s="103"/>
      <c r="Q1398" s="103"/>
      <c r="R1398" s="103"/>
      <c r="S1398" s="103"/>
      <c r="T1398" s="103"/>
      <c r="U1398" s="103"/>
      <c r="V1398" s="103"/>
      <c r="W1398" s="103"/>
      <c r="X1398" s="103"/>
      <c r="Y1398" s="103"/>
      <c r="Z1398" s="103"/>
    </row>
    <row r="1399" spans="1:26" s="9" customFormat="1" ht="15.75">
      <c r="A1399" s="37" t="s">
        <v>240</v>
      </c>
      <c r="B1399" s="214">
        <v>945</v>
      </c>
      <c r="C1399" s="214">
        <v>761</v>
      </c>
      <c r="D1399" s="214">
        <v>940</v>
      </c>
      <c r="E1399" s="214">
        <v>1244</v>
      </c>
      <c r="F1399" s="214">
        <v>1124</v>
      </c>
      <c r="G1399" s="21">
        <v>1038</v>
      </c>
      <c r="H1399" s="21">
        <v>1063</v>
      </c>
      <c r="I1399" s="21">
        <v>1197</v>
      </c>
      <c r="J1399" s="21">
        <v>1109</v>
      </c>
      <c r="K1399" s="21">
        <v>1185</v>
      </c>
      <c r="L1399" s="21">
        <v>1108</v>
      </c>
      <c r="M1399" s="21">
        <v>1074</v>
      </c>
      <c r="N1399" s="161">
        <f t="shared" si="1520"/>
        <v>12788</v>
      </c>
      <c r="O1399" s="22">
        <f t="shared" si="1521"/>
        <v>1065.6666666666667</v>
      </c>
      <c r="P1399" s="103"/>
      <c r="Q1399" s="103"/>
      <c r="R1399" s="103"/>
      <c r="S1399" s="103"/>
      <c r="T1399" s="103"/>
      <c r="U1399" s="103"/>
      <c r="V1399" s="103"/>
      <c r="W1399" s="103"/>
      <c r="X1399" s="103"/>
      <c r="Y1399" s="103"/>
      <c r="Z1399" s="103"/>
    </row>
    <row r="1400" spans="1:26" s="9" customFormat="1" ht="15.75">
      <c r="A1400" s="37" t="s">
        <v>241</v>
      </c>
      <c r="B1400" s="214">
        <v>2775</v>
      </c>
      <c r="C1400" s="214">
        <v>2192</v>
      </c>
      <c r="D1400" s="214">
        <v>2577</v>
      </c>
      <c r="E1400" s="214">
        <v>3049</v>
      </c>
      <c r="F1400" s="214">
        <v>2902</v>
      </c>
      <c r="G1400" s="21">
        <v>2800</v>
      </c>
      <c r="H1400" s="21">
        <v>2763</v>
      </c>
      <c r="I1400" s="21">
        <v>3017</v>
      </c>
      <c r="J1400" s="21">
        <v>3055</v>
      </c>
      <c r="K1400" s="21">
        <v>3198</v>
      </c>
      <c r="L1400" s="21">
        <v>3188</v>
      </c>
      <c r="M1400" s="21">
        <v>2864</v>
      </c>
      <c r="N1400" s="161">
        <f t="shared" si="1520"/>
        <v>34380</v>
      </c>
      <c r="O1400" s="22">
        <f t="shared" si="1521"/>
        <v>2865</v>
      </c>
      <c r="P1400" s="103"/>
      <c r="Q1400" s="103"/>
      <c r="R1400" s="103"/>
      <c r="S1400" s="103"/>
      <c r="T1400" s="103"/>
      <c r="U1400" s="103"/>
      <c r="V1400" s="103"/>
      <c r="W1400" s="103"/>
      <c r="X1400" s="103"/>
      <c r="Y1400" s="103"/>
      <c r="Z1400" s="103"/>
    </row>
    <row r="1401" spans="1:26" s="9" customFormat="1" ht="15.75">
      <c r="A1401" s="37" t="s">
        <v>242</v>
      </c>
      <c r="B1401" s="214">
        <v>1016</v>
      </c>
      <c r="C1401" s="214">
        <v>790</v>
      </c>
      <c r="D1401" s="214">
        <v>978</v>
      </c>
      <c r="E1401" s="214">
        <v>1264</v>
      </c>
      <c r="F1401" s="214">
        <v>1140</v>
      </c>
      <c r="G1401" s="21">
        <v>1109</v>
      </c>
      <c r="H1401" s="21">
        <v>1118</v>
      </c>
      <c r="I1401" s="21">
        <v>1207</v>
      </c>
      <c r="J1401" s="21">
        <v>1179</v>
      </c>
      <c r="K1401" s="21">
        <v>1296</v>
      </c>
      <c r="L1401" s="21">
        <v>1214</v>
      </c>
      <c r="M1401" s="21">
        <v>1175</v>
      </c>
      <c r="N1401" s="161">
        <f t="shared" si="1520"/>
        <v>13486</v>
      </c>
      <c r="O1401" s="22">
        <f t="shared" si="1521"/>
        <v>1123.8333333333333</v>
      </c>
      <c r="P1401" s="103"/>
      <c r="Q1401" s="103"/>
      <c r="R1401" s="103"/>
      <c r="S1401" s="103"/>
      <c r="T1401" s="103"/>
      <c r="U1401" s="103"/>
      <c r="V1401" s="103"/>
      <c r="W1401" s="103"/>
      <c r="X1401" s="103"/>
      <c r="Y1401" s="103"/>
      <c r="Z1401" s="103"/>
    </row>
    <row r="1402" spans="1:26" s="9" customFormat="1" ht="15.75">
      <c r="A1402" s="37" t="s">
        <v>243</v>
      </c>
      <c r="B1402" s="214">
        <v>415</v>
      </c>
      <c r="C1402" s="214">
        <v>310</v>
      </c>
      <c r="D1402" s="214">
        <v>489</v>
      </c>
      <c r="E1402" s="214">
        <v>338</v>
      </c>
      <c r="F1402" s="214">
        <v>315</v>
      </c>
      <c r="G1402" s="21">
        <v>251</v>
      </c>
      <c r="H1402" s="21">
        <v>214</v>
      </c>
      <c r="I1402" s="21">
        <v>292</v>
      </c>
      <c r="J1402" s="21">
        <v>231</v>
      </c>
      <c r="K1402" s="21">
        <v>311</v>
      </c>
      <c r="L1402" s="21">
        <v>311</v>
      </c>
      <c r="M1402" s="21">
        <v>215</v>
      </c>
      <c r="N1402" s="161">
        <f t="shared" si="1520"/>
        <v>3692</v>
      </c>
      <c r="O1402" s="22">
        <f t="shared" si="1521"/>
        <v>307.66666666666669</v>
      </c>
      <c r="P1402" s="103"/>
      <c r="Q1402" s="103"/>
      <c r="R1402" s="103"/>
      <c r="S1402" s="103"/>
      <c r="T1402" s="103"/>
      <c r="U1402" s="103"/>
      <c r="V1402" s="103"/>
      <c r="W1402" s="103"/>
      <c r="X1402" s="103"/>
      <c r="Y1402" s="103"/>
      <c r="Z1402" s="103"/>
    </row>
    <row r="1403" spans="1:26" s="250" customFormat="1" ht="15.75">
      <c r="A1403" s="275" t="s">
        <v>479</v>
      </c>
      <c r="B1403" s="233">
        <v>31</v>
      </c>
      <c r="C1403" s="233">
        <v>96</v>
      </c>
      <c r="D1403" s="233">
        <v>62</v>
      </c>
      <c r="E1403" s="233">
        <v>114</v>
      </c>
      <c r="F1403" s="233">
        <v>102</v>
      </c>
      <c r="G1403" s="233">
        <v>94</v>
      </c>
      <c r="H1403" s="87">
        <v>36</v>
      </c>
      <c r="I1403" s="87">
        <v>46</v>
      </c>
      <c r="J1403" s="87">
        <v>34</v>
      </c>
      <c r="K1403" s="87">
        <v>63</v>
      </c>
      <c r="L1403" s="87">
        <v>72</v>
      </c>
      <c r="M1403" s="87">
        <v>36</v>
      </c>
      <c r="N1403" s="277">
        <f t="shared" si="1520"/>
        <v>786</v>
      </c>
      <c r="O1403" s="278">
        <f t="shared" si="1521"/>
        <v>65.5</v>
      </c>
      <c r="P1403" s="291"/>
      <c r="Q1403" s="291"/>
      <c r="R1403" s="291"/>
      <c r="S1403" s="291"/>
      <c r="T1403" s="291"/>
      <c r="U1403" s="291"/>
      <c r="V1403" s="291"/>
      <c r="W1403" s="291"/>
      <c r="X1403" s="291"/>
      <c r="Y1403" s="291"/>
      <c r="Z1403" s="291"/>
    </row>
    <row r="1404" spans="1:26" s="9" customFormat="1" ht="15.75">
      <c r="A1404" s="37" t="s">
        <v>244</v>
      </c>
      <c r="B1404" s="214">
        <v>295</v>
      </c>
      <c r="C1404" s="214">
        <v>209</v>
      </c>
      <c r="D1404" s="214">
        <v>141</v>
      </c>
      <c r="E1404" s="214">
        <v>100</v>
      </c>
      <c r="F1404" s="214">
        <v>507</v>
      </c>
      <c r="G1404" s="87">
        <v>283</v>
      </c>
      <c r="H1404" s="21">
        <v>230</v>
      </c>
      <c r="I1404" s="21">
        <v>369</v>
      </c>
      <c r="J1404" s="21">
        <v>332</v>
      </c>
      <c r="K1404" s="21">
        <v>332</v>
      </c>
      <c r="L1404" s="21">
        <v>346</v>
      </c>
      <c r="M1404" s="21">
        <v>370</v>
      </c>
      <c r="N1404" s="161">
        <f t="shared" si="1520"/>
        <v>3514</v>
      </c>
      <c r="O1404" s="22">
        <f t="shared" si="1521"/>
        <v>292.83333333333331</v>
      </c>
      <c r="P1404" s="103"/>
      <c r="Q1404" s="103"/>
      <c r="R1404" s="103"/>
      <c r="S1404" s="103"/>
      <c r="T1404" s="103"/>
      <c r="U1404" s="103"/>
      <c r="V1404" s="103"/>
      <c r="W1404" s="103"/>
      <c r="X1404" s="103"/>
      <c r="Y1404" s="103"/>
      <c r="Z1404" s="103"/>
    </row>
    <row r="1405" spans="1:26" s="9" customFormat="1" ht="15.75">
      <c r="A1405" s="37" t="s">
        <v>245</v>
      </c>
      <c r="B1405" s="214">
        <v>0</v>
      </c>
      <c r="C1405" s="214">
        <v>0</v>
      </c>
      <c r="D1405" s="214">
        <v>0</v>
      </c>
      <c r="E1405" s="214">
        <v>0</v>
      </c>
      <c r="F1405" s="214">
        <v>0</v>
      </c>
      <c r="G1405" s="21">
        <v>0</v>
      </c>
      <c r="H1405" s="21">
        <v>0</v>
      </c>
      <c r="I1405" s="21">
        <v>0</v>
      </c>
      <c r="J1405" s="21">
        <v>0</v>
      </c>
      <c r="K1405" s="21">
        <v>0</v>
      </c>
      <c r="L1405" s="21">
        <v>0</v>
      </c>
      <c r="M1405" s="21">
        <v>0</v>
      </c>
      <c r="N1405" s="161">
        <f t="shared" si="1520"/>
        <v>0</v>
      </c>
      <c r="O1405" s="22">
        <f t="shared" si="1521"/>
        <v>0</v>
      </c>
      <c r="P1405" s="103"/>
      <c r="Q1405" s="103"/>
      <c r="R1405" s="103"/>
      <c r="S1405" s="103"/>
      <c r="T1405" s="103"/>
      <c r="U1405" s="103"/>
      <c r="V1405" s="103"/>
      <c r="W1405" s="103"/>
      <c r="X1405" s="103"/>
      <c r="Y1405" s="103"/>
      <c r="Z1405" s="103"/>
    </row>
    <row r="1406" spans="1:26" s="9" customFormat="1" ht="15.75">
      <c r="A1406" s="62" t="s">
        <v>21</v>
      </c>
      <c r="B1406" s="24">
        <f t="shared" ref="B1406:G1406" si="1522">SUM(B1396:B1405)</f>
        <v>12029</v>
      </c>
      <c r="C1406" s="24">
        <f t="shared" si="1522"/>
        <v>10991</v>
      </c>
      <c r="D1406" s="24">
        <f t="shared" si="1522"/>
        <v>14211</v>
      </c>
      <c r="E1406" s="24">
        <f t="shared" si="1522"/>
        <v>14464</v>
      </c>
      <c r="F1406" s="24">
        <f t="shared" si="1522"/>
        <v>14093</v>
      </c>
      <c r="G1406" s="24">
        <f t="shared" si="1522"/>
        <v>12951</v>
      </c>
      <c r="H1406" s="24">
        <f t="shared" ref="H1406:I1406" si="1523">SUM(H1396:H1405)</f>
        <v>12718</v>
      </c>
      <c r="I1406" s="24">
        <f t="shared" si="1523"/>
        <v>13807</v>
      </c>
      <c r="J1406" s="24">
        <f t="shared" ref="J1406:K1406" si="1524">SUM(J1396:J1405)</f>
        <v>13673</v>
      </c>
      <c r="K1406" s="24">
        <f t="shared" si="1524"/>
        <v>14131</v>
      </c>
      <c r="L1406" s="24">
        <f t="shared" ref="L1406:M1406" si="1525">SUM(L1396:L1405)</f>
        <v>13869</v>
      </c>
      <c r="M1406" s="24">
        <f t="shared" si="1525"/>
        <v>12954</v>
      </c>
      <c r="N1406" s="155">
        <f>SUM(N1396:N1405)</f>
        <v>159891</v>
      </c>
      <c r="O1406" s="25">
        <f>SUM(O1396:O1405)</f>
        <v>13324.25</v>
      </c>
      <c r="P1406" s="103"/>
      <c r="Q1406" s="103"/>
      <c r="R1406" s="103"/>
      <c r="S1406" s="103"/>
      <c r="T1406" s="103"/>
      <c r="U1406" s="103"/>
      <c r="V1406" s="103"/>
      <c r="W1406" s="103"/>
      <c r="X1406" s="103"/>
      <c r="Y1406" s="103"/>
      <c r="Z1406" s="103"/>
    </row>
    <row r="1407" spans="1:26" s="9" customFormat="1" ht="15.75">
      <c r="A1407" s="62" t="s">
        <v>131</v>
      </c>
      <c r="B1407" s="25">
        <f t="shared" ref="B1407:I1407" si="1526">IF(B1406=0,"",B1406/B$1696)</f>
        <v>388.03225806451616</v>
      </c>
      <c r="C1407" s="25">
        <f t="shared" si="1526"/>
        <v>392.53571428571428</v>
      </c>
      <c r="D1407" s="25">
        <f t="shared" si="1526"/>
        <v>458.41935483870969</v>
      </c>
      <c r="E1407" s="25">
        <f t="shared" si="1526"/>
        <v>482.13333333333333</v>
      </c>
      <c r="F1407" s="25">
        <f t="shared" si="1526"/>
        <v>454.61290322580646</v>
      </c>
      <c r="G1407" s="25">
        <f t="shared" si="1526"/>
        <v>431.7</v>
      </c>
      <c r="H1407" s="25">
        <f t="shared" si="1526"/>
        <v>410.25806451612902</v>
      </c>
      <c r="I1407" s="25">
        <f t="shared" si="1526"/>
        <v>445.38709677419354</v>
      </c>
      <c r="J1407" s="25">
        <f t="shared" ref="J1407:K1407" si="1527">IF(J1406=0,"",J1406/J$1696)</f>
        <v>455.76666666666665</v>
      </c>
      <c r="K1407" s="25">
        <f t="shared" si="1527"/>
        <v>455.83870967741933</v>
      </c>
      <c r="L1407" s="25">
        <f t="shared" ref="L1407:M1407" si="1528">IF(L1406=0,"",L1406/L$1696)</f>
        <v>462.3</v>
      </c>
      <c r="M1407" s="25">
        <f t="shared" si="1528"/>
        <v>417.87096774193549</v>
      </c>
      <c r="N1407" s="155">
        <f>SUM(B1407:M1407)</f>
        <v>5254.8550691244245</v>
      </c>
      <c r="O1407" s="25">
        <f>IF(N1407=0,0,AVERAGE(B1407:M1407))</f>
        <v>437.90458909370204</v>
      </c>
      <c r="P1407" s="103"/>
      <c r="Q1407" s="103"/>
      <c r="R1407" s="103"/>
      <c r="S1407" s="103"/>
      <c r="T1407" s="103"/>
      <c r="U1407" s="103"/>
      <c r="V1407" s="103"/>
      <c r="W1407" s="103"/>
      <c r="X1407" s="103"/>
      <c r="Y1407" s="103"/>
      <c r="Z1407" s="103"/>
    </row>
    <row r="1408" spans="1:26" s="9" customFormat="1">
      <c r="A1408" s="26"/>
      <c r="B1408" s="27"/>
      <c r="C1408" s="27"/>
      <c r="D1408" s="27"/>
      <c r="E1408" s="28"/>
      <c r="F1408" s="28"/>
      <c r="G1408" s="28"/>
      <c r="H1408" s="28"/>
      <c r="I1408" s="28"/>
      <c r="J1408" s="28"/>
      <c r="K1408" s="28"/>
      <c r="L1408" s="28"/>
      <c r="M1408" s="28"/>
      <c r="N1408" s="162"/>
      <c r="O1408" s="16"/>
      <c r="P1408" s="103"/>
      <c r="Q1408" s="103"/>
      <c r="R1408" s="103"/>
      <c r="S1408" s="103"/>
      <c r="T1408" s="103"/>
      <c r="U1408" s="103"/>
      <c r="V1408" s="103"/>
      <c r="W1408" s="103"/>
      <c r="X1408" s="103"/>
      <c r="Y1408" s="103"/>
      <c r="Z1408" s="103"/>
    </row>
    <row r="1409" spans="1:26" s="9" customFormat="1" ht="15.75">
      <c r="A1409" s="66" t="s">
        <v>246</v>
      </c>
      <c r="B1409" s="81"/>
      <c r="C1409" s="81"/>
      <c r="D1409" s="81"/>
      <c r="E1409" s="81"/>
      <c r="F1409" s="81"/>
      <c r="G1409" s="81"/>
      <c r="H1409" s="81"/>
      <c r="I1409" s="81"/>
      <c r="J1409" s="81"/>
      <c r="K1409" s="81"/>
      <c r="L1409" s="81"/>
      <c r="M1409" s="81"/>
      <c r="N1409" s="176"/>
      <c r="O1409" s="82"/>
      <c r="P1409" s="103"/>
      <c r="Q1409" s="103"/>
      <c r="R1409" s="103"/>
      <c r="S1409" s="103"/>
      <c r="T1409" s="103"/>
      <c r="U1409" s="103"/>
      <c r="V1409" s="103"/>
      <c r="W1409" s="103"/>
      <c r="X1409" s="103"/>
      <c r="Y1409" s="103"/>
      <c r="Z1409" s="103"/>
    </row>
    <row r="1410" spans="1:26" s="250" customFormat="1" ht="15.75">
      <c r="A1410" s="275" t="s">
        <v>480</v>
      </c>
      <c r="B1410" s="87">
        <v>1976</v>
      </c>
      <c r="C1410" s="87">
        <v>1840</v>
      </c>
      <c r="D1410" s="87">
        <v>3178</v>
      </c>
      <c r="E1410" s="87">
        <v>2707</v>
      </c>
      <c r="F1410" s="87">
        <v>2951</v>
      </c>
      <c r="G1410" s="87">
        <v>2750</v>
      </c>
      <c r="H1410" s="87">
        <v>2508</v>
      </c>
      <c r="I1410" s="87">
        <v>2282</v>
      </c>
      <c r="J1410" s="87">
        <v>2525</v>
      </c>
      <c r="K1410" s="87">
        <v>2359</v>
      </c>
      <c r="L1410" s="87">
        <v>2935</v>
      </c>
      <c r="M1410" s="87">
        <v>2703</v>
      </c>
      <c r="N1410" s="277">
        <f>SUM(B1410:M1410)</f>
        <v>30714</v>
      </c>
      <c r="O1410" s="278">
        <f>IF(N1410=0,0,AVERAGE(B1410:M1410))</f>
        <v>2559.5</v>
      </c>
      <c r="P1410" s="291"/>
      <c r="Q1410" s="291"/>
      <c r="R1410" s="291"/>
      <c r="S1410" s="291"/>
      <c r="T1410" s="291"/>
      <c r="U1410" s="291"/>
      <c r="V1410" s="291"/>
      <c r="W1410" s="291"/>
      <c r="X1410" s="291"/>
      <c r="Y1410" s="291"/>
      <c r="Z1410" s="291"/>
    </row>
    <row r="1411" spans="1:26" s="9" customFormat="1" ht="15.75">
      <c r="A1411" s="37" t="s">
        <v>247</v>
      </c>
      <c r="B1411" s="214">
        <v>3597</v>
      </c>
      <c r="C1411" s="214">
        <v>3234</v>
      </c>
      <c r="D1411" s="214">
        <v>3750</v>
      </c>
      <c r="E1411" s="214">
        <v>3793</v>
      </c>
      <c r="F1411" s="214">
        <v>3548</v>
      </c>
      <c r="G1411" s="21">
        <v>3214</v>
      </c>
      <c r="H1411" s="21">
        <v>3269</v>
      </c>
      <c r="I1411" s="21">
        <v>3627</v>
      </c>
      <c r="J1411" s="21">
        <v>3766</v>
      </c>
      <c r="K1411" s="21">
        <v>3668</v>
      </c>
      <c r="L1411" s="21">
        <v>3297</v>
      </c>
      <c r="M1411" s="21">
        <v>3214</v>
      </c>
      <c r="N1411" s="161">
        <f>SUM(B1411:M1411)</f>
        <v>41977</v>
      </c>
      <c r="O1411" s="22">
        <f>IF(N1411=0,0,AVERAGE(B1411:M1411))</f>
        <v>3498.0833333333335</v>
      </c>
      <c r="P1411" s="103"/>
      <c r="Q1411" s="103"/>
      <c r="R1411" s="103"/>
      <c r="S1411" s="103"/>
      <c r="T1411" s="103"/>
      <c r="U1411" s="103"/>
      <c r="V1411" s="103"/>
      <c r="W1411" s="103"/>
      <c r="X1411" s="103"/>
      <c r="Y1411" s="103"/>
      <c r="Z1411" s="103"/>
    </row>
    <row r="1412" spans="1:26" s="9" customFormat="1" ht="15.75">
      <c r="A1412" s="40" t="s">
        <v>18</v>
      </c>
      <c r="B1412" s="214">
        <v>1689</v>
      </c>
      <c r="C1412" s="214">
        <v>1252</v>
      </c>
      <c r="D1412" s="214">
        <v>1828</v>
      </c>
      <c r="E1412" s="214">
        <v>1979</v>
      </c>
      <c r="F1412" s="214">
        <v>1408</v>
      </c>
      <c r="G1412" s="21">
        <v>1537</v>
      </c>
      <c r="H1412" s="21">
        <v>1934</v>
      </c>
      <c r="I1412" s="21">
        <v>2194</v>
      </c>
      <c r="J1412" s="21">
        <v>1866</v>
      </c>
      <c r="K1412" s="21">
        <v>1879</v>
      </c>
      <c r="L1412" s="21">
        <v>1964</v>
      </c>
      <c r="M1412" s="21">
        <v>1257</v>
      </c>
      <c r="N1412" s="161">
        <f>SUM(B1412:M1412)</f>
        <v>20787</v>
      </c>
      <c r="O1412" s="22">
        <f>IF(N1412=0,0,AVERAGE(B1412:M1412))</f>
        <v>1732.25</v>
      </c>
      <c r="P1412" s="103"/>
      <c r="Q1412" s="103"/>
      <c r="R1412" s="103"/>
      <c r="S1412" s="103"/>
      <c r="T1412" s="103"/>
      <c r="U1412" s="103"/>
      <c r="V1412" s="103"/>
      <c r="W1412" s="103"/>
      <c r="X1412" s="103"/>
      <c r="Y1412" s="103"/>
      <c r="Z1412" s="103"/>
    </row>
    <row r="1413" spans="1:26" s="9" customFormat="1" ht="15.75">
      <c r="A1413" s="40" t="s">
        <v>19</v>
      </c>
      <c r="B1413" s="214">
        <v>4451</v>
      </c>
      <c r="C1413" s="214">
        <v>4404</v>
      </c>
      <c r="D1413" s="214">
        <v>5139</v>
      </c>
      <c r="E1413" s="214">
        <v>5493</v>
      </c>
      <c r="F1413" s="214">
        <v>5747</v>
      </c>
      <c r="G1413" s="21">
        <v>5065</v>
      </c>
      <c r="H1413" s="21">
        <v>4711</v>
      </c>
      <c r="I1413" s="21">
        <v>5322</v>
      </c>
      <c r="J1413" s="21">
        <v>5101</v>
      </c>
      <c r="K1413" s="21">
        <v>5776</v>
      </c>
      <c r="L1413" s="21">
        <v>5249</v>
      </c>
      <c r="M1413" s="21">
        <v>5633</v>
      </c>
      <c r="N1413" s="161">
        <f>SUM(B1413:M1413)</f>
        <v>62091</v>
      </c>
      <c r="O1413" s="22">
        <f>IF(N1413=0,0,AVERAGE(B1413:M1413))</f>
        <v>5174.25</v>
      </c>
      <c r="P1413" s="103"/>
      <c r="Q1413" s="103"/>
      <c r="R1413" s="103"/>
      <c r="S1413" s="103"/>
      <c r="T1413" s="103"/>
      <c r="U1413" s="103"/>
      <c r="V1413" s="103"/>
      <c r="W1413" s="103"/>
      <c r="X1413" s="103"/>
      <c r="Y1413" s="103"/>
      <c r="Z1413" s="103"/>
    </row>
    <row r="1414" spans="1:26" s="9" customFormat="1" ht="15.75">
      <c r="A1414" s="37" t="s">
        <v>20</v>
      </c>
      <c r="B1414" s="214">
        <f>SUM(B1403)+285</f>
        <v>316</v>
      </c>
      <c r="C1414" s="214">
        <f>SUM(C1403)+165</f>
        <v>261</v>
      </c>
      <c r="D1414" s="214">
        <f>SUM(D1403)+254</f>
        <v>316</v>
      </c>
      <c r="E1414" s="214">
        <f>SUM(E1403)+378</f>
        <v>492</v>
      </c>
      <c r="F1414" s="214">
        <f>SUM(F1403)+337</f>
        <v>439</v>
      </c>
      <c r="G1414" s="214">
        <f>SUM(G1403)+291</f>
        <v>385</v>
      </c>
      <c r="H1414" s="214">
        <f>SUM(H1403)+260</f>
        <v>296</v>
      </c>
      <c r="I1414" s="214">
        <f>SUM(I1403)+336</f>
        <v>382</v>
      </c>
      <c r="J1414" s="214">
        <f>SUM(J1403)+381</f>
        <v>415</v>
      </c>
      <c r="K1414" s="214">
        <f>SUM(K1403)+386</f>
        <v>449</v>
      </c>
      <c r="L1414" s="214">
        <f>SUM(L1403)+352</f>
        <v>424</v>
      </c>
      <c r="M1414" s="214">
        <f>SUM(M1403)+111</f>
        <v>147</v>
      </c>
      <c r="N1414" s="161">
        <f>SUM(B1414:M1414)</f>
        <v>4322</v>
      </c>
      <c r="O1414" s="22">
        <f>IF(N1414=0,0,AVERAGE(B1414:M1414))</f>
        <v>360.16666666666669</v>
      </c>
      <c r="P1414" s="103"/>
      <c r="Q1414" s="103"/>
      <c r="R1414" s="103"/>
      <c r="S1414" s="103"/>
      <c r="T1414" s="103"/>
      <c r="U1414" s="103"/>
      <c r="V1414" s="103"/>
      <c r="W1414" s="103"/>
      <c r="X1414" s="103"/>
      <c r="Y1414" s="103"/>
      <c r="Z1414" s="103"/>
    </row>
    <row r="1415" spans="1:26" s="9" customFormat="1" ht="15.75">
      <c r="A1415" s="80" t="s">
        <v>21</v>
      </c>
      <c r="B1415" s="24">
        <f t="shared" ref="B1415:O1415" si="1529">SUM(B1410:B1414)</f>
        <v>12029</v>
      </c>
      <c r="C1415" s="24">
        <f t="shared" si="1529"/>
        <v>10991</v>
      </c>
      <c r="D1415" s="24">
        <f t="shared" si="1529"/>
        <v>14211</v>
      </c>
      <c r="E1415" s="24">
        <f t="shared" si="1529"/>
        <v>14464</v>
      </c>
      <c r="F1415" s="24">
        <f t="shared" si="1529"/>
        <v>14093</v>
      </c>
      <c r="G1415" s="24">
        <f t="shared" ref="G1415:L1415" si="1530">SUM(G1410:G1414)</f>
        <v>12951</v>
      </c>
      <c r="H1415" s="24">
        <f t="shared" si="1530"/>
        <v>12718</v>
      </c>
      <c r="I1415" s="24">
        <f t="shared" si="1530"/>
        <v>13807</v>
      </c>
      <c r="J1415" s="24">
        <f t="shared" si="1530"/>
        <v>13673</v>
      </c>
      <c r="K1415" s="24">
        <f t="shared" si="1530"/>
        <v>14131</v>
      </c>
      <c r="L1415" s="24">
        <f t="shared" si="1530"/>
        <v>13869</v>
      </c>
      <c r="M1415" s="24">
        <f t="shared" ref="M1415" si="1531">SUM(M1410:M1414)</f>
        <v>12954</v>
      </c>
      <c r="N1415" s="155">
        <f t="shared" si="1529"/>
        <v>159891</v>
      </c>
      <c r="O1415" s="25">
        <f t="shared" si="1529"/>
        <v>13324.25</v>
      </c>
      <c r="P1415" s="103"/>
      <c r="Q1415" s="103"/>
      <c r="R1415" s="103"/>
      <c r="S1415" s="103"/>
      <c r="T1415" s="103"/>
      <c r="U1415" s="103"/>
      <c r="V1415" s="103"/>
      <c r="W1415" s="103"/>
      <c r="X1415" s="103"/>
      <c r="Y1415" s="103"/>
      <c r="Z1415" s="103"/>
    </row>
    <row r="1416" spans="1:26" s="9" customFormat="1" ht="15.75">
      <c r="A1416" s="62" t="s">
        <v>131</v>
      </c>
      <c r="B1416" s="25">
        <f t="shared" ref="B1416:H1416" si="1532">IF(B1415=0,"",B1415/B$1696)</f>
        <v>388.03225806451616</v>
      </c>
      <c r="C1416" s="25">
        <f t="shared" si="1532"/>
        <v>392.53571428571428</v>
      </c>
      <c r="D1416" s="25">
        <f t="shared" si="1532"/>
        <v>458.41935483870969</v>
      </c>
      <c r="E1416" s="25">
        <f t="shared" si="1532"/>
        <v>482.13333333333333</v>
      </c>
      <c r="F1416" s="25">
        <f t="shared" si="1532"/>
        <v>454.61290322580646</v>
      </c>
      <c r="G1416" s="25">
        <f t="shared" si="1532"/>
        <v>431.7</v>
      </c>
      <c r="H1416" s="25">
        <f t="shared" si="1532"/>
        <v>410.25806451612902</v>
      </c>
      <c r="I1416" s="25">
        <f t="shared" ref="I1416:J1416" si="1533">IF(I1415=0,"",I1415/I$1696)</f>
        <v>445.38709677419354</v>
      </c>
      <c r="J1416" s="25">
        <f t="shared" si="1533"/>
        <v>455.76666666666665</v>
      </c>
      <c r="K1416" s="25">
        <f t="shared" ref="K1416:L1416" si="1534">IF(K1415=0,"",K1415/K$1696)</f>
        <v>455.83870967741933</v>
      </c>
      <c r="L1416" s="25">
        <f t="shared" si="1534"/>
        <v>462.3</v>
      </c>
      <c r="M1416" s="25">
        <f t="shared" ref="M1416" si="1535">IF(M1415=0,"",M1415/M$1696)</f>
        <v>417.87096774193549</v>
      </c>
      <c r="N1416" s="155">
        <f>SUM(B1416:M1416)</f>
        <v>5254.8550691244245</v>
      </c>
      <c r="O1416" s="25">
        <f>IF(N1416=0,0,AVERAGE(B1416:M1416))</f>
        <v>437.90458909370204</v>
      </c>
      <c r="P1416" s="103"/>
      <c r="Q1416" s="103"/>
      <c r="R1416" s="103"/>
      <c r="S1416" s="103"/>
      <c r="T1416" s="103"/>
      <c r="U1416" s="103"/>
      <c r="V1416" s="103"/>
      <c r="W1416" s="103"/>
      <c r="X1416" s="103"/>
      <c r="Y1416" s="103"/>
      <c r="Z1416" s="103"/>
    </row>
    <row r="1417" spans="1:26" s="9" customFormat="1">
      <c r="A1417" s="26"/>
      <c r="B1417" s="27"/>
      <c r="C1417" s="27"/>
      <c r="D1417" s="27"/>
      <c r="E1417" s="28"/>
      <c r="F1417" s="28"/>
      <c r="G1417" s="28"/>
      <c r="H1417" s="28"/>
      <c r="I1417" s="28"/>
      <c r="J1417" s="28"/>
      <c r="K1417" s="28"/>
      <c r="L1417" s="28"/>
      <c r="M1417" s="28"/>
      <c r="N1417" s="162"/>
      <c r="O1417" s="16"/>
      <c r="P1417" s="103"/>
      <c r="Q1417" s="103"/>
      <c r="R1417" s="103"/>
      <c r="S1417" s="103"/>
      <c r="T1417" s="103"/>
      <c r="U1417" s="103"/>
      <c r="V1417" s="103"/>
      <c r="W1417" s="103"/>
      <c r="X1417" s="103"/>
      <c r="Y1417" s="103"/>
      <c r="Z1417" s="103"/>
    </row>
    <row r="1418" spans="1:26" s="9" customFormat="1" ht="15.75">
      <c r="A1418" s="17" t="s">
        <v>248</v>
      </c>
      <c r="B1418" s="30"/>
      <c r="C1418" s="30"/>
      <c r="D1418" s="30"/>
      <c r="E1418" s="30"/>
      <c r="F1418" s="30"/>
      <c r="G1418" s="30"/>
      <c r="H1418" s="30"/>
      <c r="I1418" s="30"/>
      <c r="J1418" s="30"/>
      <c r="K1418" s="30"/>
      <c r="L1418" s="30"/>
      <c r="M1418" s="30"/>
      <c r="N1418" s="163"/>
      <c r="O1418" s="31"/>
      <c r="P1418" s="103"/>
      <c r="Q1418" s="103"/>
      <c r="R1418" s="103"/>
      <c r="S1418" s="103"/>
      <c r="T1418" s="103"/>
      <c r="U1418" s="103"/>
      <c r="V1418" s="103"/>
      <c r="W1418" s="103"/>
      <c r="X1418" s="103"/>
      <c r="Y1418" s="103"/>
      <c r="Z1418" s="103"/>
    </row>
    <row r="1419" spans="1:26" s="9" customFormat="1" ht="15.75">
      <c r="A1419" s="66" t="s">
        <v>249</v>
      </c>
      <c r="B1419" s="81"/>
      <c r="C1419" s="81"/>
      <c r="D1419" s="81"/>
      <c r="E1419" s="81"/>
      <c r="F1419" s="81"/>
      <c r="G1419" s="81"/>
      <c r="H1419" s="81"/>
      <c r="I1419" s="81"/>
      <c r="J1419" s="81"/>
      <c r="K1419" s="81"/>
      <c r="L1419" s="81"/>
      <c r="M1419" s="81"/>
      <c r="N1419" s="176"/>
      <c r="O1419" s="82"/>
      <c r="P1419" s="103"/>
      <c r="Q1419" s="103"/>
      <c r="R1419" s="103"/>
      <c r="S1419" s="103"/>
      <c r="T1419" s="103"/>
      <c r="U1419" s="103"/>
      <c r="V1419" s="103"/>
      <c r="W1419" s="103"/>
      <c r="X1419" s="103"/>
      <c r="Y1419" s="103"/>
      <c r="Z1419" s="103"/>
    </row>
    <row r="1420" spans="1:26" s="9" customFormat="1" ht="15.75">
      <c r="A1420" s="37" t="s">
        <v>19</v>
      </c>
      <c r="B1420" s="251">
        <v>1498.1880000000001</v>
      </c>
      <c r="C1420" s="251">
        <v>1492.56</v>
      </c>
      <c r="D1420" s="251">
        <v>1488.645</v>
      </c>
      <c r="E1420" s="251">
        <v>1163.9449999999999</v>
      </c>
      <c r="F1420" s="251">
        <v>1041.26</v>
      </c>
      <c r="G1420" s="251">
        <v>1057.5150000000001</v>
      </c>
      <c r="H1420" s="156">
        <v>881.89</v>
      </c>
      <c r="I1420" s="156">
        <v>1195.386</v>
      </c>
      <c r="J1420" s="156">
        <v>982.9</v>
      </c>
      <c r="K1420" s="384">
        <v>959.55499999999995</v>
      </c>
      <c r="L1420" s="384">
        <v>932.7</v>
      </c>
      <c r="M1420" s="384">
        <v>974</v>
      </c>
      <c r="N1420" s="161">
        <f t="shared" ref="N1420:N1427" si="1536">SUM(B1420:M1420)</f>
        <v>13668.544000000002</v>
      </c>
      <c r="O1420" s="22">
        <f t="shared" ref="O1420:O1427" si="1537">IF(N1420=0,0,AVERAGE(B1420:M1420))</f>
        <v>1139.0453333333335</v>
      </c>
      <c r="P1420" s="103"/>
      <c r="Q1420" s="103"/>
      <c r="R1420" s="103"/>
      <c r="S1420" s="103"/>
      <c r="T1420" s="103"/>
      <c r="U1420" s="103"/>
      <c r="V1420" s="103"/>
      <c r="W1420" s="103"/>
      <c r="X1420" s="103"/>
      <c r="Y1420" s="103"/>
      <c r="Z1420" s="103"/>
    </row>
    <row r="1421" spans="1:26" s="9" customFormat="1" ht="15.75">
      <c r="A1421" s="37" t="s">
        <v>18</v>
      </c>
      <c r="B1421" s="251">
        <v>778.83</v>
      </c>
      <c r="C1421" s="251">
        <v>578.13</v>
      </c>
      <c r="D1421" s="251">
        <v>645.90499999999997</v>
      </c>
      <c r="E1421" s="251">
        <v>617.13</v>
      </c>
      <c r="F1421" s="251">
        <v>686.45</v>
      </c>
      <c r="G1421" s="251">
        <v>548.08500000000004</v>
      </c>
      <c r="H1421" s="156">
        <v>567.20000000000005</v>
      </c>
      <c r="I1421" s="156">
        <v>638.68600000000004</v>
      </c>
      <c r="J1421" s="156">
        <v>616.74</v>
      </c>
      <c r="K1421" s="384">
        <v>530.09500000000003</v>
      </c>
      <c r="L1421" s="384">
        <v>525.5</v>
      </c>
      <c r="M1421" s="384">
        <v>631.91999999999996</v>
      </c>
      <c r="N1421" s="161">
        <f t="shared" si="1536"/>
        <v>7364.6709999999994</v>
      </c>
      <c r="O1421" s="22">
        <f t="shared" si="1537"/>
        <v>613.72258333333332</v>
      </c>
      <c r="P1421" s="103"/>
      <c r="Q1421" s="103"/>
      <c r="R1421" s="103"/>
      <c r="S1421" s="103"/>
      <c r="T1421" s="103"/>
      <c r="U1421" s="103"/>
      <c r="V1421" s="103"/>
      <c r="W1421" s="103"/>
      <c r="X1421" s="103"/>
      <c r="Y1421" s="103"/>
      <c r="Z1421" s="103"/>
    </row>
    <row r="1422" spans="1:26" s="9" customFormat="1" ht="15.75">
      <c r="A1422" s="37" t="s">
        <v>43</v>
      </c>
      <c r="B1422" s="251">
        <v>2936.402</v>
      </c>
      <c r="C1422" s="251">
        <v>2569.4499999999998</v>
      </c>
      <c r="D1422" s="251">
        <v>2804.74</v>
      </c>
      <c r="E1422" s="251">
        <v>2728.85</v>
      </c>
      <c r="F1422" s="251">
        <v>2822.46</v>
      </c>
      <c r="G1422" s="251">
        <v>2319.7399999999998</v>
      </c>
      <c r="H1422" s="156">
        <v>2500.21</v>
      </c>
      <c r="I1422" s="156">
        <v>2363.3879999999999</v>
      </c>
      <c r="J1422" s="156">
        <v>1937.04</v>
      </c>
      <c r="K1422" s="384">
        <v>2314.48</v>
      </c>
      <c r="L1422" s="384">
        <v>2136.1999999999998</v>
      </c>
      <c r="M1422" s="384">
        <v>2169.6999999999998</v>
      </c>
      <c r="N1422" s="161">
        <f t="shared" si="1536"/>
        <v>29602.660000000003</v>
      </c>
      <c r="O1422" s="22">
        <f t="shared" si="1537"/>
        <v>2466.8883333333338</v>
      </c>
      <c r="P1422" s="103"/>
      <c r="Q1422" s="103"/>
      <c r="R1422" s="103"/>
      <c r="S1422" s="103"/>
      <c r="T1422" s="103"/>
      <c r="U1422" s="103"/>
      <c r="V1422" s="103"/>
      <c r="W1422" s="103"/>
      <c r="X1422" s="103"/>
      <c r="Y1422" s="103"/>
      <c r="Z1422" s="103"/>
    </row>
    <row r="1423" spans="1:26" s="9" customFormat="1" ht="15.75">
      <c r="A1423" s="37" t="s">
        <v>250</v>
      </c>
      <c r="B1423" s="251">
        <v>2592.94</v>
      </c>
      <c r="C1423" s="251">
        <v>1980.37</v>
      </c>
      <c r="D1423" s="251">
        <v>2365.8000000000002</v>
      </c>
      <c r="E1423" s="251">
        <v>2327.1999999999998</v>
      </c>
      <c r="F1423" s="251">
        <v>2483.44</v>
      </c>
      <c r="G1423" s="251">
        <v>2045.09</v>
      </c>
      <c r="H1423" s="384">
        <v>1988.175</v>
      </c>
      <c r="I1423" s="384">
        <v>2276.1999999999998</v>
      </c>
      <c r="J1423" s="384">
        <v>2183.8850000000002</v>
      </c>
      <c r="K1423" s="384">
        <v>1999.0150000000001</v>
      </c>
      <c r="L1423" s="384">
        <v>1903.7</v>
      </c>
      <c r="M1423" s="156">
        <v>2158.88</v>
      </c>
      <c r="N1423" s="161">
        <f t="shared" si="1536"/>
        <v>26304.695</v>
      </c>
      <c r="O1423" s="22">
        <f t="shared" si="1537"/>
        <v>2192.0579166666666</v>
      </c>
      <c r="P1423" s="103"/>
      <c r="Q1423" s="103"/>
      <c r="R1423" s="103"/>
      <c r="S1423" s="103"/>
      <c r="T1423" s="103"/>
      <c r="U1423" s="103"/>
      <c r="V1423" s="103"/>
      <c r="W1423" s="103"/>
      <c r="X1423" s="103"/>
      <c r="Y1423" s="103"/>
      <c r="Z1423" s="103"/>
    </row>
    <row r="1424" spans="1:26" s="9" customFormat="1" ht="15.75">
      <c r="A1424" s="37" t="s">
        <v>251</v>
      </c>
      <c r="B1424" s="251">
        <v>970.93</v>
      </c>
      <c r="C1424" s="251">
        <v>666.15</v>
      </c>
      <c r="D1424" s="251">
        <v>964.4</v>
      </c>
      <c r="E1424" s="251">
        <v>709.48500000000001</v>
      </c>
      <c r="F1424" s="251">
        <v>684.83</v>
      </c>
      <c r="G1424" s="251">
        <v>667.85</v>
      </c>
      <c r="H1424" s="156">
        <v>780.69</v>
      </c>
      <c r="I1424" s="156">
        <v>794.88</v>
      </c>
      <c r="J1424" s="156">
        <v>784.08</v>
      </c>
      <c r="K1424" s="384">
        <v>726.04</v>
      </c>
      <c r="L1424" s="384">
        <v>574.79999999999995</v>
      </c>
      <c r="M1424" s="384">
        <v>721.85</v>
      </c>
      <c r="N1424" s="161">
        <f t="shared" si="1536"/>
        <v>9045.9850000000006</v>
      </c>
      <c r="O1424" s="22">
        <f t="shared" si="1537"/>
        <v>753.83208333333334</v>
      </c>
      <c r="P1424" s="103"/>
      <c r="Q1424" s="103"/>
      <c r="R1424" s="103"/>
      <c r="S1424" s="103"/>
      <c r="T1424" s="103"/>
      <c r="U1424" s="103"/>
      <c r="V1424" s="103"/>
      <c r="W1424" s="103"/>
      <c r="X1424" s="103"/>
      <c r="Y1424" s="103"/>
      <c r="Z1424" s="103"/>
    </row>
    <row r="1425" spans="1:26" s="9" customFormat="1" ht="15.75">
      <c r="A1425" s="37" t="s">
        <v>30</v>
      </c>
      <c r="B1425" s="251">
        <v>286</v>
      </c>
      <c r="C1425" s="251">
        <v>226.5</v>
      </c>
      <c r="D1425" s="251">
        <v>369.1</v>
      </c>
      <c r="E1425" s="251">
        <v>260.18</v>
      </c>
      <c r="F1425" s="251">
        <v>313.2</v>
      </c>
      <c r="G1425" s="251">
        <v>286.39999999999998</v>
      </c>
      <c r="H1425" s="156">
        <v>254.2</v>
      </c>
      <c r="I1425" s="156">
        <v>318.5</v>
      </c>
      <c r="J1425" s="384">
        <v>297.34500000000003</v>
      </c>
      <c r="K1425" s="384">
        <v>260.2</v>
      </c>
      <c r="L1425" s="384">
        <v>257.39999999999998</v>
      </c>
      <c r="M1425" s="384">
        <v>292.58</v>
      </c>
      <c r="N1425" s="161">
        <f t="shared" si="1536"/>
        <v>3421.605</v>
      </c>
      <c r="O1425" s="22">
        <f t="shared" si="1537"/>
        <v>285.13375000000002</v>
      </c>
      <c r="P1425" s="103"/>
      <c r="Q1425" s="103"/>
      <c r="R1425" s="103"/>
      <c r="S1425" s="103"/>
      <c r="T1425" s="103"/>
      <c r="U1425" s="103"/>
      <c r="V1425" s="103"/>
      <c r="W1425" s="103"/>
      <c r="X1425" s="103"/>
      <c r="Y1425" s="103"/>
      <c r="Z1425" s="103"/>
    </row>
    <row r="1426" spans="1:26" s="9" customFormat="1" ht="15.75">
      <c r="A1426" s="37" t="s">
        <v>252</v>
      </c>
      <c r="B1426" s="251">
        <v>79.400000000000006</v>
      </c>
      <c r="C1426" s="251">
        <v>149.5</v>
      </c>
      <c r="D1426" s="251">
        <v>274.89999999999998</v>
      </c>
      <c r="E1426" s="251">
        <v>247.9</v>
      </c>
      <c r="F1426" s="251">
        <v>312.89999999999998</v>
      </c>
      <c r="G1426" s="251">
        <v>285.10000000000002</v>
      </c>
      <c r="H1426" s="156">
        <v>283.89999999999998</v>
      </c>
      <c r="I1426" s="156">
        <v>320</v>
      </c>
      <c r="J1426" s="156">
        <v>314.89999999999998</v>
      </c>
      <c r="K1426" s="384">
        <v>347.6</v>
      </c>
      <c r="L1426" s="384">
        <v>318.89999999999998</v>
      </c>
      <c r="M1426" s="384">
        <v>336.6</v>
      </c>
      <c r="N1426" s="161">
        <f t="shared" si="1536"/>
        <v>3271.6</v>
      </c>
      <c r="O1426" s="22">
        <f t="shared" si="1537"/>
        <v>272.63333333333333</v>
      </c>
      <c r="P1426" s="103"/>
      <c r="Q1426" s="103"/>
      <c r="R1426" s="103"/>
      <c r="S1426" s="103"/>
      <c r="T1426" s="103"/>
      <c r="U1426" s="103"/>
      <c r="V1426" s="103"/>
      <c r="W1426" s="103"/>
      <c r="X1426" s="103"/>
      <c r="Y1426" s="103"/>
      <c r="Z1426" s="103"/>
    </row>
    <row r="1427" spans="1:26" s="9" customFormat="1" ht="15.75">
      <c r="A1427" s="37" t="s">
        <v>253</v>
      </c>
      <c r="B1427" s="251">
        <v>277.3</v>
      </c>
      <c r="C1427" s="251">
        <v>153</v>
      </c>
      <c r="D1427" s="251">
        <v>85.9</v>
      </c>
      <c r="E1427" s="251">
        <v>158.69999999999999</v>
      </c>
      <c r="F1427" s="251">
        <v>164.1</v>
      </c>
      <c r="G1427" s="251">
        <v>104.8</v>
      </c>
      <c r="H1427" s="156">
        <v>221.7</v>
      </c>
      <c r="I1427" s="156">
        <v>225.7</v>
      </c>
      <c r="J1427" s="156">
        <v>192.5</v>
      </c>
      <c r="K1427" s="384">
        <v>215.9</v>
      </c>
      <c r="L1427" s="384">
        <v>189.4</v>
      </c>
      <c r="M1427" s="384">
        <v>253.7</v>
      </c>
      <c r="N1427" s="161">
        <f t="shared" si="1536"/>
        <v>2242.7000000000003</v>
      </c>
      <c r="O1427" s="22">
        <f t="shared" si="1537"/>
        <v>186.89166666666668</v>
      </c>
      <c r="P1427" s="103"/>
      <c r="Q1427" s="103"/>
      <c r="R1427" s="103"/>
      <c r="S1427" s="103"/>
      <c r="T1427" s="103"/>
      <c r="U1427" s="103"/>
      <c r="V1427" s="103"/>
      <c r="W1427" s="103"/>
      <c r="X1427" s="103"/>
      <c r="Y1427" s="103"/>
      <c r="Z1427" s="103"/>
    </row>
    <row r="1428" spans="1:26" s="9" customFormat="1" ht="15.75">
      <c r="A1428" s="62" t="s">
        <v>21</v>
      </c>
      <c r="B1428" s="25">
        <f t="shared" ref="B1428:G1428" si="1538">SUM(B1420:B1427)</f>
        <v>9419.99</v>
      </c>
      <c r="C1428" s="25">
        <f t="shared" si="1538"/>
        <v>7815.6599999999989</v>
      </c>
      <c r="D1428" s="25">
        <f t="shared" si="1538"/>
        <v>8999.39</v>
      </c>
      <c r="E1428" s="25">
        <f t="shared" si="1538"/>
        <v>8213.39</v>
      </c>
      <c r="F1428" s="25">
        <f t="shared" si="1538"/>
        <v>8508.6400000000012</v>
      </c>
      <c r="G1428" s="25">
        <f t="shared" si="1538"/>
        <v>7314.5800000000008</v>
      </c>
      <c r="H1428" s="25">
        <f t="shared" ref="H1428:I1428" si="1539">SUM(H1420:H1427)</f>
        <v>7477.9650000000001</v>
      </c>
      <c r="I1428" s="25">
        <f t="shared" si="1539"/>
        <v>8132.74</v>
      </c>
      <c r="J1428" s="25">
        <f t="shared" ref="J1428:K1428" si="1540">SUM(J1420:J1427)</f>
        <v>7309.39</v>
      </c>
      <c r="K1428" s="393">
        <f t="shared" si="1540"/>
        <v>7352.8850000000002</v>
      </c>
      <c r="L1428" s="393">
        <f t="shared" ref="L1428:M1428" si="1541">SUM(L1420:L1427)</f>
        <v>6838.5999999999985</v>
      </c>
      <c r="M1428" s="393">
        <f t="shared" si="1541"/>
        <v>7539.2300000000005</v>
      </c>
      <c r="N1428" s="155">
        <f>SUM(N1420:N1427)</f>
        <v>94922.46</v>
      </c>
      <c r="O1428" s="25">
        <f>SUM(O1420:O1427)</f>
        <v>7910.2049999999999</v>
      </c>
      <c r="P1428" s="103"/>
      <c r="Q1428" s="103"/>
      <c r="R1428" s="103"/>
      <c r="S1428" s="103"/>
      <c r="T1428" s="103"/>
      <c r="U1428" s="103"/>
      <c r="V1428" s="103"/>
      <c r="W1428" s="103"/>
      <c r="X1428" s="103"/>
      <c r="Y1428" s="103"/>
      <c r="Z1428" s="103"/>
    </row>
    <row r="1429" spans="1:26" s="9" customFormat="1" ht="15.75">
      <c r="A1429" s="62" t="s">
        <v>131</v>
      </c>
      <c r="B1429" s="25">
        <f t="shared" ref="B1429:H1429" si="1542">IF(B1428=0,"",B1428/B$1696)</f>
        <v>303.87064516129033</v>
      </c>
      <c r="C1429" s="25">
        <f t="shared" si="1542"/>
        <v>279.13071428571425</v>
      </c>
      <c r="D1429" s="25">
        <f t="shared" si="1542"/>
        <v>290.30290322580646</v>
      </c>
      <c r="E1429" s="25">
        <f t="shared" si="1542"/>
        <v>273.77966666666663</v>
      </c>
      <c r="F1429" s="25">
        <f t="shared" si="1542"/>
        <v>274.47225806451615</v>
      </c>
      <c r="G1429" s="25">
        <f t="shared" si="1542"/>
        <v>243.81933333333336</v>
      </c>
      <c r="H1429" s="25">
        <f t="shared" si="1542"/>
        <v>241.22467741935483</v>
      </c>
      <c r="I1429" s="25">
        <f t="shared" ref="I1429:J1429" si="1543">IF(I1428=0,"",I1428/I$1696)</f>
        <v>262.34645161290319</v>
      </c>
      <c r="J1429" s="25">
        <f t="shared" si="1543"/>
        <v>243.64633333333333</v>
      </c>
      <c r="K1429" s="25">
        <f t="shared" ref="K1429" si="1544">IF(K1428=0,"",K1428/K$1696)</f>
        <v>237.18983870967742</v>
      </c>
      <c r="L1429" s="25">
        <f t="shared" ref="L1429:M1429" si="1545">IF(L1428=0,"",L1428/L$1696)</f>
        <v>227.95333333333329</v>
      </c>
      <c r="M1429" s="25">
        <f t="shared" si="1545"/>
        <v>243.2009677419355</v>
      </c>
      <c r="N1429" s="155">
        <f>SUM(B1429:M1429)</f>
        <v>3120.9371228878649</v>
      </c>
      <c r="O1429" s="25">
        <f>IF(N1429=0,0,AVERAGE(B1429:M1429))</f>
        <v>260.07809357398872</v>
      </c>
      <c r="P1429" s="103"/>
      <c r="Q1429" s="103"/>
      <c r="R1429" s="103"/>
      <c r="S1429" s="103"/>
      <c r="T1429" s="103"/>
      <c r="U1429" s="103"/>
      <c r="V1429" s="103"/>
      <c r="W1429" s="103"/>
      <c r="X1429" s="103"/>
      <c r="Y1429" s="103"/>
      <c r="Z1429" s="103"/>
    </row>
    <row r="1430" spans="1:26" s="9" customFormat="1">
      <c r="A1430" s="26"/>
      <c r="B1430" s="27"/>
      <c r="C1430" s="27"/>
      <c r="D1430" s="27"/>
      <c r="E1430" s="28"/>
      <c r="F1430" s="28"/>
      <c r="G1430" s="28"/>
      <c r="H1430" s="28"/>
      <c r="I1430" s="28"/>
      <c r="J1430" s="28"/>
      <c r="K1430" s="28"/>
      <c r="L1430" s="28"/>
      <c r="M1430" s="28"/>
      <c r="N1430" s="162"/>
      <c r="O1430" s="16"/>
      <c r="P1430" s="103"/>
      <c r="Q1430" s="103"/>
      <c r="R1430" s="103"/>
      <c r="S1430" s="103"/>
      <c r="T1430" s="103"/>
      <c r="U1430" s="103"/>
      <c r="V1430" s="103"/>
      <c r="W1430" s="103"/>
      <c r="X1430" s="103"/>
      <c r="Y1430" s="103"/>
      <c r="Z1430" s="103"/>
    </row>
    <row r="1431" spans="1:26" s="9" customFormat="1" ht="15.75">
      <c r="A1431" s="238" t="s">
        <v>254</v>
      </c>
      <c r="B1431" s="223"/>
      <c r="C1431" s="223"/>
      <c r="D1431" s="223"/>
      <c r="E1431" s="223"/>
      <c r="F1431" s="223"/>
      <c r="G1431" s="223"/>
      <c r="H1431" s="223"/>
      <c r="I1431" s="223"/>
      <c r="J1431" s="223"/>
      <c r="K1431" s="223"/>
      <c r="L1431" s="223"/>
      <c r="M1431" s="223"/>
      <c r="N1431" s="239"/>
      <c r="O1431" s="240"/>
      <c r="P1431" s="103"/>
      <c r="Q1431" s="103"/>
      <c r="R1431" s="103"/>
      <c r="S1431" s="103"/>
      <c r="T1431" s="103"/>
      <c r="U1431" s="103"/>
      <c r="V1431" s="103"/>
      <c r="W1431" s="103"/>
      <c r="X1431" s="103"/>
      <c r="Y1431" s="103"/>
      <c r="Z1431" s="103"/>
    </row>
    <row r="1432" spans="1:26" s="148" customFormat="1" ht="15.75">
      <c r="A1432" s="53" t="s">
        <v>255</v>
      </c>
      <c r="B1432" s="38" t="s">
        <v>44</v>
      </c>
      <c r="C1432" s="38" t="s">
        <v>44</v>
      </c>
      <c r="D1432" s="38" t="s">
        <v>44</v>
      </c>
      <c r="E1432" s="38" t="s">
        <v>44</v>
      </c>
      <c r="F1432" s="38" t="s">
        <v>44</v>
      </c>
      <c r="G1432" s="38" t="s">
        <v>44</v>
      </c>
      <c r="H1432" s="38" t="s">
        <v>44</v>
      </c>
      <c r="I1432" s="38" t="s">
        <v>44</v>
      </c>
      <c r="J1432" s="38" t="s">
        <v>44</v>
      </c>
      <c r="K1432" s="38" t="s">
        <v>44</v>
      </c>
      <c r="L1432" s="38" t="s">
        <v>44</v>
      </c>
      <c r="M1432" s="38" t="s">
        <v>44</v>
      </c>
      <c r="N1432" s="166">
        <f t="shared" ref="N1432:N1443" si="1546">SUM(B1432:M1432)</f>
        <v>0</v>
      </c>
      <c r="O1432" s="45">
        <f t="shared" ref="O1432:O1441" si="1547">IF(N1432=0,0,AVERAGE(B1432:M1432))</f>
        <v>0</v>
      </c>
      <c r="P1432" s="147"/>
      <c r="Q1432" s="147"/>
      <c r="R1432" s="147"/>
      <c r="S1432" s="147"/>
      <c r="T1432" s="147"/>
      <c r="U1432" s="147"/>
      <c r="V1432" s="147"/>
      <c r="W1432" s="147"/>
      <c r="X1432" s="147"/>
      <c r="Y1432" s="147"/>
      <c r="Z1432" s="147"/>
    </row>
    <row r="1433" spans="1:26" s="148" customFormat="1" ht="15.75">
      <c r="A1433" s="53" t="s">
        <v>256</v>
      </c>
      <c r="B1433" s="38" t="s">
        <v>44</v>
      </c>
      <c r="C1433" s="38" t="s">
        <v>44</v>
      </c>
      <c r="D1433" s="38" t="s">
        <v>44</v>
      </c>
      <c r="E1433" s="38" t="s">
        <v>44</v>
      </c>
      <c r="F1433" s="38" t="s">
        <v>44</v>
      </c>
      <c r="G1433" s="38" t="s">
        <v>44</v>
      </c>
      <c r="H1433" s="38" t="s">
        <v>44</v>
      </c>
      <c r="I1433" s="38" t="s">
        <v>44</v>
      </c>
      <c r="J1433" s="38" t="s">
        <v>44</v>
      </c>
      <c r="K1433" s="38" t="s">
        <v>44</v>
      </c>
      <c r="L1433" s="38" t="s">
        <v>44</v>
      </c>
      <c r="M1433" s="38" t="s">
        <v>44</v>
      </c>
      <c r="N1433" s="166">
        <f t="shared" si="1546"/>
        <v>0</v>
      </c>
      <c r="O1433" s="45">
        <f t="shared" si="1547"/>
        <v>0</v>
      </c>
      <c r="P1433" s="147"/>
      <c r="Q1433" s="147"/>
      <c r="R1433" s="147"/>
      <c r="S1433" s="147"/>
      <c r="T1433" s="147"/>
      <c r="U1433" s="147"/>
      <c r="V1433" s="147"/>
      <c r="W1433" s="147"/>
      <c r="X1433" s="147"/>
      <c r="Y1433" s="147"/>
      <c r="Z1433" s="147"/>
    </row>
    <row r="1434" spans="1:26" s="148" customFormat="1" ht="15.75">
      <c r="A1434" s="53" t="s">
        <v>257</v>
      </c>
      <c r="B1434" s="38" t="s">
        <v>44</v>
      </c>
      <c r="C1434" s="38" t="s">
        <v>44</v>
      </c>
      <c r="D1434" s="38" t="s">
        <v>44</v>
      </c>
      <c r="E1434" s="38" t="s">
        <v>44</v>
      </c>
      <c r="F1434" s="38" t="s">
        <v>44</v>
      </c>
      <c r="G1434" s="38" t="s">
        <v>44</v>
      </c>
      <c r="H1434" s="38" t="s">
        <v>44</v>
      </c>
      <c r="I1434" s="38" t="s">
        <v>44</v>
      </c>
      <c r="J1434" s="38" t="s">
        <v>44</v>
      </c>
      <c r="K1434" s="38" t="s">
        <v>44</v>
      </c>
      <c r="L1434" s="38" t="s">
        <v>44</v>
      </c>
      <c r="M1434" s="38" t="s">
        <v>44</v>
      </c>
      <c r="N1434" s="166">
        <f t="shared" si="1546"/>
        <v>0</v>
      </c>
      <c r="O1434" s="45">
        <f t="shared" si="1547"/>
        <v>0</v>
      </c>
      <c r="P1434" s="147"/>
      <c r="Q1434" s="147"/>
      <c r="R1434" s="147"/>
      <c r="S1434" s="147"/>
      <c r="T1434" s="147"/>
      <c r="U1434" s="147"/>
      <c r="V1434" s="147"/>
      <c r="W1434" s="147"/>
      <c r="X1434" s="147"/>
      <c r="Y1434" s="147"/>
      <c r="Z1434" s="147"/>
    </row>
    <row r="1435" spans="1:26" s="148" customFormat="1" ht="30">
      <c r="A1435" s="53" t="s">
        <v>821</v>
      </c>
      <c r="B1435" s="38" t="s">
        <v>44</v>
      </c>
      <c r="C1435" s="38" t="s">
        <v>44</v>
      </c>
      <c r="D1435" s="38" t="s">
        <v>44</v>
      </c>
      <c r="E1435" s="38" t="s">
        <v>44</v>
      </c>
      <c r="F1435" s="38" t="s">
        <v>44</v>
      </c>
      <c r="G1435" s="38" t="s">
        <v>44</v>
      </c>
      <c r="H1435" s="38" t="s">
        <v>44</v>
      </c>
      <c r="I1435" s="38" t="s">
        <v>44</v>
      </c>
      <c r="J1435" s="38" t="s">
        <v>44</v>
      </c>
      <c r="K1435" s="38" t="s">
        <v>44</v>
      </c>
      <c r="L1435" s="38" t="s">
        <v>44</v>
      </c>
      <c r="M1435" s="38" t="s">
        <v>44</v>
      </c>
      <c r="N1435" s="166">
        <f t="shared" si="1546"/>
        <v>0</v>
      </c>
      <c r="O1435" s="45">
        <f t="shared" si="1547"/>
        <v>0</v>
      </c>
      <c r="P1435" s="147"/>
      <c r="Q1435" s="147"/>
      <c r="R1435" s="147"/>
      <c r="S1435" s="147"/>
      <c r="T1435" s="147"/>
      <c r="U1435" s="147"/>
      <c r="V1435" s="147"/>
      <c r="W1435" s="147"/>
      <c r="X1435" s="147"/>
      <c r="Y1435" s="147"/>
      <c r="Z1435" s="147"/>
    </row>
    <row r="1436" spans="1:26" s="9" customFormat="1" ht="15.75">
      <c r="A1436" s="124" t="s">
        <v>258</v>
      </c>
      <c r="B1436" s="39" t="s">
        <v>44</v>
      </c>
      <c r="C1436" s="39" t="s">
        <v>44</v>
      </c>
      <c r="D1436" s="39" t="s">
        <v>44</v>
      </c>
      <c r="E1436" s="39" t="s">
        <v>44</v>
      </c>
      <c r="F1436" s="39" t="s">
        <v>44</v>
      </c>
      <c r="G1436" s="39" t="s">
        <v>44</v>
      </c>
      <c r="H1436" s="39" t="s">
        <v>44</v>
      </c>
      <c r="I1436" s="39" t="s">
        <v>44</v>
      </c>
      <c r="J1436" s="39" t="s">
        <v>44</v>
      </c>
      <c r="K1436" s="39" t="s">
        <v>44</v>
      </c>
      <c r="L1436" s="39" t="s">
        <v>44</v>
      </c>
      <c r="M1436" s="39" t="s">
        <v>44</v>
      </c>
      <c r="N1436" s="186">
        <f t="shared" si="1546"/>
        <v>0</v>
      </c>
      <c r="O1436" s="125">
        <f t="shared" si="1547"/>
        <v>0</v>
      </c>
      <c r="P1436" s="103"/>
      <c r="Q1436" s="103"/>
      <c r="R1436" s="103"/>
      <c r="S1436" s="103"/>
      <c r="T1436" s="103"/>
      <c r="U1436" s="103"/>
      <c r="V1436" s="103"/>
      <c r="W1436" s="103"/>
      <c r="X1436" s="103"/>
      <c r="Y1436" s="103"/>
      <c r="Z1436" s="103"/>
    </row>
    <row r="1437" spans="1:26" s="9" customFormat="1" ht="15.75">
      <c r="A1437" s="37" t="s">
        <v>259</v>
      </c>
      <c r="B1437" s="21" t="s">
        <v>44</v>
      </c>
      <c r="C1437" s="21" t="s">
        <v>44</v>
      </c>
      <c r="D1437" s="21" t="s">
        <v>44</v>
      </c>
      <c r="E1437" s="21" t="s">
        <v>44</v>
      </c>
      <c r="F1437" s="21" t="s">
        <v>44</v>
      </c>
      <c r="G1437" s="21" t="s">
        <v>44</v>
      </c>
      <c r="H1437" s="21" t="s">
        <v>44</v>
      </c>
      <c r="I1437" s="21" t="s">
        <v>44</v>
      </c>
      <c r="J1437" s="21" t="s">
        <v>44</v>
      </c>
      <c r="K1437" s="21" t="s">
        <v>44</v>
      </c>
      <c r="L1437" s="21" t="s">
        <v>44</v>
      </c>
      <c r="M1437" s="21" t="s">
        <v>44</v>
      </c>
      <c r="N1437" s="161">
        <f t="shared" si="1546"/>
        <v>0</v>
      </c>
      <c r="O1437" s="22">
        <f t="shared" si="1547"/>
        <v>0</v>
      </c>
      <c r="P1437" s="103"/>
      <c r="Q1437" s="103"/>
      <c r="R1437" s="103"/>
      <c r="S1437" s="103"/>
      <c r="T1437" s="103"/>
      <c r="U1437" s="103"/>
      <c r="V1437" s="103"/>
      <c r="W1437" s="103"/>
      <c r="X1437" s="103"/>
      <c r="Y1437" s="103"/>
      <c r="Z1437" s="103"/>
    </row>
    <row r="1438" spans="1:26" s="9" customFormat="1" ht="15.75">
      <c r="A1438" s="37" t="s">
        <v>260</v>
      </c>
      <c r="B1438" s="21" t="s">
        <v>44</v>
      </c>
      <c r="C1438" s="21" t="s">
        <v>44</v>
      </c>
      <c r="D1438" s="21" t="s">
        <v>44</v>
      </c>
      <c r="E1438" s="21" t="s">
        <v>44</v>
      </c>
      <c r="F1438" s="21" t="s">
        <v>44</v>
      </c>
      <c r="G1438" s="21" t="s">
        <v>44</v>
      </c>
      <c r="H1438" s="21" t="s">
        <v>44</v>
      </c>
      <c r="I1438" s="21" t="s">
        <v>44</v>
      </c>
      <c r="J1438" s="21" t="s">
        <v>44</v>
      </c>
      <c r="K1438" s="21" t="s">
        <v>44</v>
      </c>
      <c r="L1438" s="21" t="s">
        <v>44</v>
      </c>
      <c r="M1438" s="21" t="s">
        <v>44</v>
      </c>
      <c r="N1438" s="161">
        <f t="shared" si="1546"/>
        <v>0</v>
      </c>
      <c r="O1438" s="22">
        <f t="shared" si="1547"/>
        <v>0</v>
      </c>
      <c r="P1438" s="103"/>
      <c r="Q1438" s="103"/>
      <c r="R1438" s="103"/>
      <c r="S1438" s="103"/>
      <c r="T1438" s="103"/>
      <c r="U1438" s="103"/>
      <c r="V1438" s="103"/>
      <c r="W1438" s="103"/>
      <c r="X1438" s="103"/>
      <c r="Y1438" s="103"/>
      <c r="Z1438" s="103"/>
    </row>
    <row r="1439" spans="1:26" s="9" customFormat="1" ht="15.75">
      <c r="A1439" s="37" t="s">
        <v>261</v>
      </c>
      <c r="B1439" s="21" t="s">
        <v>44</v>
      </c>
      <c r="C1439" s="21" t="s">
        <v>44</v>
      </c>
      <c r="D1439" s="21" t="s">
        <v>44</v>
      </c>
      <c r="E1439" s="21" t="s">
        <v>44</v>
      </c>
      <c r="F1439" s="21" t="s">
        <v>44</v>
      </c>
      <c r="G1439" s="21" t="s">
        <v>44</v>
      </c>
      <c r="H1439" s="21" t="s">
        <v>44</v>
      </c>
      <c r="I1439" s="21" t="s">
        <v>44</v>
      </c>
      <c r="J1439" s="21" t="s">
        <v>44</v>
      </c>
      <c r="K1439" s="21" t="s">
        <v>44</v>
      </c>
      <c r="L1439" s="21" t="s">
        <v>44</v>
      </c>
      <c r="M1439" s="21" t="s">
        <v>44</v>
      </c>
      <c r="N1439" s="161">
        <f t="shared" si="1546"/>
        <v>0</v>
      </c>
      <c r="O1439" s="22">
        <f t="shared" si="1547"/>
        <v>0</v>
      </c>
      <c r="P1439" s="103"/>
      <c r="Q1439" s="103"/>
      <c r="R1439" s="103"/>
      <c r="S1439" s="103"/>
      <c r="T1439" s="103"/>
      <c r="U1439" s="103"/>
      <c r="V1439" s="103"/>
      <c r="W1439" s="103"/>
      <c r="X1439" s="103"/>
      <c r="Y1439" s="103"/>
      <c r="Z1439" s="103"/>
    </row>
    <row r="1440" spans="1:26" s="9" customFormat="1" ht="15.75">
      <c r="A1440" s="37" t="s">
        <v>262</v>
      </c>
      <c r="B1440" s="21" t="s">
        <v>44</v>
      </c>
      <c r="C1440" s="21" t="s">
        <v>44</v>
      </c>
      <c r="D1440" s="21" t="s">
        <v>44</v>
      </c>
      <c r="E1440" s="21" t="s">
        <v>44</v>
      </c>
      <c r="F1440" s="21" t="s">
        <v>44</v>
      </c>
      <c r="G1440" s="21" t="s">
        <v>44</v>
      </c>
      <c r="H1440" s="21" t="s">
        <v>44</v>
      </c>
      <c r="I1440" s="21" t="s">
        <v>44</v>
      </c>
      <c r="J1440" s="21" t="s">
        <v>44</v>
      </c>
      <c r="K1440" s="21" t="s">
        <v>44</v>
      </c>
      <c r="L1440" s="21" t="s">
        <v>44</v>
      </c>
      <c r="M1440" s="21" t="s">
        <v>44</v>
      </c>
      <c r="N1440" s="161">
        <f t="shared" si="1546"/>
        <v>0</v>
      </c>
      <c r="O1440" s="22">
        <f t="shared" si="1547"/>
        <v>0</v>
      </c>
      <c r="P1440" s="103"/>
      <c r="Q1440" s="103"/>
      <c r="R1440" s="103"/>
      <c r="S1440" s="103"/>
      <c r="T1440" s="103"/>
      <c r="U1440" s="103"/>
      <c r="V1440" s="103"/>
      <c r="W1440" s="103"/>
      <c r="X1440" s="103"/>
      <c r="Y1440" s="103"/>
      <c r="Z1440" s="103"/>
    </row>
    <row r="1441" spans="1:26" s="9" customFormat="1" ht="15.75">
      <c r="A1441" s="124" t="s">
        <v>263</v>
      </c>
      <c r="B1441" s="21" t="s">
        <v>44</v>
      </c>
      <c r="C1441" s="21" t="s">
        <v>44</v>
      </c>
      <c r="D1441" s="21" t="s">
        <v>44</v>
      </c>
      <c r="E1441" s="21" t="s">
        <v>44</v>
      </c>
      <c r="F1441" s="21" t="s">
        <v>44</v>
      </c>
      <c r="G1441" s="21" t="s">
        <v>44</v>
      </c>
      <c r="H1441" s="21" t="s">
        <v>44</v>
      </c>
      <c r="I1441" s="21" t="s">
        <v>44</v>
      </c>
      <c r="J1441" s="21" t="s">
        <v>44</v>
      </c>
      <c r="K1441" s="21" t="s">
        <v>44</v>
      </c>
      <c r="L1441" s="21" t="s">
        <v>44</v>
      </c>
      <c r="M1441" s="21" t="s">
        <v>44</v>
      </c>
      <c r="N1441" s="186">
        <f t="shared" si="1546"/>
        <v>0</v>
      </c>
      <c r="O1441" s="125">
        <f t="shared" si="1547"/>
        <v>0</v>
      </c>
      <c r="P1441" s="103"/>
      <c r="Q1441" s="103"/>
      <c r="R1441" s="103"/>
      <c r="S1441" s="103"/>
      <c r="T1441" s="103"/>
      <c r="U1441" s="103"/>
      <c r="V1441" s="103"/>
      <c r="W1441" s="103"/>
      <c r="X1441" s="103"/>
      <c r="Y1441" s="103"/>
      <c r="Z1441" s="103"/>
    </row>
    <row r="1442" spans="1:26" s="9" customFormat="1" ht="15.75">
      <c r="A1442" s="126" t="s">
        <v>21</v>
      </c>
      <c r="B1442" s="127">
        <f t="shared" ref="B1442:G1442" si="1548">SUM(B1432:B1441)</f>
        <v>0</v>
      </c>
      <c r="C1442" s="127">
        <f t="shared" si="1548"/>
        <v>0</v>
      </c>
      <c r="D1442" s="127">
        <f t="shared" si="1548"/>
        <v>0</v>
      </c>
      <c r="E1442" s="127">
        <f t="shared" si="1548"/>
        <v>0</v>
      </c>
      <c r="F1442" s="127">
        <f t="shared" si="1548"/>
        <v>0</v>
      </c>
      <c r="G1442" s="127">
        <f t="shared" si="1548"/>
        <v>0</v>
      </c>
      <c r="H1442" s="127">
        <f t="shared" ref="H1442:I1442" si="1549">SUM(H1432:H1441)</f>
        <v>0</v>
      </c>
      <c r="I1442" s="127">
        <f t="shared" si="1549"/>
        <v>0</v>
      </c>
      <c r="J1442" s="127">
        <f t="shared" ref="J1442:K1442" si="1550">SUM(J1432:J1441)</f>
        <v>0</v>
      </c>
      <c r="K1442" s="127">
        <f t="shared" si="1550"/>
        <v>0</v>
      </c>
      <c r="L1442" s="127">
        <f t="shared" ref="L1442:M1442" si="1551">SUM(L1432:L1441)</f>
        <v>0</v>
      </c>
      <c r="M1442" s="127">
        <f t="shared" si="1551"/>
        <v>0</v>
      </c>
      <c r="N1442" s="187">
        <f t="shared" si="1546"/>
        <v>0</v>
      </c>
      <c r="O1442" s="128">
        <f>SUM(O1432:O1441)</f>
        <v>0</v>
      </c>
      <c r="P1442" s="103"/>
      <c r="Q1442" s="103"/>
      <c r="R1442" s="103"/>
      <c r="S1442" s="103"/>
      <c r="T1442" s="103"/>
      <c r="U1442" s="103"/>
      <c r="V1442" s="103"/>
      <c r="W1442" s="103"/>
      <c r="X1442" s="103"/>
      <c r="Y1442" s="103"/>
      <c r="Z1442" s="103"/>
    </row>
    <row r="1443" spans="1:26" s="9" customFormat="1" ht="15.75">
      <c r="A1443" s="62" t="s">
        <v>131</v>
      </c>
      <c r="B1443" s="24" t="str">
        <f t="shared" ref="B1443:H1443" si="1552">IF(B1442=0,"",B1442/B$1696)</f>
        <v/>
      </c>
      <c r="C1443" s="24" t="str">
        <f t="shared" si="1552"/>
        <v/>
      </c>
      <c r="D1443" s="24" t="str">
        <f t="shared" si="1552"/>
        <v/>
      </c>
      <c r="E1443" s="24" t="str">
        <f t="shared" si="1552"/>
        <v/>
      </c>
      <c r="F1443" s="24" t="str">
        <f t="shared" si="1552"/>
        <v/>
      </c>
      <c r="G1443" s="24" t="str">
        <f t="shared" si="1552"/>
        <v/>
      </c>
      <c r="H1443" s="24" t="str">
        <f t="shared" si="1552"/>
        <v/>
      </c>
      <c r="I1443" s="24" t="str">
        <f t="shared" ref="I1443:J1443" si="1553">IF(I1442=0,"",I1442/I$1696)</f>
        <v/>
      </c>
      <c r="J1443" s="24" t="str">
        <f t="shared" si="1553"/>
        <v/>
      </c>
      <c r="K1443" s="24" t="str">
        <f t="shared" ref="K1443:L1443" si="1554">IF(K1442=0,"",K1442/K$1696)</f>
        <v/>
      </c>
      <c r="L1443" s="24" t="str">
        <f t="shared" si="1554"/>
        <v/>
      </c>
      <c r="M1443" s="24" t="str">
        <f t="shared" ref="M1443" si="1555">IF(M1442=0,"",M1442/M$1696)</f>
        <v/>
      </c>
      <c r="N1443" s="155">
        <f t="shared" si="1546"/>
        <v>0</v>
      </c>
      <c r="O1443" s="25">
        <f>IF(N1443=0,0,AVERAGE(B1443:M1443))</f>
        <v>0</v>
      </c>
      <c r="P1443" s="103"/>
      <c r="Q1443" s="103"/>
      <c r="R1443" s="103"/>
      <c r="S1443" s="103"/>
      <c r="T1443" s="103"/>
      <c r="U1443" s="103"/>
      <c r="V1443" s="103"/>
      <c r="W1443" s="103"/>
      <c r="X1443" s="103"/>
      <c r="Y1443" s="103"/>
      <c r="Z1443" s="103"/>
    </row>
    <row r="1444" spans="1:26" s="9" customFormat="1">
      <c r="A1444" s="26"/>
      <c r="B1444" s="27"/>
      <c r="C1444" s="27"/>
      <c r="D1444" s="27"/>
      <c r="E1444" s="28"/>
      <c r="F1444" s="28"/>
      <c r="G1444" s="28"/>
      <c r="H1444" s="28"/>
      <c r="I1444" s="28"/>
      <c r="J1444" s="28"/>
      <c r="K1444" s="28"/>
      <c r="L1444" s="28"/>
      <c r="M1444" s="28"/>
      <c r="N1444" s="162"/>
      <c r="O1444" s="16"/>
      <c r="P1444" s="103"/>
      <c r="Q1444" s="103"/>
      <c r="R1444" s="103"/>
      <c r="S1444" s="103"/>
      <c r="T1444" s="103"/>
      <c r="U1444" s="103"/>
      <c r="V1444" s="103"/>
      <c r="W1444" s="103"/>
      <c r="X1444" s="103"/>
      <c r="Y1444" s="103"/>
      <c r="Z1444" s="103"/>
    </row>
    <row r="1445" spans="1:26" s="9" customFormat="1" ht="15.75">
      <c r="A1445" s="66" t="s">
        <v>264</v>
      </c>
      <c r="B1445" s="81"/>
      <c r="C1445" s="81"/>
      <c r="D1445" s="81"/>
      <c r="E1445" s="81"/>
      <c r="F1445" s="81"/>
      <c r="G1445" s="81"/>
      <c r="H1445" s="81"/>
      <c r="I1445" s="81"/>
      <c r="J1445" s="81"/>
      <c r="K1445" s="81"/>
      <c r="L1445" s="81"/>
      <c r="M1445" s="81"/>
      <c r="N1445" s="176"/>
      <c r="O1445" s="82"/>
      <c r="P1445" s="103"/>
      <c r="Q1445" s="103"/>
      <c r="R1445" s="103"/>
      <c r="S1445" s="103"/>
      <c r="T1445" s="103"/>
      <c r="U1445" s="103"/>
      <c r="V1445" s="103"/>
      <c r="W1445" s="103"/>
      <c r="X1445" s="103"/>
      <c r="Y1445" s="103"/>
      <c r="Z1445" s="103"/>
    </row>
    <row r="1446" spans="1:26" s="9" customFormat="1" ht="15.75">
      <c r="A1446" s="32" t="s">
        <v>265</v>
      </c>
      <c r="B1446" s="22">
        <f t="shared" ref="B1446:G1446" si="1556">B1428</f>
        <v>9419.99</v>
      </c>
      <c r="C1446" s="22">
        <f t="shared" si="1556"/>
        <v>7815.6599999999989</v>
      </c>
      <c r="D1446" s="22">
        <f t="shared" si="1556"/>
        <v>8999.39</v>
      </c>
      <c r="E1446" s="22">
        <f t="shared" si="1556"/>
        <v>8213.39</v>
      </c>
      <c r="F1446" s="22">
        <f t="shared" si="1556"/>
        <v>8508.6400000000012</v>
      </c>
      <c r="G1446" s="22">
        <f t="shared" si="1556"/>
        <v>7314.5800000000008</v>
      </c>
      <c r="H1446" s="22">
        <f t="shared" ref="H1446:I1446" si="1557">H1428</f>
        <v>7477.9650000000001</v>
      </c>
      <c r="I1446" s="22">
        <f t="shared" si="1557"/>
        <v>8132.74</v>
      </c>
      <c r="J1446" s="22">
        <f t="shared" ref="J1446:K1446" si="1558">J1428</f>
        <v>7309.39</v>
      </c>
      <c r="K1446" s="22">
        <f t="shared" si="1558"/>
        <v>7352.8850000000002</v>
      </c>
      <c r="L1446" s="22">
        <f t="shared" ref="L1446:M1446" si="1559">L1428</f>
        <v>6838.5999999999985</v>
      </c>
      <c r="M1446" s="22">
        <f t="shared" si="1559"/>
        <v>7539.2300000000005</v>
      </c>
      <c r="N1446" s="161">
        <f>N1428</f>
        <v>94922.46</v>
      </c>
      <c r="O1446" s="22">
        <f>O1428</f>
        <v>7910.2049999999999</v>
      </c>
      <c r="P1446" s="103"/>
      <c r="Q1446" s="103"/>
      <c r="R1446" s="103"/>
      <c r="S1446" s="103"/>
      <c r="T1446" s="103"/>
      <c r="U1446" s="103"/>
      <c r="V1446" s="103"/>
      <c r="W1446" s="103"/>
      <c r="X1446" s="103"/>
      <c r="Y1446" s="103"/>
      <c r="Z1446" s="103"/>
    </row>
    <row r="1447" spans="1:26" s="9" customFormat="1" ht="15.75">
      <c r="A1447" s="32" t="s">
        <v>266</v>
      </c>
      <c r="B1447" s="22">
        <f t="shared" ref="B1447:H1447" si="1560">IF(B1428=0,"",B1428/B1696)</f>
        <v>303.87064516129033</v>
      </c>
      <c r="C1447" s="22">
        <f t="shared" si="1560"/>
        <v>279.13071428571425</v>
      </c>
      <c r="D1447" s="22">
        <f t="shared" si="1560"/>
        <v>290.30290322580646</v>
      </c>
      <c r="E1447" s="22">
        <f t="shared" si="1560"/>
        <v>273.77966666666663</v>
      </c>
      <c r="F1447" s="22">
        <f t="shared" si="1560"/>
        <v>274.47225806451615</v>
      </c>
      <c r="G1447" s="22">
        <f t="shared" si="1560"/>
        <v>243.81933333333336</v>
      </c>
      <c r="H1447" s="22">
        <f t="shared" si="1560"/>
        <v>241.22467741935483</v>
      </c>
      <c r="I1447" s="22">
        <f t="shared" ref="I1447:J1447" si="1561">IF(I1428=0,"",I1428/I1696)</f>
        <v>262.34645161290319</v>
      </c>
      <c r="J1447" s="22">
        <f t="shared" si="1561"/>
        <v>243.64633333333333</v>
      </c>
      <c r="K1447" s="22">
        <f t="shared" ref="K1447:L1447" si="1562">IF(K1428=0,"",K1428/K1696)</f>
        <v>237.18983870967742</v>
      </c>
      <c r="L1447" s="22">
        <f t="shared" si="1562"/>
        <v>227.95333333333329</v>
      </c>
      <c r="M1447" s="22">
        <f t="shared" ref="M1447" si="1563">IF(M1428=0,"",M1428/M1696)</f>
        <v>243.2009677419355</v>
      </c>
      <c r="N1447" s="161">
        <f>SUM(B1447:M1447)</f>
        <v>3120.9371228878649</v>
      </c>
      <c r="O1447" s="22">
        <f>IF(N1447=0,0,AVERAGE(B1447:M1447))</f>
        <v>260.07809357398872</v>
      </c>
      <c r="P1447" s="103"/>
      <c r="Q1447" s="103"/>
      <c r="R1447" s="103"/>
      <c r="S1447" s="103"/>
      <c r="T1447" s="103"/>
      <c r="U1447" s="103"/>
      <c r="V1447" s="103"/>
      <c r="W1447" s="103"/>
      <c r="X1447" s="103"/>
      <c r="Y1447" s="103"/>
      <c r="Z1447" s="103"/>
    </row>
    <row r="1448" spans="1:26" s="9" customFormat="1" ht="15.75">
      <c r="A1448" s="32" t="s">
        <v>267</v>
      </c>
      <c r="B1448" s="92">
        <f t="shared" ref="B1448:G1448" si="1564">B1442</f>
        <v>0</v>
      </c>
      <c r="C1448" s="92">
        <f t="shared" si="1564"/>
        <v>0</v>
      </c>
      <c r="D1448" s="92">
        <f t="shared" si="1564"/>
        <v>0</v>
      </c>
      <c r="E1448" s="92">
        <f t="shared" si="1564"/>
        <v>0</v>
      </c>
      <c r="F1448" s="92">
        <f t="shared" si="1564"/>
        <v>0</v>
      </c>
      <c r="G1448" s="92">
        <f t="shared" si="1564"/>
        <v>0</v>
      </c>
      <c r="H1448" s="92">
        <f t="shared" ref="H1448:I1448" si="1565">H1442</f>
        <v>0</v>
      </c>
      <c r="I1448" s="92">
        <f t="shared" si="1565"/>
        <v>0</v>
      </c>
      <c r="J1448" s="92">
        <f t="shared" ref="J1448:K1448" si="1566">J1442</f>
        <v>0</v>
      </c>
      <c r="K1448" s="92">
        <f t="shared" si="1566"/>
        <v>0</v>
      </c>
      <c r="L1448" s="92">
        <f t="shared" ref="L1448:M1448" si="1567">L1442</f>
        <v>0</v>
      </c>
      <c r="M1448" s="92">
        <f t="shared" si="1567"/>
        <v>0</v>
      </c>
      <c r="N1448" s="161">
        <f>N1442</f>
        <v>0</v>
      </c>
      <c r="O1448" s="22">
        <f>O1442</f>
        <v>0</v>
      </c>
      <c r="P1448" s="103"/>
      <c r="Q1448" s="103"/>
      <c r="R1448" s="103"/>
      <c r="S1448" s="103"/>
      <c r="T1448" s="103"/>
      <c r="U1448" s="103"/>
      <c r="V1448" s="103"/>
      <c r="W1448" s="103"/>
      <c r="X1448" s="103"/>
      <c r="Y1448" s="103"/>
      <c r="Z1448" s="103"/>
    </row>
    <row r="1449" spans="1:26" s="9" customFormat="1" ht="15.75">
      <c r="A1449" s="32" t="s">
        <v>268</v>
      </c>
      <c r="B1449" s="92">
        <f t="shared" ref="B1449:G1449" si="1568">IF(B1446=0,"",(B1448)/B1446)</f>
        <v>0</v>
      </c>
      <c r="C1449" s="92">
        <f t="shared" si="1568"/>
        <v>0</v>
      </c>
      <c r="D1449" s="92">
        <f t="shared" si="1568"/>
        <v>0</v>
      </c>
      <c r="E1449" s="92">
        <f t="shared" si="1568"/>
        <v>0</v>
      </c>
      <c r="F1449" s="92">
        <f t="shared" si="1568"/>
        <v>0</v>
      </c>
      <c r="G1449" s="92">
        <f t="shared" si="1568"/>
        <v>0</v>
      </c>
      <c r="H1449" s="92">
        <f t="shared" ref="H1449:I1449" si="1569">IF(H1446=0,"",(H1448)/H1446)</f>
        <v>0</v>
      </c>
      <c r="I1449" s="92">
        <f t="shared" si="1569"/>
        <v>0</v>
      </c>
      <c r="J1449" s="92">
        <f t="shared" ref="J1449:K1449" si="1570">IF(J1446=0,"",(J1448)/J1446)</f>
        <v>0</v>
      </c>
      <c r="K1449" s="92">
        <f t="shared" si="1570"/>
        <v>0</v>
      </c>
      <c r="L1449" s="92">
        <f t="shared" ref="L1449:M1449" si="1571">IF(L1446=0,"",(L1448)/L1446)</f>
        <v>0</v>
      </c>
      <c r="M1449" s="92">
        <f t="shared" si="1571"/>
        <v>0</v>
      </c>
      <c r="N1449" s="161">
        <f>SUM(B1449:M1449)</f>
        <v>0</v>
      </c>
      <c r="O1449" s="22">
        <f>IF(N1449=0,0,AVERAGE(B1449:M1449))</f>
        <v>0</v>
      </c>
      <c r="P1449" s="103"/>
      <c r="Q1449" s="103"/>
      <c r="R1449" s="103"/>
      <c r="S1449" s="103"/>
      <c r="T1449" s="103"/>
      <c r="U1449" s="103"/>
      <c r="V1449" s="103"/>
      <c r="W1449" s="103"/>
      <c r="X1449" s="103"/>
      <c r="Y1449" s="103"/>
      <c r="Z1449" s="103"/>
    </row>
    <row r="1450" spans="1:26" s="9" customFormat="1">
      <c r="A1450" s="26"/>
      <c r="B1450" s="27"/>
      <c r="C1450" s="27"/>
      <c r="D1450" s="27"/>
      <c r="E1450" s="28"/>
      <c r="F1450" s="28"/>
      <c r="G1450" s="28"/>
      <c r="H1450" s="28"/>
      <c r="I1450" s="28"/>
      <c r="J1450" s="28"/>
      <c r="K1450" s="28"/>
      <c r="L1450" s="28"/>
      <c r="M1450" s="28"/>
      <c r="N1450" s="162"/>
      <c r="O1450" s="16"/>
      <c r="P1450" s="103"/>
      <c r="Q1450" s="103"/>
      <c r="R1450" s="103"/>
      <c r="S1450" s="103"/>
      <c r="T1450" s="103"/>
      <c r="U1450" s="103"/>
      <c r="V1450" s="103"/>
      <c r="W1450" s="103"/>
      <c r="X1450" s="103"/>
      <c r="Y1450" s="103"/>
      <c r="Z1450" s="103"/>
    </row>
    <row r="1451" spans="1:26" s="9" customFormat="1" ht="15.75">
      <c r="A1451" s="66" t="s">
        <v>269</v>
      </c>
      <c r="B1451" s="81"/>
      <c r="C1451" s="81"/>
      <c r="D1451" s="81"/>
      <c r="E1451" s="81"/>
      <c r="F1451" s="81"/>
      <c r="G1451" s="81"/>
      <c r="H1451" s="81"/>
      <c r="I1451" s="81"/>
      <c r="J1451" s="81"/>
      <c r="K1451" s="81"/>
      <c r="L1451" s="81"/>
      <c r="M1451" s="81"/>
      <c r="N1451" s="176"/>
      <c r="O1451" s="82"/>
      <c r="P1451" s="103"/>
      <c r="Q1451" s="103"/>
      <c r="R1451" s="103"/>
      <c r="S1451" s="103"/>
      <c r="T1451" s="103"/>
      <c r="U1451" s="103"/>
      <c r="V1451" s="103"/>
      <c r="W1451" s="103"/>
      <c r="X1451" s="103"/>
      <c r="Y1451" s="103"/>
      <c r="Z1451" s="103"/>
    </row>
    <row r="1452" spans="1:26" s="9" customFormat="1" ht="15.75">
      <c r="A1452" s="32" t="s">
        <v>270</v>
      </c>
      <c r="B1452" s="21" t="s">
        <v>44</v>
      </c>
      <c r="C1452" s="21" t="s">
        <v>44</v>
      </c>
      <c r="D1452" s="21" t="s">
        <v>44</v>
      </c>
      <c r="E1452" s="21" t="s">
        <v>44</v>
      </c>
      <c r="F1452" s="21" t="s">
        <v>44</v>
      </c>
      <c r="G1452" s="21" t="s">
        <v>44</v>
      </c>
      <c r="H1452" s="21" t="s">
        <v>44</v>
      </c>
      <c r="I1452" s="21" t="s">
        <v>44</v>
      </c>
      <c r="J1452" s="21" t="s">
        <v>44</v>
      </c>
      <c r="K1452" s="21" t="s">
        <v>44</v>
      </c>
      <c r="L1452" s="21" t="s">
        <v>44</v>
      </c>
      <c r="M1452" s="21" t="s">
        <v>44</v>
      </c>
      <c r="N1452" s="161">
        <f>SUM(B1452:M1452)</f>
        <v>0</v>
      </c>
      <c r="O1452" s="22">
        <f>IF(N1452=0,0,AVERAGE(B1452:M1452))</f>
        <v>0</v>
      </c>
      <c r="P1452" s="103"/>
      <c r="Q1452" s="103"/>
      <c r="R1452" s="103"/>
      <c r="S1452" s="103"/>
      <c r="T1452" s="103"/>
      <c r="U1452" s="103"/>
      <c r="V1452" s="103"/>
      <c r="W1452" s="103"/>
      <c r="X1452" s="103"/>
      <c r="Y1452" s="103"/>
      <c r="Z1452" s="103"/>
    </row>
    <row r="1453" spans="1:26" s="9" customFormat="1" ht="15.75">
      <c r="A1453" s="32" t="s">
        <v>271</v>
      </c>
      <c r="B1453" s="21" t="s">
        <v>44</v>
      </c>
      <c r="C1453" s="21" t="s">
        <v>44</v>
      </c>
      <c r="D1453" s="21" t="s">
        <v>44</v>
      </c>
      <c r="E1453" s="21" t="s">
        <v>44</v>
      </c>
      <c r="F1453" s="21" t="s">
        <v>44</v>
      </c>
      <c r="G1453" s="21" t="s">
        <v>44</v>
      </c>
      <c r="H1453" s="21" t="s">
        <v>44</v>
      </c>
      <c r="I1453" s="21" t="s">
        <v>44</v>
      </c>
      <c r="J1453" s="21" t="s">
        <v>44</v>
      </c>
      <c r="K1453" s="21" t="s">
        <v>44</v>
      </c>
      <c r="L1453" s="21" t="s">
        <v>44</v>
      </c>
      <c r="M1453" s="21" t="s">
        <v>44</v>
      </c>
      <c r="N1453" s="161">
        <f>SUM(B1453:M1453)</f>
        <v>0</v>
      </c>
      <c r="O1453" s="22">
        <f>IF(N1453=0,0,AVERAGE(B1453:M1453))</f>
        <v>0</v>
      </c>
      <c r="P1453" s="103"/>
      <c r="Q1453" s="103"/>
      <c r="R1453" s="103"/>
      <c r="S1453" s="103"/>
      <c r="T1453" s="103"/>
      <c r="U1453" s="103"/>
      <c r="V1453" s="103"/>
      <c r="W1453" s="103"/>
      <c r="X1453" s="103"/>
      <c r="Y1453" s="103"/>
      <c r="Z1453" s="103"/>
    </row>
    <row r="1454" spans="1:26" s="9" customFormat="1" ht="15.75">
      <c r="A1454" s="32" t="s">
        <v>272</v>
      </c>
      <c r="B1454" s="21" t="s">
        <v>44</v>
      </c>
      <c r="C1454" s="21" t="s">
        <v>44</v>
      </c>
      <c r="D1454" s="21" t="s">
        <v>44</v>
      </c>
      <c r="E1454" s="21" t="s">
        <v>44</v>
      </c>
      <c r="F1454" s="21" t="s">
        <v>44</v>
      </c>
      <c r="G1454" s="21" t="s">
        <v>44</v>
      </c>
      <c r="H1454" s="21" t="s">
        <v>44</v>
      </c>
      <c r="I1454" s="21" t="s">
        <v>44</v>
      </c>
      <c r="J1454" s="21" t="s">
        <v>44</v>
      </c>
      <c r="K1454" s="21" t="s">
        <v>44</v>
      </c>
      <c r="L1454" s="21" t="s">
        <v>44</v>
      </c>
      <c r="M1454" s="21" t="s">
        <v>44</v>
      </c>
      <c r="N1454" s="161">
        <f>SUM(B1454:M1454)</f>
        <v>0</v>
      </c>
      <c r="O1454" s="22">
        <f>IF(N1454=0,0,AVERAGE(B1454:M1454))</f>
        <v>0</v>
      </c>
      <c r="P1454" s="103"/>
      <c r="Q1454" s="103"/>
      <c r="R1454" s="103"/>
      <c r="S1454" s="103"/>
      <c r="T1454" s="103"/>
      <c r="U1454" s="103"/>
      <c r="V1454" s="103"/>
      <c r="W1454" s="103"/>
      <c r="X1454" s="103"/>
      <c r="Y1454" s="103"/>
      <c r="Z1454" s="103"/>
    </row>
    <row r="1455" spans="1:26" s="9" customFormat="1" ht="15.75">
      <c r="A1455" s="32" t="s">
        <v>273</v>
      </c>
      <c r="B1455" s="21" t="s">
        <v>44</v>
      </c>
      <c r="C1455" s="21" t="s">
        <v>44</v>
      </c>
      <c r="D1455" s="21" t="s">
        <v>44</v>
      </c>
      <c r="E1455" s="21" t="s">
        <v>44</v>
      </c>
      <c r="F1455" s="21" t="s">
        <v>44</v>
      </c>
      <c r="G1455" s="21" t="s">
        <v>44</v>
      </c>
      <c r="H1455" s="21" t="s">
        <v>44</v>
      </c>
      <c r="I1455" s="21" t="s">
        <v>44</v>
      </c>
      <c r="J1455" s="21" t="s">
        <v>44</v>
      </c>
      <c r="K1455" s="21" t="s">
        <v>44</v>
      </c>
      <c r="L1455" s="21" t="s">
        <v>44</v>
      </c>
      <c r="M1455" s="21" t="s">
        <v>44</v>
      </c>
      <c r="N1455" s="161">
        <f>SUM(B1455:M1455)</f>
        <v>0</v>
      </c>
      <c r="O1455" s="22">
        <f>IF(N1455=0,0,AVERAGE(B1455:M1455))</f>
        <v>0</v>
      </c>
      <c r="P1455" s="103"/>
      <c r="Q1455" s="103"/>
      <c r="R1455" s="103"/>
      <c r="S1455" s="103"/>
      <c r="T1455" s="103"/>
      <c r="U1455" s="103"/>
      <c r="V1455" s="103"/>
      <c r="W1455" s="103"/>
      <c r="X1455" s="103"/>
      <c r="Y1455" s="103"/>
      <c r="Z1455" s="103"/>
    </row>
    <row r="1456" spans="1:26" s="9" customFormat="1" ht="15.75">
      <c r="A1456" s="23" t="s">
        <v>21</v>
      </c>
      <c r="B1456" s="24">
        <f t="shared" ref="B1456:O1456" si="1572">SUM(B1452:B1455)</f>
        <v>0</v>
      </c>
      <c r="C1456" s="24">
        <f t="shared" si="1572"/>
        <v>0</v>
      </c>
      <c r="D1456" s="24">
        <f t="shared" si="1572"/>
        <v>0</v>
      </c>
      <c r="E1456" s="24">
        <f t="shared" si="1572"/>
        <v>0</v>
      </c>
      <c r="F1456" s="24">
        <f t="shared" si="1572"/>
        <v>0</v>
      </c>
      <c r="G1456" s="24">
        <f t="shared" si="1572"/>
        <v>0</v>
      </c>
      <c r="H1456" s="24">
        <f t="shared" ref="H1456:I1456" si="1573">SUM(H1452:H1455)</f>
        <v>0</v>
      </c>
      <c r="I1456" s="24">
        <f t="shared" si="1573"/>
        <v>0</v>
      </c>
      <c r="J1456" s="24">
        <f t="shared" ref="J1456:K1456" si="1574">SUM(J1452:J1455)</f>
        <v>0</v>
      </c>
      <c r="K1456" s="24">
        <f t="shared" si="1574"/>
        <v>0</v>
      </c>
      <c r="L1456" s="24">
        <f t="shared" ref="L1456:M1456" si="1575">SUM(L1452:L1455)</f>
        <v>0</v>
      </c>
      <c r="M1456" s="24">
        <f t="shared" si="1575"/>
        <v>0</v>
      </c>
      <c r="N1456" s="155">
        <f t="shared" si="1572"/>
        <v>0</v>
      </c>
      <c r="O1456" s="25">
        <f t="shared" si="1572"/>
        <v>0</v>
      </c>
      <c r="P1456" s="103"/>
      <c r="Q1456" s="103"/>
      <c r="R1456" s="103"/>
      <c r="S1456" s="103"/>
      <c r="T1456" s="103"/>
      <c r="U1456" s="103"/>
      <c r="V1456" s="103"/>
      <c r="W1456" s="103"/>
      <c r="X1456" s="103"/>
      <c r="Y1456" s="103"/>
      <c r="Z1456" s="103"/>
    </row>
    <row r="1457" spans="1:26" s="9" customFormat="1">
      <c r="A1457" s="26"/>
      <c r="B1457" s="27"/>
      <c r="C1457" s="27"/>
      <c r="D1457" s="27"/>
      <c r="E1457" s="28"/>
      <c r="F1457" s="28"/>
      <c r="G1457" s="28"/>
      <c r="H1457" s="28"/>
      <c r="I1457" s="28"/>
      <c r="J1457" s="28"/>
      <c r="K1457" s="28"/>
      <c r="L1457" s="28"/>
      <c r="M1457" s="28"/>
      <c r="N1457" s="162"/>
      <c r="O1457" s="16"/>
      <c r="P1457" s="103"/>
      <c r="Q1457" s="103"/>
      <c r="R1457" s="103"/>
      <c r="S1457" s="103"/>
      <c r="T1457" s="103"/>
      <c r="U1457" s="103"/>
      <c r="V1457" s="103"/>
      <c r="W1457" s="103"/>
      <c r="X1457" s="103"/>
      <c r="Y1457" s="103"/>
      <c r="Z1457" s="103"/>
    </row>
    <row r="1458" spans="1:26" s="9" customFormat="1" ht="15.75">
      <c r="A1458" s="17" t="s">
        <v>274</v>
      </c>
      <c r="B1458" s="30"/>
      <c r="C1458" s="30"/>
      <c r="D1458" s="30"/>
      <c r="E1458" s="30"/>
      <c r="F1458" s="30"/>
      <c r="G1458" s="30"/>
      <c r="H1458" s="30"/>
      <c r="I1458" s="30"/>
      <c r="J1458" s="30"/>
      <c r="K1458" s="30"/>
      <c r="L1458" s="30"/>
      <c r="M1458" s="30"/>
      <c r="N1458" s="163"/>
      <c r="O1458" s="31"/>
      <c r="P1458" s="103"/>
      <c r="Q1458" s="103"/>
      <c r="R1458" s="103"/>
      <c r="S1458" s="103"/>
      <c r="T1458" s="103"/>
      <c r="U1458" s="103"/>
      <c r="V1458" s="103"/>
      <c r="W1458" s="103"/>
      <c r="X1458" s="103"/>
      <c r="Y1458" s="103"/>
      <c r="Z1458" s="103"/>
    </row>
    <row r="1459" spans="1:26" s="9" customFormat="1" ht="15.75">
      <c r="A1459" s="66" t="s">
        <v>275</v>
      </c>
      <c r="B1459" s="81"/>
      <c r="C1459" s="81"/>
      <c r="D1459" s="81"/>
      <c r="E1459" s="81"/>
      <c r="F1459" s="81"/>
      <c r="G1459" s="81"/>
      <c r="H1459" s="81"/>
      <c r="I1459" s="81"/>
      <c r="J1459" s="81"/>
      <c r="K1459" s="81"/>
      <c r="L1459" s="81"/>
      <c r="M1459" s="81"/>
      <c r="N1459" s="176"/>
      <c r="O1459" s="82"/>
      <c r="P1459" s="103"/>
      <c r="Q1459" s="103"/>
      <c r="R1459" s="103"/>
      <c r="S1459" s="103"/>
      <c r="T1459" s="103"/>
      <c r="U1459" s="103"/>
      <c r="V1459" s="103"/>
      <c r="W1459" s="103"/>
      <c r="X1459" s="103"/>
      <c r="Y1459" s="103"/>
      <c r="Z1459" s="103"/>
    </row>
    <row r="1460" spans="1:26" s="9" customFormat="1" ht="15.75">
      <c r="A1460" s="37" t="s">
        <v>276</v>
      </c>
      <c r="B1460" s="214">
        <v>70</v>
      </c>
      <c r="C1460" s="214">
        <v>36</v>
      </c>
      <c r="D1460" s="214">
        <v>15</v>
      </c>
      <c r="E1460" s="214">
        <v>25</v>
      </c>
      <c r="F1460" s="214">
        <v>19</v>
      </c>
      <c r="G1460" s="21">
        <v>33</v>
      </c>
      <c r="H1460" s="21">
        <v>29</v>
      </c>
      <c r="I1460" s="21">
        <v>62</v>
      </c>
      <c r="J1460" s="21">
        <v>22</v>
      </c>
      <c r="K1460" s="21">
        <v>27</v>
      </c>
      <c r="L1460" s="21">
        <v>17</v>
      </c>
      <c r="M1460" s="21">
        <v>20</v>
      </c>
      <c r="N1460" s="161">
        <f t="shared" ref="N1460:N1471" si="1576">SUM(B1460:M1460)</f>
        <v>375</v>
      </c>
      <c r="O1460" s="22">
        <f t="shared" ref="O1460:O1471" si="1577">IF(N1460=0,0,AVERAGE(B1460:M1460))</f>
        <v>31.25</v>
      </c>
      <c r="P1460" s="103"/>
      <c r="Q1460" s="103"/>
      <c r="R1460" s="103"/>
      <c r="S1460" s="103"/>
      <c r="T1460" s="103"/>
      <c r="U1460" s="103"/>
      <c r="V1460" s="103"/>
      <c r="W1460" s="103"/>
      <c r="X1460" s="103"/>
      <c r="Y1460" s="103"/>
      <c r="Z1460" s="103"/>
    </row>
    <row r="1461" spans="1:26" s="9" customFormat="1" ht="15.75">
      <c r="A1461" s="37" t="s">
        <v>277</v>
      </c>
      <c r="B1461" s="214">
        <v>2</v>
      </c>
      <c r="C1461" s="214">
        <v>2</v>
      </c>
      <c r="D1461" s="214">
        <v>15</v>
      </c>
      <c r="E1461" s="214">
        <v>3</v>
      </c>
      <c r="F1461" s="214">
        <v>0</v>
      </c>
      <c r="G1461" s="21">
        <v>4</v>
      </c>
      <c r="H1461" s="21">
        <v>0</v>
      </c>
      <c r="I1461" s="21">
        <v>3</v>
      </c>
      <c r="J1461" s="21">
        <v>5</v>
      </c>
      <c r="K1461" s="21">
        <v>7</v>
      </c>
      <c r="L1461" s="21">
        <v>5</v>
      </c>
      <c r="M1461" s="21">
        <v>1</v>
      </c>
      <c r="N1461" s="161">
        <f t="shared" si="1576"/>
        <v>47</v>
      </c>
      <c r="O1461" s="22">
        <f t="shared" si="1577"/>
        <v>3.9166666666666665</v>
      </c>
      <c r="P1461" s="103"/>
      <c r="Q1461" s="103"/>
      <c r="R1461" s="103"/>
      <c r="S1461" s="103"/>
      <c r="T1461" s="103"/>
      <c r="U1461" s="103"/>
      <c r="V1461" s="103"/>
      <c r="W1461" s="103"/>
      <c r="X1461" s="103"/>
      <c r="Y1461" s="103"/>
      <c r="Z1461" s="103"/>
    </row>
    <row r="1462" spans="1:26" s="9" customFormat="1" ht="15.75">
      <c r="A1462" s="37" t="s">
        <v>278</v>
      </c>
      <c r="B1462" s="214">
        <v>3</v>
      </c>
      <c r="C1462" s="214">
        <v>1</v>
      </c>
      <c r="D1462" s="214">
        <v>3</v>
      </c>
      <c r="E1462" s="214">
        <v>2</v>
      </c>
      <c r="F1462" s="214">
        <v>0</v>
      </c>
      <c r="G1462" s="21">
        <v>2</v>
      </c>
      <c r="H1462" s="21">
        <v>0</v>
      </c>
      <c r="I1462" s="21">
        <v>1</v>
      </c>
      <c r="J1462" s="21">
        <v>3</v>
      </c>
      <c r="K1462" s="21">
        <v>0</v>
      </c>
      <c r="L1462" s="21">
        <v>0</v>
      </c>
      <c r="M1462" s="21">
        <v>0</v>
      </c>
      <c r="N1462" s="161">
        <f t="shared" si="1576"/>
        <v>15</v>
      </c>
      <c r="O1462" s="22">
        <f t="shared" si="1577"/>
        <v>1.25</v>
      </c>
      <c r="P1462" s="103"/>
      <c r="Q1462" s="103"/>
      <c r="R1462" s="103"/>
      <c r="S1462" s="103"/>
      <c r="T1462" s="103"/>
      <c r="U1462" s="103"/>
      <c r="V1462" s="103"/>
      <c r="W1462" s="103"/>
      <c r="X1462" s="103"/>
      <c r="Y1462" s="103"/>
      <c r="Z1462" s="103"/>
    </row>
    <row r="1463" spans="1:26" s="9" customFormat="1" ht="15.75">
      <c r="A1463" s="37" t="s">
        <v>279</v>
      </c>
      <c r="B1463" s="214">
        <v>64</v>
      </c>
      <c r="C1463" s="214">
        <v>117</v>
      </c>
      <c r="D1463" s="214">
        <v>90</v>
      </c>
      <c r="E1463" s="214">
        <v>111</v>
      </c>
      <c r="F1463" s="214">
        <v>103</v>
      </c>
      <c r="G1463" s="21">
        <v>46</v>
      </c>
      <c r="H1463" s="21">
        <v>63</v>
      </c>
      <c r="I1463" s="21">
        <v>104</v>
      </c>
      <c r="J1463" s="21">
        <v>126</v>
      </c>
      <c r="K1463" s="21">
        <v>132</v>
      </c>
      <c r="L1463" s="21">
        <v>66</v>
      </c>
      <c r="M1463" s="21">
        <v>112</v>
      </c>
      <c r="N1463" s="161">
        <f t="shared" si="1576"/>
        <v>1134</v>
      </c>
      <c r="O1463" s="22">
        <f t="shared" si="1577"/>
        <v>94.5</v>
      </c>
      <c r="P1463" s="103"/>
      <c r="Q1463" s="103"/>
      <c r="R1463" s="103"/>
      <c r="S1463" s="103"/>
      <c r="T1463" s="103"/>
      <c r="U1463" s="103"/>
      <c r="V1463" s="103"/>
      <c r="W1463" s="103"/>
      <c r="X1463" s="103"/>
      <c r="Y1463" s="103"/>
      <c r="Z1463" s="103"/>
    </row>
    <row r="1464" spans="1:26" s="9" customFormat="1" ht="15.75">
      <c r="A1464" s="37" t="s">
        <v>280</v>
      </c>
      <c r="B1464" s="214">
        <v>0</v>
      </c>
      <c r="C1464" s="214">
        <v>0</v>
      </c>
      <c r="D1464" s="214">
        <v>0</v>
      </c>
      <c r="E1464" s="214">
        <v>0</v>
      </c>
      <c r="F1464" s="214">
        <v>0</v>
      </c>
      <c r="G1464" s="21">
        <v>0</v>
      </c>
      <c r="H1464" s="21">
        <v>0</v>
      </c>
      <c r="I1464" s="21">
        <v>0</v>
      </c>
      <c r="J1464" s="21">
        <v>0</v>
      </c>
      <c r="K1464" s="21">
        <v>0</v>
      </c>
      <c r="L1464" s="21">
        <v>0</v>
      </c>
      <c r="M1464" s="21">
        <v>0</v>
      </c>
      <c r="N1464" s="161">
        <f t="shared" si="1576"/>
        <v>0</v>
      </c>
      <c r="O1464" s="22">
        <f t="shared" si="1577"/>
        <v>0</v>
      </c>
      <c r="P1464" s="103"/>
      <c r="Q1464" s="103"/>
      <c r="R1464" s="103"/>
      <c r="S1464" s="103"/>
      <c r="T1464" s="103"/>
      <c r="U1464" s="103"/>
      <c r="V1464" s="103"/>
      <c r="W1464" s="103"/>
      <c r="X1464" s="103"/>
      <c r="Y1464" s="103"/>
      <c r="Z1464" s="103"/>
    </row>
    <row r="1465" spans="1:26" s="9" customFormat="1" ht="15.75">
      <c r="A1465" s="37" t="s">
        <v>281</v>
      </c>
      <c r="B1465" s="214">
        <v>26</v>
      </c>
      <c r="C1465" s="214">
        <v>36</v>
      </c>
      <c r="D1465" s="214">
        <v>63</v>
      </c>
      <c r="E1465" s="214">
        <v>31</v>
      </c>
      <c r="F1465" s="214">
        <v>82</v>
      </c>
      <c r="G1465" s="21">
        <v>48</v>
      </c>
      <c r="H1465" s="21">
        <v>35</v>
      </c>
      <c r="I1465" s="21">
        <v>70</v>
      </c>
      <c r="J1465" s="21">
        <v>73</v>
      </c>
      <c r="K1465" s="21">
        <v>43</v>
      </c>
      <c r="L1465" s="21">
        <v>42</v>
      </c>
      <c r="M1465" s="21">
        <v>80</v>
      </c>
      <c r="N1465" s="161">
        <f t="shared" si="1576"/>
        <v>629</v>
      </c>
      <c r="O1465" s="22">
        <f t="shared" si="1577"/>
        <v>52.416666666666664</v>
      </c>
      <c r="P1465" s="103"/>
      <c r="Q1465" s="103"/>
      <c r="R1465" s="103"/>
      <c r="S1465" s="103"/>
      <c r="T1465" s="103"/>
      <c r="U1465" s="103"/>
      <c r="V1465" s="103"/>
      <c r="W1465" s="103"/>
      <c r="X1465" s="103"/>
      <c r="Y1465" s="103"/>
      <c r="Z1465" s="103"/>
    </row>
    <row r="1466" spans="1:26" s="9" customFormat="1" ht="15.75">
      <c r="A1466" s="37" t="s">
        <v>284</v>
      </c>
      <c r="B1466" s="214">
        <v>0</v>
      </c>
      <c r="C1466" s="214">
        <v>0</v>
      </c>
      <c r="D1466" s="214">
        <v>0</v>
      </c>
      <c r="E1466" s="214">
        <v>0</v>
      </c>
      <c r="F1466" s="214">
        <v>0</v>
      </c>
      <c r="G1466" s="21">
        <v>0</v>
      </c>
      <c r="H1466" s="21">
        <v>0</v>
      </c>
      <c r="I1466" s="21">
        <v>0</v>
      </c>
      <c r="J1466" s="21">
        <v>0</v>
      </c>
      <c r="K1466" s="21">
        <v>0</v>
      </c>
      <c r="L1466" s="21">
        <v>0</v>
      </c>
      <c r="M1466" s="21">
        <v>0</v>
      </c>
      <c r="N1466" s="161">
        <f t="shared" si="1576"/>
        <v>0</v>
      </c>
      <c r="O1466" s="22">
        <f t="shared" si="1577"/>
        <v>0</v>
      </c>
      <c r="P1466" s="103"/>
      <c r="Q1466" s="103"/>
      <c r="R1466" s="103"/>
      <c r="S1466" s="103"/>
      <c r="T1466" s="103"/>
      <c r="U1466" s="103"/>
      <c r="V1466" s="103"/>
      <c r="W1466" s="103"/>
      <c r="X1466" s="103"/>
      <c r="Y1466" s="103"/>
      <c r="Z1466" s="103"/>
    </row>
    <row r="1467" spans="1:26" s="9" customFormat="1" ht="15.75">
      <c r="A1467" s="37" t="s">
        <v>282</v>
      </c>
      <c r="B1467" s="214">
        <v>5</v>
      </c>
      <c r="C1467" s="214">
        <v>2</v>
      </c>
      <c r="D1467" s="214">
        <v>2</v>
      </c>
      <c r="E1467" s="214">
        <v>5</v>
      </c>
      <c r="F1467" s="214">
        <v>7</v>
      </c>
      <c r="G1467" s="21">
        <v>0</v>
      </c>
      <c r="H1467" s="21">
        <v>18</v>
      </c>
      <c r="I1467" s="21">
        <v>5</v>
      </c>
      <c r="J1467" s="21">
        <v>2</v>
      </c>
      <c r="K1467" s="21">
        <v>16</v>
      </c>
      <c r="L1467" s="21">
        <v>17</v>
      </c>
      <c r="M1467" s="21">
        <v>20</v>
      </c>
      <c r="N1467" s="161">
        <f t="shared" si="1576"/>
        <v>99</v>
      </c>
      <c r="O1467" s="22">
        <f t="shared" si="1577"/>
        <v>8.25</v>
      </c>
      <c r="P1467" s="103"/>
      <c r="Q1467" s="103"/>
      <c r="R1467" s="103"/>
      <c r="S1467" s="103"/>
      <c r="T1467" s="103"/>
      <c r="U1467" s="103"/>
      <c r="V1467" s="103"/>
      <c r="W1467" s="103"/>
      <c r="X1467" s="103"/>
      <c r="Y1467" s="103"/>
      <c r="Z1467" s="103"/>
    </row>
    <row r="1468" spans="1:26" s="9" customFormat="1" ht="15.75">
      <c r="A1468" s="37" t="s">
        <v>283</v>
      </c>
      <c r="B1468" s="214">
        <v>1</v>
      </c>
      <c r="C1468" s="214">
        <v>3</v>
      </c>
      <c r="D1468" s="214">
        <v>4</v>
      </c>
      <c r="E1468" s="214">
        <v>2</v>
      </c>
      <c r="F1468" s="214">
        <v>2</v>
      </c>
      <c r="G1468" s="21">
        <v>1</v>
      </c>
      <c r="H1468" s="21">
        <v>7</v>
      </c>
      <c r="I1468" s="21">
        <v>2</v>
      </c>
      <c r="J1468" s="21">
        <v>1</v>
      </c>
      <c r="K1468" s="21">
        <v>7</v>
      </c>
      <c r="L1468" s="21">
        <v>7</v>
      </c>
      <c r="M1468" s="21">
        <v>1</v>
      </c>
      <c r="N1468" s="161">
        <f t="shared" si="1576"/>
        <v>38</v>
      </c>
      <c r="O1468" s="22">
        <f t="shared" si="1577"/>
        <v>3.1666666666666665</v>
      </c>
      <c r="P1468" s="103"/>
      <c r="Q1468" s="103"/>
      <c r="R1468" s="103"/>
      <c r="S1468" s="103"/>
      <c r="T1468" s="103"/>
      <c r="U1468" s="103"/>
      <c r="V1468" s="103"/>
      <c r="W1468" s="103"/>
      <c r="X1468" s="103"/>
      <c r="Y1468" s="103"/>
      <c r="Z1468" s="103"/>
    </row>
    <row r="1469" spans="1:26" s="9" customFormat="1" ht="15.75">
      <c r="A1469" s="37" t="s">
        <v>285</v>
      </c>
      <c r="B1469" s="214">
        <v>17</v>
      </c>
      <c r="C1469" s="214">
        <v>70</v>
      </c>
      <c r="D1469" s="214">
        <v>49</v>
      </c>
      <c r="E1469" s="214">
        <v>57</v>
      </c>
      <c r="F1469" s="214">
        <v>31</v>
      </c>
      <c r="G1469" s="21">
        <v>55</v>
      </c>
      <c r="H1469" s="21">
        <v>68</v>
      </c>
      <c r="I1469" s="21">
        <v>67</v>
      </c>
      <c r="J1469" s="21">
        <v>52</v>
      </c>
      <c r="K1469" s="21">
        <v>89</v>
      </c>
      <c r="L1469" s="21">
        <v>89</v>
      </c>
      <c r="M1469" s="21">
        <v>84</v>
      </c>
      <c r="N1469" s="161">
        <f t="shared" si="1576"/>
        <v>728</v>
      </c>
      <c r="O1469" s="22">
        <f t="shared" si="1577"/>
        <v>60.666666666666664</v>
      </c>
      <c r="P1469" s="103"/>
      <c r="Q1469" s="103"/>
      <c r="R1469" s="103"/>
      <c r="S1469" s="103"/>
      <c r="T1469" s="103"/>
      <c r="U1469" s="103"/>
      <c r="V1469" s="103"/>
      <c r="W1469" s="103"/>
      <c r="X1469" s="103"/>
      <c r="Y1469" s="103"/>
      <c r="Z1469" s="103"/>
    </row>
    <row r="1470" spans="1:26" s="9" customFormat="1" ht="15.75">
      <c r="A1470" s="37" t="s">
        <v>286</v>
      </c>
      <c r="B1470" s="214">
        <v>0</v>
      </c>
      <c r="C1470" s="214">
        <v>48</v>
      </c>
      <c r="D1470" s="214">
        <v>52</v>
      </c>
      <c r="E1470" s="214">
        <v>69</v>
      </c>
      <c r="F1470" s="214">
        <v>80</v>
      </c>
      <c r="G1470" s="21">
        <v>50</v>
      </c>
      <c r="H1470" s="21">
        <v>99</v>
      </c>
      <c r="I1470" s="21">
        <v>95</v>
      </c>
      <c r="J1470" s="21">
        <v>116</v>
      </c>
      <c r="K1470" s="21">
        <v>121</v>
      </c>
      <c r="L1470" s="21">
        <v>203</v>
      </c>
      <c r="M1470" s="21">
        <v>116</v>
      </c>
      <c r="N1470" s="161">
        <f t="shared" si="1576"/>
        <v>1049</v>
      </c>
      <c r="O1470" s="22">
        <f t="shared" si="1577"/>
        <v>87.416666666666671</v>
      </c>
      <c r="P1470" s="103"/>
      <c r="Q1470" s="103"/>
      <c r="R1470" s="103"/>
      <c r="S1470" s="103"/>
      <c r="T1470" s="103"/>
      <c r="U1470" s="103"/>
      <c r="V1470" s="103"/>
      <c r="W1470" s="103"/>
      <c r="X1470" s="103"/>
      <c r="Y1470" s="103"/>
      <c r="Z1470" s="103"/>
    </row>
    <row r="1471" spans="1:26" s="9" customFormat="1" ht="15.75">
      <c r="A1471" s="37" t="s">
        <v>287</v>
      </c>
      <c r="B1471" s="214">
        <v>0</v>
      </c>
      <c r="C1471" s="214">
        <v>0</v>
      </c>
      <c r="D1471" s="214">
        <v>0</v>
      </c>
      <c r="E1471" s="214">
        <v>0</v>
      </c>
      <c r="F1471" s="214">
        <v>0</v>
      </c>
      <c r="G1471" s="21">
        <v>0</v>
      </c>
      <c r="H1471" s="21">
        <v>0</v>
      </c>
      <c r="I1471" s="21">
        <v>0</v>
      </c>
      <c r="J1471" s="21">
        <v>1</v>
      </c>
      <c r="K1471" s="21">
        <v>0</v>
      </c>
      <c r="L1471" s="21">
        <v>0</v>
      </c>
      <c r="M1471" s="21">
        <v>0</v>
      </c>
      <c r="N1471" s="161">
        <f t="shared" si="1576"/>
        <v>1</v>
      </c>
      <c r="O1471" s="22">
        <f t="shared" si="1577"/>
        <v>8.3333333333333329E-2</v>
      </c>
      <c r="P1471" s="103"/>
      <c r="Q1471" s="103"/>
      <c r="R1471" s="103"/>
      <c r="S1471" s="103"/>
      <c r="T1471" s="103"/>
      <c r="U1471" s="103"/>
      <c r="V1471" s="103"/>
      <c r="W1471" s="103"/>
      <c r="X1471" s="103"/>
      <c r="Y1471" s="103"/>
      <c r="Z1471" s="103"/>
    </row>
    <row r="1472" spans="1:26" s="9" customFormat="1" ht="15.75">
      <c r="A1472" s="37" t="s">
        <v>22</v>
      </c>
      <c r="B1472" s="214">
        <v>115</v>
      </c>
      <c r="C1472" s="214">
        <v>127</v>
      </c>
      <c r="D1472" s="214">
        <v>122</v>
      </c>
      <c r="E1472" s="214">
        <v>109</v>
      </c>
      <c r="F1472" s="214">
        <v>103</v>
      </c>
      <c r="G1472" s="21">
        <v>115</v>
      </c>
      <c r="H1472" s="21">
        <v>76</v>
      </c>
      <c r="I1472" s="21">
        <v>185</v>
      </c>
      <c r="J1472" s="21">
        <v>117</v>
      </c>
      <c r="K1472" s="21">
        <v>103</v>
      </c>
      <c r="L1472" s="21">
        <v>80</v>
      </c>
      <c r="M1472" s="21">
        <v>83</v>
      </c>
      <c r="N1472" s="161">
        <f>SUM(B1472:M1472)</f>
        <v>1335</v>
      </c>
      <c r="O1472" s="22">
        <f>IF(N1472=0,0,AVERAGE(B1472:M1472))</f>
        <v>111.25</v>
      </c>
      <c r="P1472" s="103"/>
      <c r="Q1472" s="103"/>
      <c r="R1472" s="103"/>
      <c r="S1472" s="103"/>
      <c r="T1472" s="103"/>
      <c r="U1472" s="103"/>
      <c r="V1472" s="103"/>
      <c r="W1472" s="103"/>
      <c r="X1472" s="103"/>
      <c r="Y1472" s="103"/>
      <c r="Z1472" s="103"/>
    </row>
    <row r="1473" spans="1:26" s="9" customFormat="1" ht="15.75">
      <c r="A1473" s="62" t="s">
        <v>21</v>
      </c>
      <c r="B1473" s="24">
        <f t="shared" ref="B1473:G1473" si="1578">SUM(B1460:B1472)</f>
        <v>303</v>
      </c>
      <c r="C1473" s="24">
        <f t="shared" si="1578"/>
        <v>442</v>
      </c>
      <c r="D1473" s="24">
        <f t="shared" si="1578"/>
        <v>415</v>
      </c>
      <c r="E1473" s="24">
        <f t="shared" si="1578"/>
        <v>414</v>
      </c>
      <c r="F1473" s="24">
        <f t="shared" si="1578"/>
        <v>427</v>
      </c>
      <c r="G1473" s="24">
        <f t="shared" si="1578"/>
        <v>354</v>
      </c>
      <c r="H1473" s="24">
        <f t="shared" ref="H1473:I1473" si="1579">SUM(H1460:H1472)</f>
        <v>395</v>
      </c>
      <c r="I1473" s="24">
        <f t="shared" si="1579"/>
        <v>594</v>
      </c>
      <c r="J1473" s="24">
        <f t="shared" ref="J1473:K1473" si="1580">SUM(J1460:J1472)</f>
        <v>518</v>
      </c>
      <c r="K1473" s="24">
        <f t="shared" si="1580"/>
        <v>545</v>
      </c>
      <c r="L1473" s="24">
        <f t="shared" ref="L1473:M1473" si="1581">SUM(L1460:L1472)</f>
        <v>526</v>
      </c>
      <c r="M1473" s="24">
        <f t="shared" si="1581"/>
        <v>517</v>
      </c>
      <c r="N1473" s="155">
        <f>SUM(N1460:N1472)</f>
        <v>5450</v>
      </c>
      <c r="O1473" s="25">
        <f>SUM(O1460:O1472)</f>
        <v>454.16666666666663</v>
      </c>
      <c r="P1473" s="103"/>
      <c r="Q1473" s="103"/>
      <c r="R1473" s="103"/>
      <c r="S1473" s="103"/>
      <c r="T1473" s="103"/>
      <c r="U1473" s="103"/>
      <c r="V1473" s="103"/>
      <c r="W1473" s="103"/>
      <c r="X1473" s="103"/>
      <c r="Y1473" s="103"/>
      <c r="Z1473" s="103"/>
    </row>
    <row r="1474" spans="1:26" s="9" customFormat="1" ht="15.75">
      <c r="A1474" s="62" t="s">
        <v>131</v>
      </c>
      <c r="B1474" s="25">
        <f t="shared" ref="B1474:H1474" si="1582">IF(B1473=0,"",B1473/B$1696)</f>
        <v>9.7741935483870961</v>
      </c>
      <c r="C1474" s="25">
        <f t="shared" si="1582"/>
        <v>15.785714285714286</v>
      </c>
      <c r="D1474" s="25">
        <f t="shared" si="1582"/>
        <v>13.387096774193548</v>
      </c>
      <c r="E1474" s="25">
        <f t="shared" si="1582"/>
        <v>13.8</v>
      </c>
      <c r="F1474" s="25">
        <f t="shared" si="1582"/>
        <v>13.774193548387096</v>
      </c>
      <c r="G1474" s="25">
        <f t="shared" si="1582"/>
        <v>11.8</v>
      </c>
      <c r="H1474" s="25">
        <f t="shared" si="1582"/>
        <v>12.741935483870968</v>
      </c>
      <c r="I1474" s="25">
        <f t="shared" ref="I1474:J1474" si="1583">IF(I1473=0,"",I1473/I$1696)</f>
        <v>19.161290322580644</v>
      </c>
      <c r="J1474" s="25">
        <f t="shared" si="1583"/>
        <v>17.266666666666666</v>
      </c>
      <c r="K1474" s="25">
        <f t="shared" ref="K1474:L1474" si="1584">IF(K1473=0,"",K1473/K$1696)</f>
        <v>17.580645161290324</v>
      </c>
      <c r="L1474" s="25">
        <f t="shared" si="1584"/>
        <v>17.533333333333335</v>
      </c>
      <c r="M1474" s="25">
        <f t="shared" ref="M1474" si="1585">IF(M1473=0,"",M1473/M$1696)</f>
        <v>16.677419354838708</v>
      </c>
      <c r="N1474" s="155">
        <f>SUM(B1474:M1474)</f>
        <v>179.28248847926267</v>
      </c>
      <c r="O1474" s="25">
        <f>IF(N1474=0,0,AVERAGE(B1474:M1474))</f>
        <v>14.940207373271889</v>
      </c>
      <c r="P1474" s="103"/>
      <c r="Q1474" s="103"/>
      <c r="R1474" s="103"/>
      <c r="S1474" s="103"/>
      <c r="T1474" s="103"/>
      <c r="U1474" s="103"/>
      <c r="V1474" s="103"/>
      <c r="W1474" s="103"/>
      <c r="X1474" s="103"/>
      <c r="Y1474" s="103"/>
      <c r="Z1474" s="103"/>
    </row>
    <row r="1475" spans="1:26" s="9" customFormat="1">
      <c r="A1475" s="26"/>
      <c r="B1475" s="27"/>
      <c r="C1475" s="27"/>
      <c r="D1475" s="27"/>
      <c r="E1475" s="28"/>
      <c r="F1475" s="28"/>
      <c r="G1475" s="28"/>
      <c r="H1475" s="28"/>
      <c r="I1475" s="28"/>
      <c r="J1475" s="28"/>
      <c r="K1475" s="28"/>
      <c r="L1475" s="28"/>
      <c r="M1475" s="28"/>
      <c r="N1475" s="162"/>
      <c r="O1475" s="16"/>
      <c r="P1475" s="103"/>
      <c r="Q1475" s="103"/>
      <c r="R1475" s="103"/>
      <c r="S1475" s="103"/>
      <c r="T1475" s="103"/>
      <c r="U1475" s="103"/>
      <c r="V1475" s="103"/>
      <c r="W1475" s="103"/>
      <c r="X1475" s="103"/>
      <c r="Y1475" s="103"/>
      <c r="Z1475" s="103"/>
    </row>
    <row r="1476" spans="1:26" s="9" customFormat="1" ht="15.75">
      <c r="A1476" s="66" t="s">
        <v>288</v>
      </c>
      <c r="B1476" s="81"/>
      <c r="C1476" s="81"/>
      <c r="D1476" s="81"/>
      <c r="E1476" s="81"/>
      <c r="F1476" s="81"/>
      <c r="G1476" s="81"/>
      <c r="H1476" s="81"/>
      <c r="I1476" s="81"/>
      <c r="J1476" s="81"/>
      <c r="K1476" s="81"/>
      <c r="L1476" s="81"/>
      <c r="M1476" s="81"/>
      <c r="N1476" s="176"/>
      <c r="O1476" s="82"/>
      <c r="P1476" s="103"/>
      <c r="Q1476" s="103"/>
      <c r="R1476" s="103"/>
      <c r="S1476" s="103"/>
      <c r="T1476" s="103"/>
      <c r="U1476" s="103"/>
      <c r="V1476" s="103"/>
      <c r="W1476" s="103"/>
      <c r="X1476" s="103"/>
      <c r="Y1476" s="103"/>
      <c r="Z1476" s="103"/>
    </row>
    <row r="1477" spans="1:26" s="9" customFormat="1" ht="15.75">
      <c r="A1477" s="40" t="s">
        <v>289</v>
      </c>
      <c r="B1477" s="214">
        <v>0</v>
      </c>
      <c r="C1477" s="214">
        <v>0</v>
      </c>
      <c r="D1477" s="214">
        <v>3</v>
      </c>
      <c r="E1477" s="214">
        <v>2</v>
      </c>
      <c r="F1477" s="214">
        <v>1</v>
      </c>
      <c r="G1477" s="21">
        <v>0</v>
      </c>
      <c r="H1477" s="21">
        <v>12</v>
      </c>
      <c r="I1477" s="21">
        <v>1</v>
      </c>
      <c r="J1477" s="21">
        <v>0</v>
      </c>
      <c r="K1477" s="21">
        <v>0</v>
      </c>
      <c r="L1477" s="21">
        <v>0</v>
      </c>
      <c r="M1477" s="21"/>
      <c r="N1477" s="161">
        <f>SUM(B1477:M1477)</f>
        <v>19</v>
      </c>
      <c r="O1477" s="22">
        <f>IF(N1477=0,0,AVERAGE(B1477:M1477))</f>
        <v>1.7272727272727273</v>
      </c>
      <c r="P1477" s="103"/>
      <c r="Q1477" s="103"/>
      <c r="R1477" s="103"/>
      <c r="S1477" s="103"/>
      <c r="T1477" s="103"/>
      <c r="U1477" s="103"/>
      <c r="V1477" s="103"/>
      <c r="W1477" s="103"/>
      <c r="X1477" s="103"/>
      <c r="Y1477" s="103"/>
      <c r="Z1477" s="103"/>
    </row>
    <row r="1478" spans="1:26" s="9" customFormat="1" ht="15.75">
      <c r="A1478" s="37" t="s">
        <v>290</v>
      </c>
      <c r="B1478" s="214">
        <v>1</v>
      </c>
      <c r="C1478" s="214">
        <v>3</v>
      </c>
      <c r="D1478" s="214">
        <v>1</v>
      </c>
      <c r="E1478" s="214">
        <v>3</v>
      </c>
      <c r="F1478" s="214">
        <v>3</v>
      </c>
      <c r="G1478" s="21">
        <v>0</v>
      </c>
      <c r="H1478" s="21">
        <v>1</v>
      </c>
      <c r="I1478" s="21">
        <v>3</v>
      </c>
      <c r="J1478" s="21">
        <v>4</v>
      </c>
      <c r="K1478" s="21">
        <v>2</v>
      </c>
      <c r="L1478" s="21">
        <v>6</v>
      </c>
      <c r="M1478" s="21">
        <v>6</v>
      </c>
      <c r="N1478" s="161">
        <f t="shared" ref="N1478:N1520" si="1586">SUM(B1478:M1478)</f>
        <v>33</v>
      </c>
      <c r="O1478" s="22">
        <f t="shared" ref="O1478:O1520" si="1587">IF(N1478=0,0,AVERAGE(B1478:M1478))</f>
        <v>2.75</v>
      </c>
      <c r="P1478" s="103"/>
      <c r="Q1478" s="103"/>
      <c r="R1478" s="103"/>
      <c r="S1478" s="103"/>
      <c r="T1478" s="103"/>
      <c r="U1478" s="103"/>
      <c r="V1478" s="103"/>
      <c r="W1478" s="103"/>
      <c r="X1478" s="103"/>
      <c r="Y1478" s="103"/>
      <c r="Z1478" s="103"/>
    </row>
    <row r="1479" spans="1:26" s="9" customFormat="1" ht="15.75">
      <c r="A1479" s="37" t="s">
        <v>291</v>
      </c>
      <c r="B1479" s="214">
        <v>12</v>
      </c>
      <c r="C1479" s="214">
        <v>2</v>
      </c>
      <c r="D1479" s="214">
        <v>2</v>
      </c>
      <c r="E1479" s="214">
        <v>2</v>
      </c>
      <c r="F1479" s="214">
        <v>2</v>
      </c>
      <c r="G1479" s="21">
        <v>3</v>
      </c>
      <c r="H1479" s="21">
        <v>10</v>
      </c>
      <c r="I1479" s="21">
        <v>6</v>
      </c>
      <c r="J1479" s="21">
        <v>2</v>
      </c>
      <c r="K1479" s="21">
        <v>3</v>
      </c>
      <c r="L1479" s="21">
        <v>10</v>
      </c>
      <c r="M1479" s="21">
        <v>2</v>
      </c>
      <c r="N1479" s="161">
        <f t="shared" si="1586"/>
        <v>56</v>
      </c>
      <c r="O1479" s="22">
        <f t="shared" si="1587"/>
        <v>4.666666666666667</v>
      </c>
      <c r="P1479" s="103"/>
      <c r="Q1479" s="103"/>
      <c r="R1479" s="103"/>
      <c r="S1479" s="103"/>
      <c r="T1479" s="103"/>
      <c r="U1479" s="103"/>
      <c r="V1479" s="103"/>
      <c r="W1479" s="103"/>
      <c r="X1479" s="103"/>
      <c r="Y1479" s="103"/>
      <c r="Z1479" s="103"/>
    </row>
    <row r="1480" spans="1:26" s="9" customFormat="1" ht="15.75">
      <c r="A1480" s="37" t="s">
        <v>133</v>
      </c>
      <c r="B1480" s="214">
        <v>10</v>
      </c>
      <c r="C1480" s="214">
        <v>4</v>
      </c>
      <c r="D1480" s="214">
        <v>5</v>
      </c>
      <c r="E1480" s="214">
        <v>13</v>
      </c>
      <c r="F1480" s="214">
        <v>27</v>
      </c>
      <c r="G1480" s="21">
        <v>10</v>
      </c>
      <c r="H1480" s="21">
        <v>0</v>
      </c>
      <c r="I1480" s="21">
        <v>42</v>
      </c>
      <c r="J1480" s="21">
        <v>21</v>
      </c>
      <c r="K1480" s="21">
        <v>26</v>
      </c>
      <c r="L1480" s="21">
        <v>23</v>
      </c>
      <c r="M1480" s="21">
        <v>19</v>
      </c>
      <c r="N1480" s="161">
        <f t="shared" si="1586"/>
        <v>200</v>
      </c>
      <c r="O1480" s="22">
        <f t="shared" si="1587"/>
        <v>16.666666666666668</v>
      </c>
      <c r="P1480" s="103"/>
      <c r="Q1480" s="103"/>
      <c r="R1480" s="103"/>
      <c r="S1480" s="103"/>
      <c r="T1480" s="103"/>
      <c r="U1480" s="103"/>
      <c r="V1480" s="103"/>
      <c r="W1480" s="103"/>
      <c r="X1480" s="103"/>
      <c r="Y1480" s="103"/>
      <c r="Z1480" s="103"/>
    </row>
    <row r="1481" spans="1:26" s="9" customFormat="1" ht="15.75">
      <c r="A1481" s="37" t="s">
        <v>484</v>
      </c>
      <c r="B1481" s="21">
        <v>156</v>
      </c>
      <c r="C1481" s="21">
        <v>184</v>
      </c>
      <c r="D1481" s="21">
        <v>103</v>
      </c>
      <c r="E1481" s="21">
        <v>83</v>
      </c>
      <c r="F1481" s="21">
        <v>111</v>
      </c>
      <c r="G1481" s="21">
        <v>107</v>
      </c>
      <c r="H1481" s="21">
        <v>110</v>
      </c>
      <c r="I1481" s="21">
        <v>0</v>
      </c>
      <c r="J1481" s="21">
        <v>133</v>
      </c>
      <c r="K1481" s="21">
        <v>133</v>
      </c>
      <c r="L1481" s="21">
        <v>97</v>
      </c>
      <c r="M1481" s="21">
        <v>163</v>
      </c>
      <c r="N1481" s="161">
        <f t="shared" si="1586"/>
        <v>1380</v>
      </c>
      <c r="O1481" s="22">
        <f t="shared" si="1587"/>
        <v>115</v>
      </c>
      <c r="P1481" s="103"/>
      <c r="Q1481" s="103"/>
      <c r="R1481" s="103"/>
      <c r="S1481" s="103"/>
      <c r="T1481" s="103"/>
      <c r="U1481" s="103"/>
      <c r="V1481" s="103"/>
      <c r="W1481" s="103"/>
      <c r="X1481" s="103"/>
      <c r="Y1481" s="103"/>
      <c r="Z1481" s="103"/>
    </row>
    <row r="1482" spans="1:26" s="9" customFormat="1" ht="15.75">
      <c r="A1482" s="37" t="s">
        <v>141</v>
      </c>
      <c r="B1482" s="214">
        <v>0</v>
      </c>
      <c r="C1482" s="214">
        <v>0</v>
      </c>
      <c r="D1482" s="214">
        <v>0</v>
      </c>
      <c r="E1482" s="214">
        <v>0</v>
      </c>
      <c r="F1482" s="214">
        <v>0</v>
      </c>
      <c r="G1482" s="21">
        <v>0</v>
      </c>
      <c r="H1482" s="21">
        <v>0</v>
      </c>
      <c r="I1482" s="21">
        <v>0</v>
      </c>
      <c r="J1482" s="21">
        <v>0</v>
      </c>
      <c r="K1482" s="21">
        <v>0</v>
      </c>
      <c r="L1482" s="21">
        <v>0</v>
      </c>
      <c r="M1482" s="21">
        <v>0</v>
      </c>
      <c r="N1482" s="161">
        <f t="shared" si="1586"/>
        <v>0</v>
      </c>
      <c r="O1482" s="22">
        <f t="shared" si="1587"/>
        <v>0</v>
      </c>
      <c r="P1482" s="103"/>
      <c r="Q1482" s="103"/>
      <c r="R1482" s="103"/>
      <c r="S1482" s="103"/>
      <c r="T1482" s="103"/>
      <c r="U1482" s="103"/>
      <c r="V1482" s="103"/>
      <c r="W1482" s="103"/>
      <c r="X1482" s="103"/>
      <c r="Y1482" s="103"/>
      <c r="Z1482" s="103"/>
    </row>
    <row r="1483" spans="1:26" s="9" customFormat="1" ht="15.75">
      <c r="A1483" s="37" t="s">
        <v>292</v>
      </c>
      <c r="B1483" s="214">
        <v>0</v>
      </c>
      <c r="C1483" s="214">
        <v>0</v>
      </c>
      <c r="D1483" s="214">
        <v>0</v>
      </c>
      <c r="E1483" s="214">
        <v>0</v>
      </c>
      <c r="F1483" s="214">
        <v>0</v>
      </c>
      <c r="G1483" s="21">
        <v>0</v>
      </c>
      <c r="H1483" s="21">
        <v>0</v>
      </c>
      <c r="I1483" s="21">
        <v>0</v>
      </c>
      <c r="J1483" s="21">
        <v>0</v>
      </c>
      <c r="K1483" s="21">
        <v>0</v>
      </c>
      <c r="L1483" s="21">
        <v>0</v>
      </c>
      <c r="M1483" s="21">
        <v>0</v>
      </c>
      <c r="N1483" s="161">
        <f t="shared" si="1586"/>
        <v>0</v>
      </c>
      <c r="O1483" s="22">
        <f t="shared" si="1587"/>
        <v>0</v>
      </c>
      <c r="P1483" s="103"/>
      <c r="Q1483" s="103"/>
      <c r="R1483" s="103"/>
      <c r="S1483" s="103"/>
      <c r="T1483" s="103"/>
      <c r="U1483" s="103"/>
      <c r="V1483" s="103"/>
      <c r="W1483" s="103"/>
      <c r="X1483" s="103"/>
      <c r="Y1483" s="103"/>
      <c r="Z1483" s="103"/>
    </row>
    <row r="1484" spans="1:26" s="9" customFormat="1" ht="15.75">
      <c r="A1484" s="37" t="s">
        <v>293</v>
      </c>
      <c r="B1484" s="214">
        <v>0</v>
      </c>
      <c r="C1484" s="214">
        <v>0</v>
      </c>
      <c r="D1484" s="214">
        <v>0</v>
      </c>
      <c r="E1484" s="214">
        <v>0</v>
      </c>
      <c r="F1484" s="214">
        <v>0</v>
      </c>
      <c r="G1484" s="21">
        <v>0</v>
      </c>
      <c r="H1484" s="21">
        <v>0</v>
      </c>
      <c r="I1484" s="21">
        <v>0</v>
      </c>
      <c r="J1484" s="21">
        <v>0</v>
      </c>
      <c r="K1484" s="21">
        <v>0</v>
      </c>
      <c r="L1484" s="21">
        <v>0</v>
      </c>
      <c r="M1484" s="21">
        <v>0</v>
      </c>
      <c r="N1484" s="161">
        <f t="shared" si="1586"/>
        <v>0</v>
      </c>
      <c r="O1484" s="22">
        <f t="shared" si="1587"/>
        <v>0</v>
      </c>
      <c r="P1484" s="103"/>
      <c r="Q1484" s="103"/>
      <c r="R1484" s="103"/>
      <c r="S1484" s="103"/>
      <c r="T1484" s="103"/>
      <c r="U1484" s="103"/>
      <c r="V1484" s="103"/>
      <c r="W1484" s="103"/>
      <c r="X1484" s="103"/>
      <c r="Y1484" s="103"/>
      <c r="Z1484" s="103"/>
    </row>
    <row r="1485" spans="1:26" s="9" customFormat="1" ht="15.75">
      <c r="A1485" s="37" t="s">
        <v>138</v>
      </c>
      <c r="B1485" s="214">
        <v>24</v>
      </c>
      <c r="C1485" s="214">
        <v>15</v>
      </c>
      <c r="D1485" s="214">
        <v>8</v>
      </c>
      <c r="E1485" s="214">
        <v>33</v>
      </c>
      <c r="F1485" s="214">
        <v>23</v>
      </c>
      <c r="G1485" s="21">
        <v>18</v>
      </c>
      <c r="H1485" s="21">
        <v>19</v>
      </c>
      <c r="I1485" s="21">
        <v>28</v>
      </c>
      <c r="J1485" s="21">
        <v>23</v>
      </c>
      <c r="K1485" s="21">
        <v>17</v>
      </c>
      <c r="L1485" s="21">
        <v>28</v>
      </c>
      <c r="M1485" s="21">
        <v>6</v>
      </c>
      <c r="N1485" s="161">
        <f t="shared" si="1586"/>
        <v>242</v>
      </c>
      <c r="O1485" s="22">
        <f t="shared" si="1587"/>
        <v>20.166666666666668</v>
      </c>
      <c r="P1485" s="103"/>
      <c r="Q1485" s="103"/>
      <c r="R1485" s="103"/>
      <c r="S1485" s="103"/>
      <c r="T1485" s="103"/>
      <c r="U1485" s="103"/>
      <c r="V1485" s="103"/>
      <c r="W1485" s="103"/>
      <c r="X1485" s="103"/>
      <c r="Y1485" s="103"/>
      <c r="Z1485" s="103"/>
    </row>
    <row r="1486" spans="1:26" s="9" customFormat="1" ht="15.75">
      <c r="A1486" s="37" t="s">
        <v>18</v>
      </c>
      <c r="B1486" s="214">
        <v>11</v>
      </c>
      <c r="C1486" s="214">
        <v>6</v>
      </c>
      <c r="D1486" s="214">
        <v>63</v>
      </c>
      <c r="E1486" s="214">
        <v>18</v>
      </c>
      <c r="F1486" s="214">
        <v>17</v>
      </c>
      <c r="G1486" s="21">
        <v>15</v>
      </c>
      <c r="H1486" s="21">
        <v>37</v>
      </c>
      <c r="I1486" s="21">
        <v>14</v>
      </c>
      <c r="J1486" s="21">
        <v>25</v>
      </c>
      <c r="K1486" s="21">
        <v>39</v>
      </c>
      <c r="L1486" s="21">
        <v>11</v>
      </c>
      <c r="M1486" s="21">
        <v>32</v>
      </c>
      <c r="N1486" s="161">
        <f t="shared" si="1586"/>
        <v>288</v>
      </c>
      <c r="O1486" s="22">
        <f t="shared" si="1587"/>
        <v>24</v>
      </c>
      <c r="P1486" s="103"/>
      <c r="Q1486" s="103"/>
      <c r="R1486" s="103"/>
      <c r="S1486" s="103"/>
      <c r="T1486" s="103"/>
      <c r="U1486" s="103"/>
      <c r="V1486" s="103"/>
      <c r="W1486" s="103"/>
      <c r="X1486" s="103"/>
      <c r="Y1486" s="103"/>
      <c r="Z1486" s="103"/>
    </row>
    <row r="1487" spans="1:26" s="9" customFormat="1" ht="15.75">
      <c r="A1487" s="37" t="s">
        <v>19</v>
      </c>
      <c r="B1487" s="214">
        <v>35</v>
      </c>
      <c r="C1487" s="214">
        <v>95</v>
      </c>
      <c r="D1487" s="214">
        <v>75</v>
      </c>
      <c r="E1487" s="214">
        <v>80</v>
      </c>
      <c r="F1487" s="214">
        <v>122</v>
      </c>
      <c r="G1487" s="21">
        <v>94</v>
      </c>
      <c r="H1487" s="21">
        <v>83</v>
      </c>
      <c r="I1487" s="21">
        <v>124</v>
      </c>
      <c r="J1487" s="21">
        <v>133</v>
      </c>
      <c r="K1487" s="21">
        <v>177</v>
      </c>
      <c r="L1487" s="21">
        <v>145</v>
      </c>
      <c r="M1487" s="21">
        <v>121</v>
      </c>
      <c r="N1487" s="161">
        <f t="shared" si="1586"/>
        <v>1284</v>
      </c>
      <c r="O1487" s="22">
        <f t="shared" si="1587"/>
        <v>107</v>
      </c>
      <c r="P1487" s="103"/>
      <c r="Q1487" s="103"/>
      <c r="R1487" s="103"/>
      <c r="S1487" s="103"/>
      <c r="T1487" s="103"/>
      <c r="U1487" s="103"/>
      <c r="V1487" s="103"/>
      <c r="W1487" s="103"/>
      <c r="X1487" s="103"/>
      <c r="Y1487" s="103"/>
      <c r="Z1487" s="103"/>
    </row>
    <row r="1488" spans="1:26" s="9" customFormat="1" ht="15.75">
      <c r="A1488" s="37" t="s">
        <v>296</v>
      </c>
      <c r="B1488" s="214">
        <v>5</v>
      </c>
      <c r="C1488" s="214">
        <v>4</v>
      </c>
      <c r="D1488" s="214">
        <v>9</v>
      </c>
      <c r="E1488" s="214">
        <v>5</v>
      </c>
      <c r="F1488" s="214">
        <v>8</v>
      </c>
      <c r="G1488" s="21">
        <v>21</v>
      </c>
      <c r="H1488" s="21">
        <v>7</v>
      </c>
      <c r="I1488" s="21">
        <v>10</v>
      </c>
      <c r="J1488" s="21">
        <v>4</v>
      </c>
      <c r="K1488" s="21">
        <v>10</v>
      </c>
      <c r="L1488" s="21">
        <v>7</v>
      </c>
      <c r="M1488" s="21">
        <v>0</v>
      </c>
      <c r="N1488" s="161">
        <f t="shared" si="1586"/>
        <v>90</v>
      </c>
      <c r="O1488" s="22">
        <f t="shared" si="1587"/>
        <v>7.5</v>
      </c>
      <c r="P1488" s="103"/>
      <c r="Q1488" s="103"/>
      <c r="R1488" s="103"/>
      <c r="S1488" s="103"/>
      <c r="T1488" s="103"/>
      <c r="U1488" s="103"/>
      <c r="V1488" s="103"/>
      <c r="W1488" s="103"/>
      <c r="X1488" s="103"/>
      <c r="Y1488" s="103"/>
      <c r="Z1488" s="103"/>
    </row>
    <row r="1489" spans="1:26" s="9" customFormat="1" ht="15.75">
      <c r="A1489" s="37" t="s">
        <v>294</v>
      </c>
      <c r="B1489" s="214">
        <v>0</v>
      </c>
      <c r="C1489" s="214">
        <v>0</v>
      </c>
      <c r="D1489" s="214">
        <v>0</v>
      </c>
      <c r="E1489" s="214">
        <v>0</v>
      </c>
      <c r="F1489" s="214">
        <v>1</v>
      </c>
      <c r="G1489" s="21">
        <v>0</v>
      </c>
      <c r="H1489" s="21">
        <v>0</v>
      </c>
      <c r="I1489" s="21">
        <v>0</v>
      </c>
      <c r="J1489" s="21">
        <v>1</v>
      </c>
      <c r="K1489" s="21">
        <v>3</v>
      </c>
      <c r="L1489" s="21">
        <v>1</v>
      </c>
      <c r="M1489" s="21">
        <v>0</v>
      </c>
      <c r="N1489" s="161">
        <f t="shared" si="1586"/>
        <v>6</v>
      </c>
      <c r="O1489" s="22">
        <f t="shared" si="1587"/>
        <v>0.5</v>
      </c>
      <c r="P1489" s="103"/>
      <c r="Q1489" s="103"/>
      <c r="R1489" s="103"/>
      <c r="S1489" s="103"/>
      <c r="T1489" s="103"/>
      <c r="U1489" s="103"/>
      <c r="V1489" s="103"/>
      <c r="W1489" s="103"/>
      <c r="X1489" s="103"/>
      <c r="Y1489" s="103"/>
      <c r="Z1489" s="103"/>
    </row>
    <row r="1490" spans="1:26" s="9" customFormat="1" ht="15.75">
      <c r="A1490" s="37" t="s">
        <v>295</v>
      </c>
      <c r="B1490" s="214">
        <v>0</v>
      </c>
      <c r="C1490" s="214">
        <v>0</v>
      </c>
      <c r="D1490" s="214">
        <v>0</v>
      </c>
      <c r="E1490" s="214">
        <v>2</v>
      </c>
      <c r="F1490" s="214">
        <v>0</v>
      </c>
      <c r="G1490" s="21">
        <v>0</v>
      </c>
      <c r="H1490" s="21">
        <v>1</v>
      </c>
      <c r="I1490" s="21">
        <v>1</v>
      </c>
      <c r="J1490" s="21">
        <v>0</v>
      </c>
      <c r="K1490" s="21">
        <v>1</v>
      </c>
      <c r="L1490" s="21">
        <v>1</v>
      </c>
      <c r="M1490" s="21">
        <v>2</v>
      </c>
      <c r="N1490" s="161">
        <f t="shared" si="1586"/>
        <v>8</v>
      </c>
      <c r="O1490" s="22">
        <f t="shared" si="1587"/>
        <v>0.66666666666666663</v>
      </c>
      <c r="P1490" s="103"/>
      <c r="Q1490" s="103"/>
      <c r="R1490" s="103"/>
      <c r="S1490" s="103"/>
      <c r="T1490" s="103"/>
      <c r="U1490" s="103"/>
      <c r="V1490" s="103"/>
      <c r="W1490" s="103"/>
      <c r="X1490" s="103"/>
      <c r="Y1490" s="103"/>
      <c r="Z1490" s="103"/>
    </row>
    <row r="1491" spans="1:26" s="9" customFormat="1" ht="15.75">
      <c r="A1491" s="37" t="s">
        <v>297</v>
      </c>
      <c r="B1491" s="214">
        <v>0</v>
      </c>
      <c r="C1491" s="214">
        <v>0</v>
      </c>
      <c r="D1491" s="214">
        <v>0</v>
      </c>
      <c r="E1491" s="214">
        <v>0</v>
      </c>
      <c r="F1491" s="214">
        <v>0</v>
      </c>
      <c r="G1491" s="21">
        <v>0</v>
      </c>
      <c r="H1491" s="21">
        <v>0</v>
      </c>
      <c r="I1491" s="21">
        <v>0</v>
      </c>
      <c r="J1491" s="21">
        <v>1</v>
      </c>
      <c r="K1491" s="21">
        <v>0</v>
      </c>
      <c r="L1491" s="21">
        <v>0</v>
      </c>
      <c r="M1491" s="21">
        <v>2</v>
      </c>
      <c r="N1491" s="161">
        <f t="shared" si="1586"/>
        <v>3</v>
      </c>
      <c r="O1491" s="22">
        <f t="shared" si="1587"/>
        <v>0.25</v>
      </c>
      <c r="P1491" s="103"/>
      <c r="Q1491" s="103"/>
      <c r="R1491" s="103"/>
      <c r="S1491" s="103"/>
      <c r="T1491" s="103"/>
      <c r="U1491" s="103"/>
      <c r="V1491" s="103"/>
      <c r="W1491" s="103"/>
      <c r="X1491" s="103"/>
      <c r="Y1491" s="103"/>
      <c r="Z1491" s="103"/>
    </row>
    <row r="1492" spans="1:26" s="9" customFormat="1" ht="15.75">
      <c r="A1492" s="37" t="s">
        <v>30</v>
      </c>
      <c r="B1492" s="214">
        <v>2</v>
      </c>
      <c r="C1492" s="214">
        <v>5</v>
      </c>
      <c r="D1492" s="214">
        <v>6</v>
      </c>
      <c r="E1492" s="214">
        <v>11</v>
      </c>
      <c r="F1492" s="214">
        <v>12</v>
      </c>
      <c r="G1492" s="21">
        <v>10</v>
      </c>
      <c r="H1492" s="21">
        <v>9</v>
      </c>
      <c r="I1492" s="21">
        <v>7</v>
      </c>
      <c r="J1492" s="21">
        <v>14</v>
      </c>
      <c r="K1492" s="21">
        <v>12</v>
      </c>
      <c r="L1492" s="21">
        <v>10</v>
      </c>
      <c r="M1492" s="21">
        <v>6</v>
      </c>
      <c r="N1492" s="161">
        <f t="shared" si="1586"/>
        <v>104</v>
      </c>
      <c r="O1492" s="22">
        <f t="shared" si="1587"/>
        <v>8.6666666666666661</v>
      </c>
      <c r="P1492" s="103"/>
      <c r="Q1492" s="103"/>
      <c r="R1492" s="103"/>
      <c r="S1492" s="103"/>
      <c r="T1492" s="103"/>
      <c r="U1492" s="103"/>
      <c r="V1492" s="103"/>
      <c r="W1492" s="103"/>
      <c r="X1492" s="103"/>
      <c r="Y1492" s="103"/>
      <c r="Z1492" s="103"/>
    </row>
    <row r="1493" spans="1:26" s="9" customFormat="1" ht="15.75">
      <c r="A1493" s="37" t="s">
        <v>298</v>
      </c>
      <c r="B1493" s="214">
        <v>3</v>
      </c>
      <c r="C1493" s="214">
        <v>2</v>
      </c>
      <c r="D1493" s="214">
        <v>0</v>
      </c>
      <c r="E1493" s="214">
        <v>0</v>
      </c>
      <c r="F1493" s="214">
        <v>1</v>
      </c>
      <c r="G1493" s="21">
        <v>0</v>
      </c>
      <c r="H1493" s="21">
        <v>0</v>
      </c>
      <c r="I1493" s="21">
        <v>0</v>
      </c>
      <c r="J1493" s="21">
        <v>0</v>
      </c>
      <c r="K1493" s="21">
        <v>0</v>
      </c>
      <c r="L1493" s="21">
        <v>0</v>
      </c>
      <c r="M1493" s="21">
        <v>0</v>
      </c>
      <c r="N1493" s="161">
        <f t="shared" si="1586"/>
        <v>6</v>
      </c>
      <c r="O1493" s="22">
        <f t="shared" si="1587"/>
        <v>0.5</v>
      </c>
      <c r="P1493" s="103"/>
      <c r="Q1493" s="103"/>
      <c r="R1493" s="103"/>
      <c r="S1493" s="103"/>
      <c r="T1493" s="103"/>
      <c r="U1493" s="103"/>
      <c r="V1493" s="103"/>
      <c r="W1493" s="103"/>
      <c r="X1493" s="103"/>
      <c r="Y1493" s="103"/>
      <c r="Z1493" s="103"/>
    </row>
    <row r="1494" spans="1:26" s="9" customFormat="1" ht="15.75">
      <c r="A1494" s="37" t="s">
        <v>579</v>
      </c>
      <c r="B1494" s="214">
        <v>0</v>
      </c>
      <c r="C1494" s="214">
        <v>0</v>
      </c>
      <c r="D1494" s="214">
        <v>0</v>
      </c>
      <c r="E1494" s="214">
        <v>0</v>
      </c>
      <c r="F1494" s="214">
        <v>3</v>
      </c>
      <c r="G1494" s="21">
        <v>0</v>
      </c>
      <c r="H1494" s="21">
        <v>1</v>
      </c>
      <c r="I1494" s="21">
        <v>0</v>
      </c>
      <c r="J1494" s="21">
        <v>0</v>
      </c>
      <c r="K1494" s="21">
        <v>1</v>
      </c>
      <c r="L1494" s="21">
        <v>2</v>
      </c>
      <c r="M1494" s="21">
        <v>0</v>
      </c>
      <c r="N1494" s="161">
        <f t="shared" si="1586"/>
        <v>7</v>
      </c>
      <c r="O1494" s="22">
        <f t="shared" si="1587"/>
        <v>0.58333333333333337</v>
      </c>
      <c r="P1494" s="103"/>
      <c r="Q1494" s="103"/>
      <c r="R1494" s="103"/>
      <c r="S1494" s="103"/>
      <c r="T1494" s="103"/>
      <c r="U1494" s="103"/>
      <c r="V1494" s="103"/>
      <c r="W1494" s="103"/>
      <c r="X1494" s="103"/>
      <c r="Y1494" s="103"/>
      <c r="Z1494" s="103"/>
    </row>
    <row r="1495" spans="1:26" s="9" customFormat="1" ht="15.75">
      <c r="A1495" s="37" t="s">
        <v>299</v>
      </c>
      <c r="B1495" s="214">
        <v>0</v>
      </c>
      <c r="C1495" s="214">
        <v>4</v>
      </c>
      <c r="D1495" s="214">
        <v>1</v>
      </c>
      <c r="E1495" s="214">
        <v>4</v>
      </c>
      <c r="F1495" s="214">
        <v>5</v>
      </c>
      <c r="G1495" s="21">
        <v>2</v>
      </c>
      <c r="H1495" s="21">
        <v>0</v>
      </c>
      <c r="I1495" s="21">
        <v>14</v>
      </c>
      <c r="J1495" s="21">
        <v>8</v>
      </c>
      <c r="K1495" s="21">
        <v>14</v>
      </c>
      <c r="L1495" s="21">
        <v>6</v>
      </c>
      <c r="M1495" s="21">
        <v>2</v>
      </c>
      <c r="N1495" s="161">
        <f t="shared" si="1586"/>
        <v>60</v>
      </c>
      <c r="O1495" s="22">
        <f t="shared" si="1587"/>
        <v>5</v>
      </c>
      <c r="P1495" s="103"/>
      <c r="Q1495" s="103"/>
      <c r="R1495" s="103"/>
      <c r="S1495" s="103"/>
      <c r="T1495" s="103"/>
      <c r="U1495" s="103"/>
      <c r="V1495" s="103"/>
      <c r="W1495" s="103"/>
      <c r="X1495" s="103"/>
      <c r="Y1495" s="103"/>
      <c r="Z1495" s="103"/>
    </row>
    <row r="1496" spans="1:26" s="9" customFormat="1" ht="15.75">
      <c r="A1496" s="37" t="s">
        <v>300</v>
      </c>
      <c r="B1496" s="214">
        <v>0</v>
      </c>
      <c r="C1496" s="214">
        <v>2</v>
      </c>
      <c r="D1496" s="214">
        <v>0</v>
      </c>
      <c r="E1496" s="214">
        <v>1</v>
      </c>
      <c r="F1496" s="214">
        <v>9</v>
      </c>
      <c r="G1496" s="21">
        <v>1</v>
      </c>
      <c r="H1496" s="21">
        <v>11</v>
      </c>
      <c r="I1496" s="21">
        <v>1</v>
      </c>
      <c r="J1496" s="21">
        <v>0</v>
      </c>
      <c r="K1496" s="21">
        <v>4</v>
      </c>
      <c r="L1496" s="21">
        <v>0</v>
      </c>
      <c r="M1496" s="21">
        <v>3</v>
      </c>
      <c r="N1496" s="161">
        <f t="shared" si="1586"/>
        <v>32</v>
      </c>
      <c r="O1496" s="22">
        <f t="shared" si="1587"/>
        <v>2.6666666666666665</v>
      </c>
      <c r="P1496" s="103"/>
      <c r="Q1496" s="103"/>
      <c r="R1496" s="103"/>
      <c r="S1496" s="103"/>
      <c r="T1496" s="103"/>
      <c r="U1496" s="103"/>
      <c r="V1496" s="103"/>
      <c r="W1496" s="103"/>
      <c r="X1496" s="103"/>
      <c r="Y1496" s="103"/>
      <c r="Z1496" s="103"/>
    </row>
    <row r="1497" spans="1:26" s="9" customFormat="1" ht="15.75">
      <c r="A1497" s="37" t="s">
        <v>578</v>
      </c>
      <c r="B1497" s="214">
        <v>0</v>
      </c>
      <c r="C1497" s="214">
        <v>47</v>
      </c>
      <c r="D1497" s="214">
        <v>38</v>
      </c>
      <c r="E1497" s="214">
        <v>38</v>
      </c>
      <c r="F1497" s="214">
        <v>33</v>
      </c>
      <c r="G1497" s="21">
        <v>21</v>
      </c>
      <c r="H1497" s="21">
        <v>20</v>
      </c>
      <c r="I1497" s="21">
        <v>31</v>
      </c>
      <c r="J1497" s="21">
        <v>32</v>
      </c>
      <c r="K1497" s="21">
        <v>40</v>
      </c>
      <c r="L1497" s="21">
        <v>17</v>
      </c>
      <c r="M1497" s="21">
        <v>14</v>
      </c>
      <c r="N1497" s="161">
        <f t="shared" si="1586"/>
        <v>331</v>
      </c>
      <c r="O1497" s="22">
        <f t="shared" si="1587"/>
        <v>27.583333333333332</v>
      </c>
      <c r="P1497" s="103"/>
      <c r="Q1497" s="103"/>
      <c r="R1497" s="103"/>
      <c r="S1497" s="103"/>
      <c r="T1497" s="103"/>
      <c r="U1497" s="103"/>
      <c r="V1497" s="103"/>
      <c r="W1497" s="103"/>
      <c r="X1497" s="103"/>
      <c r="Y1497" s="103"/>
      <c r="Z1497" s="103"/>
    </row>
    <row r="1498" spans="1:26" s="9" customFormat="1" ht="15.75">
      <c r="A1498" s="37" t="s">
        <v>486</v>
      </c>
      <c r="B1498" s="21">
        <v>0</v>
      </c>
      <c r="C1498" s="21">
        <v>0</v>
      </c>
      <c r="D1498" s="21">
        <v>0</v>
      </c>
      <c r="E1498" s="21">
        <v>0</v>
      </c>
      <c r="F1498" s="21">
        <v>0</v>
      </c>
      <c r="G1498" s="21">
        <v>0</v>
      </c>
      <c r="H1498" s="21">
        <v>0</v>
      </c>
      <c r="I1498" s="21">
        <v>0</v>
      </c>
      <c r="J1498" s="21">
        <v>0</v>
      </c>
      <c r="K1498" s="21">
        <v>0</v>
      </c>
      <c r="L1498" s="21">
        <v>0</v>
      </c>
      <c r="M1498" s="21">
        <v>0</v>
      </c>
      <c r="N1498" s="161">
        <f t="shared" si="1586"/>
        <v>0</v>
      </c>
      <c r="O1498" s="22">
        <f t="shared" si="1587"/>
        <v>0</v>
      </c>
      <c r="P1498" s="103"/>
      <c r="Q1498" s="103"/>
      <c r="R1498" s="103"/>
      <c r="S1498" s="103"/>
      <c r="T1498" s="103"/>
      <c r="U1498" s="103"/>
      <c r="V1498" s="103"/>
      <c r="W1498" s="103"/>
      <c r="X1498" s="103"/>
      <c r="Y1498" s="103"/>
      <c r="Z1498" s="103"/>
    </row>
    <row r="1499" spans="1:26" s="9" customFormat="1" ht="15.75">
      <c r="A1499" s="37" t="s">
        <v>301</v>
      </c>
      <c r="B1499" s="214">
        <v>0</v>
      </c>
      <c r="C1499" s="214">
        <v>0</v>
      </c>
      <c r="D1499" s="214">
        <v>0</v>
      </c>
      <c r="E1499" s="214">
        <v>0</v>
      </c>
      <c r="F1499" s="214">
        <v>0</v>
      </c>
      <c r="G1499" s="21">
        <v>0</v>
      </c>
      <c r="H1499" s="21">
        <v>0</v>
      </c>
      <c r="I1499" s="21">
        <v>0</v>
      </c>
      <c r="J1499" s="21">
        <v>0</v>
      </c>
      <c r="K1499" s="21">
        <v>0</v>
      </c>
      <c r="L1499" s="21">
        <v>0</v>
      </c>
      <c r="M1499" s="21">
        <v>0</v>
      </c>
      <c r="N1499" s="161">
        <f t="shared" si="1586"/>
        <v>0</v>
      </c>
      <c r="O1499" s="22">
        <f t="shared" si="1587"/>
        <v>0</v>
      </c>
      <c r="P1499" s="103"/>
      <c r="Q1499" s="103"/>
      <c r="R1499" s="103"/>
      <c r="S1499" s="103"/>
      <c r="T1499" s="103"/>
      <c r="U1499" s="103"/>
      <c r="V1499" s="103"/>
      <c r="W1499" s="103"/>
      <c r="X1499" s="103"/>
      <c r="Y1499" s="103"/>
      <c r="Z1499" s="103"/>
    </row>
    <row r="1500" spans="1:26" s="9" customFormat="1" ht="15.75">
      <c r="A1500" s="37" t="s">
        <v>227</v>
      </c>
      <c r="B1500" s="214">
        <v>2</v>
      </c>
      <c r="C1500" s="214">
        <v>16</v>
      </c>
      <c r="D1500" s="214">
        <v>13</v>
      </c>
      <c r="E1500" s="214">
        <v>29</v>
      </c>
      <c r="F1500" s="214">
        <v>7</v>
      </c>
      <c r="G1500" s="21">
        <v>6</v>
      </c>
      <c r="H1500" s="21">
        <v>11</v>
      </c>
      <c r="I1500" s="21">
        <v>11</v>
      </c>
      <c r="J1500" s="21">
        <v>8</v>
      </c>
      <c r="K1500" s="21">
        <v>5</v>
      </c>
      <c r="L1500" s="21">
        <v>21</v>
      </c>
      <c r="M1500" s="21">
        <v>2</v>
      </c>
      <c r="N1500" s="161">
        <f t="shared" si="1586"/>
        <v>131</v>
      </c>
      <c r="O1500" s="22">
        <f t="shared" si="1587"/>
        <v>10.916666666666666</v>
      </c>
      <c r="P1500" s="103"/>
      <c r="Q1500" s="103"/>
      <c r="R1500" s="103"/>
      <c r="S1500" s="103"/>
      <c r="T1500" s="103"/>
      <c r="U1500" s="103"/>
      <c r="V1500" s="103"/>
      <c r="W1500" s="103"/>
      <c r="X1500" s="103"/>
      <c r="Y1500" s="103"/>
      <c r="Z1500" s="103"/>
    </row>
    <row r="1501" spans="1:26" s="9" customFormat="1" ht="15.75">
      <c r="A1501" s="37" t="s">
        <v>284</v>
      </c>
      <c r="B1501" s="214">
        <v>10</v>
      </c>
      <c r="C1501" s="214">
        <v>1</v>
      </c>
      <c r="D1501" s="214">
        <v>0</v>
      </c>
      <c r="E1501" s="214">
        <v>1</v>
      </c>
      <c r="F1501" s="214">
        <v>0</v>
      </c>
      <c r="G1501" s="21">
        <v>0</v>
      </c>
      <c r="H1501" s="21">
        <v>9</v>
      </c>
      <c r="I1501" s="21">
        <v>0</v>
      </c>
      <c r="J1501" s="21">
        <v>1</v>
      </c>
      <c r="K1501" s="21">
        <v>0</v>
      </c>
      <c r="L1501" s="21">
        <v>2</v>
      </c>
      <c r="M1501" s="21">
        <v>10</v>
      </c>
      <c r="N1501" s="161">
        <f t="shared" si="1586"/>
        <v>34</v>
      </c>
      <c r="O1501" s="22">
        <f t="shared" si="1587"/>
        <v>2.8333333333333335</v>
      </c>
      <c r="P1501" s="103"/>
      <c r="Q1501" s="103"/>
      <c r="R1501" s="103"/>
      <c r="S1501" s="103"/>
      <c r="T1501" s="103"/>
      <c r="U1501" s="103"/>
      <c r="V1501" s="103"/>
      <c r="W1501" s="103"/>
      <c r="X1501" s="103"/>
      <c r="Y1501" s="103"/>
      <c r="Z1501" s="103"/>
    </row>
    <row r="1502" spans="1:26" s="9" customFormat="1" ht="15.75">
      <c r="A1502" s="37" t="s">
        <v>519</v>
      </c>
      <c r="B1502" s="214">
        <v>1</v>
      </c>
      <c r="C1502" s="214">
        <v>2</v>
      </c>
      <c r="D1502" s="214">
        <v>4</v>
      </c>
      <c r="E1502" s="214">
        <v>2</v>
      </c>
      <c r="F1502" s="214">
        <v>2</v>
      </c>
      <c r="G1502" s="21">
        <v>0</v>
      </c>
      <c r="H1502" s="21">
        <v>7</v>
      </c>
      <c r="I1502" s="21">
        <v>4</v>
      </c>
      <c r="J1502" s="21">
        <v>0</v>
      </c>
      <c r="K1502" s="21">
        <v>1</v>
      </c>
      <c r="L1502" s="21">
        <v>5</v>
      </c>
      <c r="M1502" s="21">
        <v>0</v>
      </c>
      <c r="N1502" s="161">
        <f t="shared" si="1586"/>
        <v>28</v>
      </c>
      <c r="O1502" s="22">
        <f t="shared" si="1587"/>
        <v>2.3333333333333335</v>
      </c>
      <c r="P1502" s="103"/>
      <c r="Q1502" s="103"/>
      <c r="R1502" s="103"/>
      <c r="S1502" s="103"/>
      <c r="T1502" s="103"/>
      <c r="U1502" s="103"/>
      <c r="V1502" s="103"/>
      <c r="W1502" s="103"/>
      <c r="X1502" s="103"/>
      <c r="Y1502" s="103"/>
      <c r="Z1502" s="103"/>
    </row>
    <row r="1503" spans="1:26" s="9" customFormat="1" ht="15.75">
      <c r="A1503" s="37" t="s">
        <v>485</v>
      </c>
      <c r="B1503" s="21">
        <v>0</v>
      </c>
      <c r="C1503" s="21">
        <v>0</v>
      </c>
      <c r="D1503" s="21">
        <v>0</v>
      </c>
      <c r="E1503" s="21">
        <v>0</v>
      </c>
      <c r="F1503" s="21">
        <v>0</v>
      </c>
      <c r="G1503" s="21">
        <v>0</v>
      </c>
      <c r="H1503" s="21">
        <v>1</v>
      </c>
      <c r="I1503" s="21">
        <v>0</v>
      </c>
      <c r="J1503" s="21">
        <v>1</v>
      </c>
      <c r="K1503" s="21">
        <v>0</v>
      </c>
      <c r="L1503" s="21">
        <v>0</v>
      </c>
      <c r="M1503" s="21">
        <v>0</v>
      </c>
      <c r="N1503" s="161">
        <f t="shared" si="1586"/>
        <v>2</v>
      </c>
      <c r="O1503" s="22">
        <f t="shared" si="1587"/>
        <v>0.16666666666666666</v>
      </c>
      <c r="P1503" s="103"/>
      <c r="Q1503" s="103"/>
      <c r="R1503" s="103"/>
      <c r="S1503" s="103"/>
      <c r="T1503" s="103"/>
      <c r="U1503" s="103"/>
      <c r="V1503" s="103"/>
      <c r="W1503" s="103"/>
      <c r="X1503" s="103"/>
      <c r="Y1503" s="103"/>
      <c r="Z1503" s="103"/>
    </row>
    <row r="1504" spans="1:26" s="9" customFormat="1" ht="30">
      <c r="A1504" s="37" t="s">
        <v>526</v>
      </c>
      <c r="B1504" s="21">
        <v>0</v>
      </c>
      <c r="C1504" s="21">
        <v>1</v>
      </c>
      <c r="D1504" s="21">
        <v>8</v>
      </c>
      <c r="E1504" s="21">
        <v>2</v>
      </c>
      <c r="F1504" s="21">
        <v>1</v>
      </c>
      <c r="G1504" s="21">
        <v>0</v>
      </c>
      <c r="H1504" s="21">
        <v>0</v>
      </c>
      <c r="I1504" s="21">
        <v>1</v>
      </c>
      <c r="J1504" s="21">
        <v>2</v>
      </c>
      <c r="K1504" s="21">
        <v>0</v>
      </c>
      <c r="L1504" s="21">
        <v>0</v>
      </c>
      <c r="M1504" s="21">
        <v>0</v>
      </c>
      <c r="N1504" s="161">
        <f t="shared" si="1586"/>
        <v>15</v>
      </c>
      <c r="O1504" s="22">
        <f t="shared" si="1587"/>
        <v>1.25</v>
      </c>
      <c r="P1504" s="103"/>
      <c r="Q1504" s="103"/>
      <c r="R1504" s="103"/>
      <c r="S1504" s="103"/>
      <c r="T1504" s="103"/>
      <c r="U1504" s="103"/>
      <c r="V1504" s="103"/>
      <c r="W1504" s="103"/>
      <c r="X1504" s="103"/>
      <c r="Y1504" s="103"/>
      <c r="Z1504" s="103"/>
    </row>
    <row r="1505" spans="1:26" s="9" customFormat="1" ht="15.75">
      <c r="A1505" s="37" t="s">
        <v>303</v>
      </c>
      <c r="B1505" s="214">
        <v>0</v>
      </c>
      <c r="C1505" s="214">
        <v>1</v>
      </c>
      <c r="D1505" s="214">
        <v>0</v>
      </c>
      <c r="E1505" s="214">
        <v>0</v>
      </c>
      <c r="F1505" s="214">
        <v>0</v>
      </c>
      <c r="G1505" s="21">
        <v>0</v>
      </c>
      <c r="H1505" s="21">
        <v>1</v>
      </c>
      <c r="I1505" s="21">
        <v>5</v>
      </c>
      <c r="J1505" s="21">
        <v>0</v>
      </c>
      <c r="K1505" s="21">
        <v>1</v>
      </c>
      <c r="L1505" s="21">
        <v>1</v>
      </c>
      <c r="M1505" s="21">
        <v>0</v>
      </c>
      <c r="N1505" s="161">
        <f t="shared" si="1586"/>
        <v>9</v>
      </c>
      <c r="O1505" s="22">
        <f t="shared" si="1587"/>
        <v>0.75</v>
      </c>
      <c r="P1505" s="103"/>
      <c r="Q1505" s="103"/>
      <c r="R1505" s="103"/>
      <c r="S1505" s="103"/>
      <c r="T1505" s="103"/>
      <c r="U1505" s="103"/>
      <c r="V1505" s="103"/>
      <c r="W1505" s="103"/>
      <c r="X1505" s="103"/>
      <c r="Y1505" s="103"/>
      <c r="Z1505" s="103"/>
    </row>
    <row r="1506" spans="1:26" s="9" customFormat="1" ht="15.75">
      <c r="A1506" s="37" t="s">
        <v>304</v>
      </c>
      <c r="B1506" s="214">
        <v>0</v>
      </c>
      <c r="C1506" s="214">
        <v>0</v>
      </c>
      <c r="D1506" s="214">
        <v>0</v>
      </c>
      <c r="E1506" s="214">
        <v>1</v>
      </c>
      <c r="F1506" s="214">
        <v>0</v>
      </c>
      <c r="G1506" s="21">
        <v>0</v>
      </c>
      <c r="H1506" s="21">
        <v>0</v>
      </c>
      <c r="I1506" s="21">
        <v>1</v>
      </c>
      <c r="J1506" s="21">
        <v>4</v>
      </c>
      <c r="K1506" s="21">
        <v>0</v>
      </c>
      <c r="L1506" s="21">
        <v>0</v>
      </c>
      <c r="M1506" s="21">
        <v>8</v>
      </c>
      <c r="N1506" s="161">
        <f t="shared" si="1586"/>
        <v>14</v>
      </c>
      <c r="O1506" s="22">
        <f t="shared" si="1587"/>
        <v>1.1666666666666667</v>
      </c>
      <c r="P1506" s="103"/>
      <c r="Q1506" s="103"/>
      <c r="R1506" s="103"/>
      <c r="S1506" s="103"/>
      <c r="T1506" s="103"/>
      <c r="U1506" s="103"/>
      <c r="V1506" s="103"/>
      <c r="W1506" s="103"/>
      <c r="X1506" s="103"/>
      <c r="Y1506" s="103"/>
      <c r="Z1506" s="103"/>
    </row>
    <row r="1507" spans="1:26" s="9" customFormat="1" ht="15.75">
      <c r="A1507" s="37" t="s">
        <v>441</v>
      </c>
      <c r="B1507" s="21">
        <v>0</v>
      </c>
      <c r="C1507" s="21">
        <v>0</v>
      </c>
      <c r="D1507" s="21">
        <v>1</v>
      </c>
      <c r="E1507" s="21">
        <v>0</v>
      </c>
      <c r="F1507" s="21">
        <v>0</v>
      </c>
      <c r="G1507" s="21">
        <v>0</v>
      </c>
      <c r="H1507" s="21">
        <v>0</v>
      </c>
      <c r="I1507" s="21">
        <v>0</v>
      </c>
      <c r="J1507" s="21">
        <v>1</v>
      </c>
      <c r="K1507" s="21">
        <v>0</v>
      </c>
      <c r="L1507" s="21">
        <v>0</v>
      </c>
      <c r="M1507" s="21">
        <v>0</v>
      </c>
      <c r="N1507" s="161">
        <f t="shared" si="1586"/>
        <v>2</v>
      </c>
      <c r="O1507" s="22">
        <f t="shared" si="1587"/>
        <v>0.16666666666666666</v>
      </c>
      <c r="P1507" s="103"/>
      <c r="Q1507" s="103"/>
      <c r="R1507" s="103"/>
      <c r="S1507" s="103"/>
      <c r="T1507" s="103"/>
      <c r="U1507" s="103"/>
      <c r="V1507" s="103"/>
      <c r="W1507" s="103"/>
      <c r="X1507" s="103"/>
      <c r="Y1507" s="103"/>
      <c r="Z1507" s="103"/>
    </row>
    <row r="1508" spans="1:26" s="9" customFormat="1" ht="15.75">
      <c r="A1508" s="37" t="s">
        <v>229</v>
      </c>
      <c r="B1508" s="214">
        <v>0</v>
      </c>
      <c r="C1508" s="214">
        <v>1</v>
      </c>
      <c r="D1508" s="214">
        <v>1</v>
      </c>
      <c r="E1508" s="214">
        <v>1</v>
      </c>
      <c r="F1508" s="214">
        <v>1</v>
      </c>
      <c r="G1508" s="21">
        <v>2</v>
      </c>
      <c r="H1508" s="21">
        <v>0</v>
      </c>
      <c r="I1508" s="21">
        <v>1</v>
      </c>
      <c r="J1508" s="21">
        <v>7</v>
      </c>
      <c r="K1508" s="21">
        <v>1</v>
      </c>
      <c r="L1508" s="21">
        <v>3</v>
      </c>
      <c r="M1508" s="21">
        <v>4</v>
      </c>
      <c r="N1508" s="161">
        <f t="shared" si="1586"/>
        <v>22</v>
      </c>
      <c r="O1508" s="22">
        <f t="shared" si="1587"/>
        <v>1.8333333333333333</v>
      </c>
      <c r="P1508" s="103"/>
      <c r="Q1508" s="103"/>
      <c r="R1508" s="103"/>
      <c r="S1508" s="103"/>
      <c r="T1508" s="103"/>
      <c r="U1508" s="103"/>
      <c r="V1508" s="103"/>
      <c r="W1508" s="103"/>
      <c r="X1508" s="103"/>
      <c r="Y1508" s="103"/>
      <c r="Z1508" s="103"/>
    </row>
    <row r="1509" spans="1:26" s="9" customFormat="1" ht="15.75">
      <c r="A1509" s="37" t="s">
        <v>305</v>
      </c>
      <c r="B1509" s="214">
        <v>3</v>
      </c>
      <c r="C1509" s="214">
        <v>9</v>
      </c>
      <c r="D1509" s="214">
        <v>2</v>
      </c>
      <c r="E1509" s="214">
        <v>3</v>
      </c>
      <c r="F1509" s="214">
        <v>2</v>
      </c>
      <c r="G1509" s="21">
        <v>4</v>
      </c>
      <c r="H1509" s="21">
        <v>5</v>
      </c>
      <c r="I1509" s="21">
        <v>25</v>
      </c>
      <c r="J1509" s="21">
        <v>10</v>
      </c>
      <c r="K1509" s="21">
        <v>4</v>
      </c>
      <c r="L1509" s="21">
        <v>4</v>
      </c>
      <c r="M1509" s="21">
        <v>27</v>
      </c>
      <c r="N1509" s="161">
        <f t="shared" si="1586"/>
        <v>98</v>
      </c>
      <c r="O1509" s="22">
        <f t="shared" si="1587"/>
        <v>8.1666666666666661</v>
      </c>
      <c r="P1509" s="103"/>
      <c r="Q1509" s="103"/>
      <c r="R1509" s="103"/>
      <c r="S1509" s="103"/>
      <c r="T1509" s="103"/>
      <c r="U1509" s="103"/>
      <c r="V1509" s="103"/>
      <c r="W1509" s="103"/>
      <c r="X1509" s="103"/>
      <c r="Y1509" s="103"/>
      <c r="Z1509" s="103"/>
    </row>
    <row r="1510" spans="1:26" s="9" customFormat="1" ht="15.75">
      <c r="A1510" s="37" t="s">
        <v>487</v>
      </c>
      <c r="B1510" s="214">
        <v>1</v>
      </c>
      <c r="C1510" s="214">
        <v>4</v>
      </c>
      <c r="D1510" s="214">
        <v>1</v>
      </c>
      <c r="E1510" s="214">
        <v>1</v>
      </c>
      <c r="F1510" s="214">
        <v>1</v>
      </c>
      <c r="G1510" s="21">
        <v>0</v>
      </c>
      <c r="H1510" s="21">
        <v>3</v>
      </c>
      <c r="I1510" s="21">
        <v>1</v>
      </c>
      <c r="J1510" s="21">
        <v>1</v>
      </c>
      <c r="K1510" s="21">
        <v>1</v>
      </c>
      <c r="L1510" s="21">
        <v>0</v>
      </c>
      <c r="M1510" s="21">
        <v>2</v>
      </c>
      <c r="N1510" s="161">
        <f t="shared" si="1586"/>
        <v>16</v>
      </c>
      <c r="O1510" s="22">
        <f t="shared" si="1587"/>
        <v>1.3333333333333333</v>
      </c>
      <c r="P1510" s="103"/>
      <c r="Q1510" s="103"/>
      <c r="R1510" s="103"/>
      <c r="S1510" s="103"/>
      <c r="T1510" s="103"/>
      <c r="U1510" s="103"/>
      <c r="V1510" s="103"/>
      <c r="W1510" s="103"/>
      <c r="X1510" s="103"/>
      <c r="Y1510" s="103"/>
      <c r="Z1510" s="103"/>
    </row>
    <row r="1511" spans="1:26" s="9" customFormat="1" ht="15.75">
      <c r="A1511" s="37" t="s">
        <v>394</v>
      </c>
      <c r="B1511" s="214">
        <v>0</v>
      </c>
      <c r="C1511" s="214">
        <v>4</v>
      </c>
      <c r="D1511" s="214">
        <v>2</v>
      </c>
      <c r="E1511" s="214">
        <v>2</v>
      </c>
      <c r="F1511" s="214">
        <v>0</v>
      </c>
      <c r="G1511" s="21">
        <v>1</v>
      </c>
      <c r="H1511" s="21">
        <v>1</v>
      </c>
      <c r="I1511" s="21">
        <v>2</v>
      </c>
      <c r="J1511" s="21">
        <v>0</v>
      </c>
      <c r="K1511" s="21">
        <v>0</v>
      </c>
      <c r="L1511" s="21">
        <v>2</v>
      </c>
      <c r="M1511" s="21">
        <v>2</v>
      </c>
      <c r="N1511" s="161">
        <f t="shared" si="1586"/>
        <v>16</v>
      </c>
      <c r="O1511" s="22">
        <f t="shared" si="1587"/>
        <v>1.3333333333333333</v>
      </c>
      <c r="P1511" s="103"/>
      <c r="Q1511" s="103"/>
      <c r="R1511" s="103"/>
      <c r="S1511" s="103"/>
      <c r="T1511" s="103"/>
      <c r="U1511" s="103"/>
      <c r="V1511" s="103"/>
      <c r="W1511" s="103"/>
      <c r="X1511" s="103"/>
      <c r="Y1511" s="103"/>
      <c r="Z1511" s="103"/>
    </row>
    <row r="1512" spans="1:26" s="9" customFormat="1" ht="15.75">
      <c r="A1512" s="37" t="s">
        <v>499</v>
      </c>
      <c r="B1512" s="214">
        <v>0</v>
      </c>
      <c r="C1512" s="214">
        <v>0</v>
      </c>
      <c r="D1512" s="214">
        <v>1</v>
      </c>
      <c r="E1512" s="214">
        <v>0</v>
      </c>
      <c r="F1512" s="214">
        <v>0</v>
      </c>
      <c r="G1512" s="21">
        <v>0</v>
      </c>
      <c r="H1512" s="21">
        <v>0</v>
      </c>
      <c r="I1512" s="21">
        <v>1</v>
      </c>
      <c r="J1512" s="21">
        <v>1</v>
      </c>
      <c r="K1512" s="21">
        <v>1</v>
      </c>
      <c r="L1512" s="21">
        <v>0</v>
      </c>
      <c r="M1512" s="21">
        <v>16</v>
      </c>
      <c r="N1512" s="161">
        <f t="shared" si="1586"/>
        <v>20</v>
      </c>
      <c r="O1512" s="22">
        <f t="shared" si="1587"/>
        <v>1.6666666666666667</v>
      </c>
      <c r="P1512" s="103"/>
      <c r="Q1512" s="103"/>
      <c r="R1512" s="103"/>
      <c r="S1512" s="103"/>
      <c r="T1512" s="103"/>
      <c r="U1512" s="103"/>
      <c r="V1512" s="103"/>
      <c r="W1512" s="103"/>
      <c r="X1512" s="103"/>
      <c r="Y1512" s="103"/>
      <c r="Z1512" s="103"/>
    </row>
    <row r="1513" spans="1:26" s="9" customFormat="1" ht="30">
      <c r="A1513" s="40" t="s">
        <v>488</v>
      </c>
      <c r="B1513" s="214">
        <v>1</v>
      </c>
      <c r="C1513" s="214">
        <v>0</v>
      </c>
      <c r="D1513" s="214">
        <v>1</v>
      </c>
      <c r="E1513" s="214">
        <v>0</v>
      </c>
      <c r="F1513" s="214">
        <v>0</v>
      </c>
      <c r="G1513" s="21">
        <v>0</v>
      </c>
      <c r="H1513" s="21">
        <v>3</v>
      </c>
      <c r="I1513" s="21">
        <v>0</v>
      </c>
      <c r="J1513" s="21">
        <v>1</v>
      </c>
      <c r="K1513" s="21">
        <v>0</v>
      </c>
      <c r="L1513" s="21">
        <v>0</v>
      </c>
      <c r="M1513" s="21">
        <v>6</v>
      </c>
      <c r="N1513" s="161">
        <f t="shared" si="1586"/>
        <v>12</v>
      </c>
      <c r="O1513" s="22">
        <f t="shared" si="1587"/>
        <v>1</v>
      </c>
      <c r="P1513" s="103"/>
      <c r="Q1513" s="103"/>
      <c r="R1513" s="103"/>
      <c r="S1513" s="103"/>
      <c r="T1513" s="103"/>
      <c r="U1513" s="103"/>
      <c r="V1513" s="103"/>
      <c r="W1513" s="103"/>
      <c r="X1513" s="103"/>
      <c r="Y1513" s="103"/>
      <c r="Z1513" s="103"/>
    </row>
    <row r="1514" spans="1:26" s="9" customFormat="1" ht="30">
      <c r="A1514" s="37" t="s">
        <v>498</v>
      </c>
      <c r="B1514" s="214">
        <v>1</v>
      </c>
      <c r="C1514" s="214">
        <v>2</v>
      </c>
      <c r="D1514" s="214">
        <v>1</v>
      </c>
      <c r="E1514" s="214">
        <v>0</v>
      </c>
      <c r="F1514" s="214">
        <v>0</v>
      </c>
      <c r="G1514" s="21">
        <v>0</v>
      </c>
      <c r="H1514" s="21">
        <v>2</v>
      </c>
      <c r="I1514" s="21">
        <v>1</v>
      </c>
      <c r="J1514" s="21">
        <v>1</v>
      </c>
      <c r="K1514" s="21">
        <v>0</v>
      </c>
      <c r="L1514" s="21">
        <v>0</v>
      </c>
      <c r="M1514" s="21">
        <v>0</v>
      </c>
      <c r="N1514" s="161">
        <f t="shared" si="1586"/>
        <v>8</v>
      </c>
      <c r="O1514" s="22">
        <f t="shared" si="1587"/>
        <v>0.66666666666666663</v>
      </c>
      <c r="P1514" s="103"/>
      <c r="Q1514" s="103"/>
      <c r="R1514" s="103"/>
      <c r="S1514" s="103"/>
      <c r="T1514" s="103"/>
      <c r="U1514" s="103"/>
      <c r="V1514" s="103"/>
      <c r="W1514" s="103"/>
      <c r="X1514" s="103"/>
      <c r="Y1514" s="103"/>
      <c r="Z1514" s="103"/>
    </row>
    <row r="1515" spans="1:26" s="9" customFormat="1" ht="30">
      <c r="A1515" s="37" t="s">
        <v>523</v>
      </c>
      <c r="B1515" s="214">
        <v>9</v>
      </c>
      <c r="C1515" s="214">
        <v>4</v>
      </c>
      <c r="D1515" s="214">
        <v>7</v>
      </c>
      <c r="E1515" s="214">
        <v>4</v>
      </c>
      <c r="F1515" s="214">
        <v>2</v>
      </c>
      <c r="G1515" s="21">
        <v>1</v>
      </c>
      <c r="H1515" s="21">
        <v>3</v>
      </c>
      <c r="I1515" s="21">
        <v>2</v>
      </c>
      <c r="J1515" s="21">
        <v>12</v>
      </c>
      <c r="K1515" s="21">
        <v>0</v>
      </c>
      <c r="L1515" s="21">
        <v>0</v>
      </c>
      <c r="M1515" s="21">
        <v>4</v>
      </c>
      <c r="N1515" s="161">
        <f t="shared" si="1586"/>
        <v>48</v>
      </c>
      <c r="O1515" s="22">
        <f t="shared" si="1587"/>
        <v>4</v>
      </c>
      <c r="P1515" s="103"/>
      <c r="Q1515" s="103"/>
      <c r="R1515" s="103"/>
      <c r="S1515" s="103"/>
      <c r="T1515" s="103"/>
      <c r="U1515" s="103"/>
      <c r="V1515" s="103"/>
      <c r="W1515" s="103"/>
      <c r="X1515" s="103"/>
      <c r="Y1515" s="103"/>
      <c r="Z1515" s="103"/>
    </row>
    <row r="1516" spans="1:26" s="9" customFormat="1" ht="15.75">
      <c r="A1516" s="37" t="s">
        <v>308</v>
      </c>
      <c r="B1516" s="214">
        <v>2</v>
      </c>
      <c r="C1516" s="214">
        <v>15</v>
      </c>
      <c r="D1516" s="214">
        <v>23</v>
      </c>
      <c r="E1516" s="214">
        <v>32</v>
      </c>
      <c r="F1516" s="214">
        <v>13</v>
      </c>
      <c r="G1516" s="21">
        <v>21</v>
      </c>
      <c r="H1516" s="21">
        <v>3</v>
      </c>
      <c r="I1516" s="21">
        <v>28</v>
      </c>
      <c r="J1516" s="21">
        <v>26</v>
      </c>
      <c r="K1516" s="21">
        <v>27</v>
      </c>
      <c r="L1516" s="21">
        <v>26</v>
      </c>
      <c r="M1516" s="21">
        <v>19</v>
      </c>
      <c r="N1516" s="161">
        <f t="shared" si="1586"/>
        <v>235</v>
      </c>
      <c r="O1516" s="22">
        <f t="shared" si="1587"/>
        <v>19.583333333333332</v>
      </c>
      <c r="P1516" s="103"/>
      <c r="Q1516" s="103"/>
      <c r="R1516" s="103"/>
      <c r="S1516" s="103"/>
      <c r="T1516" s="103"/>
      <c r="U1516" s="103"/>
      <c r="V1516" s="103"/>
      <c r="W1516" s="103"/>
      <c r="X1516" s="103"/>
      <c r="Y1516" s="103"/>
      <c r="Z1516" s="103"/>
    </row>
    <row r="1517" spans="1:26" s="9" customFormat="1" ht="15.75">
      <c r="A1517" s="37" t="s">
        <v>309</v>
      </c>
      <c r="B1517" s="214">
        <v>0</v>
      </c>
      <c r="C1517" s="214">
        <v>0</v>
      </c>
      <c r="D1517" s="214">
        <v>8</v>
      </c>
      <c r="E1517" s="214">
        <v>13</v>
      </c>
      <c r="F1517" s="214">
        <v>1</v>
      </c>
      <c r="G1517" s="21">
        <v>0</v>
      </c>
      <c r="H1517" s="21">
        <v>0</v>
      </c>
      <c r="I1517" s="21">
        <v>9</v>
      </c>
      <c r="J1517" s="21">
        <v>5</v>
      </c>
      <c r="K1517" s="21">
        <v>1</v>
      </c>
      <c r="L1517" s="21">
        <v>3</v>
      </c>
      <c r="M1517" s="21">
        <v>4</v>
      </c>
      <c r="N1517" s="161">
        <f t="shared" si="1586"/>
        <v>44</v>
      </c>
      <c r="O1517" s="22">
        <f t="shared" si="1587"/>
        <v>3.6666666666666665</v>
      </c>
      <c r="P1517" s="103"/>
      <c r="Q1517" s="103"/>
      <c r="R1517" s="103"/>
      <c r="S1517" s="103"/>
      <c r="T1517" s="103"/>
      <c r="U1517" s="103"/>
      <c r="V1517" s="103"/>
      <c r="W1517" s="103"/>
      <c r="X1517" s="103"/>
      <c r="Y1517" s="103"/>
      <c r="Z1517" s="103"/>
    </row>
    <row r="1518" spans="1:26" s="9" customFormat="1" ht="15.75">
      <c r="A1518" s="40" t="s">
        <v>231</v>
      </c>
      <c r="B1518" s="214">
        <v>0</v>
      </c>
      <c r="C1518" s="214">
        <v>1</v>
      </c>
      <c r="D1518" s="214">
        <v>2</v>
      </c>
      <c r="E1518" s="214">
        <v>0</v>
      </c>
      <c r="F1518" s="214">
        <v>0</v>
      </c>
      <c r="G1518" s="21">
        <v>1</v>
      </c>
      <c r="H1518" s="21">
        <v>2</v>
      </c>
      <c r="I1518" s="21"/>
      <c r="J1518" s="21">
        <v>4</v>
      </c>
      <c r="K1518" s="21">
        <v>0</v>
      </c>
      <c r="L1518" s="21">
        <v>0</v>
      </c>
      <c r="M1518" s="21">
        <v>0</v>
      </c>
      <c r="N1518" s="161">
        <f t="shared" si="1586"/>
        <v>10</v>
      </c>
      <c r="O1518" s="22">
        <f t="shared" si="1587"/>
        <v>0.90909090909090906</v>
      </c>
      <c r="P1518" s="103"/>
      <c r="Q1518" s="103"/>
      <c r="R1518" s="103"/>
      <c r="S1518" s="103"/>
      <c r="T1518" s="103"/>
      <c r="U1518" s="103"/>
      <c r="V1518" s="103"/>
      <c r="W1518" s="103"/>
      <c r="X1518" s="103"/>
      <c r="Y1518" s="103"/>
      <c r="Z1518" s="103"/>
    </row>
    <row r="1519" spans="1:26" s="9" customFormat="1" ht="15.75">
      <c r="A1519" s="37" t="s">
        <v>20</v>
      </c>
      <c r="B1519" s="214">
        <v>14</v>
      </c>
      <c r="C1519" s="214">
        <v>8</v>
      </c>
      <c r="D1519" s="214">
        <v>26</v>
      </c>
      <c r="E1519" s="214">
        <v>28</v>
      </c>
      <c r="F1519" s="214">
        <v>19</v>
      </c>
      <c r="G1519" s="21">
        <v>16</v>
      </c>
      <c r="H1519" s="21">
        <v>23</v>
      </c>
      <c r="I1519" s="21">
        <v>14</v>
      </c>
      <c r="J1519" s="21">
        <v>29</v>
      </c>
      <c r="K1519" s="21">
        <v>21</v>
      </c>
      <c r="L1519" s="21">
        <v>90</v>
      </c>
      <c r="M1519" s="21">
        <v>22</v>
      </c>
      <c r="N1519" s="161">
        <f t="shared" si="1586"/>
        <v>310</v>
      </c>
      <c r="O1519" s="22">
        <f t="shared" si="1587"/>
        <v>25.833333333333332</v>
      </c>
      <c r="P1519" s="103"/>
      <c r="Q1519" s="103"/>
      <c r="R1519" s="103"/>
      <c r="S1519" s="103"/>
      <c r="T1519" s="103"/>
      <c r="U1519" s="103"/>
      <c r="V1519" s="103"/>
      <c r="W1519" s="103"/>
      <c r="X1519" s="103"/>
      <c r="Y1519" s="103"/>
      <c r="Z1519" s="103"/>
    </row>
    <row r="1520" spans="1:26" s="9" customFormat="1" ht="15.75">
      <c r="A1520" s="40" t="s">
        <v>22</v>
      </c>
      <c r="B1520" s="21">
        <v>0</v>
      </c>
      <c r="C1520" s="21">
        <v>0</v>
      </c>
      <c r="D1520" s="21">
        <v>0</v>
      </c>
      <c r="E1520" s="21">
        <v>0</v>
      </c>
      <c r="F1520" s="21">
        <v>0</v>
      </c>
      <c r="G1520" s="21">
        <v>0</v>
      </c>
      <c r="H1520" s="21">
        <v>0</v>
      </c>
      <c r="I1520" s="21">
        <v>206</v>
      </c>
      <c r="J1520" s="21">
        <v>3</v>
      </c>
      <c r="K1520" s="21">
        <v>0</v>
      </c>
      <c r="L1520" s="21">
        <v>5</v>
      </c>
      <c r="M1520" s="21">
        <v>13</v>
      </c>
      <c r="N1520" s="161">
        <f t="shared" si="1586"/>
        <v>227</v>
      </c>
      <c r="O1520" s="22">
        <f t="shared" si="1587"/>
        <v>18.916666666666668</v>
      </c>
      <c r="P1520" s="103"/>
      <c r="Q1520" s="103"/>
      <c r="R1520" s="103"/>
      <c r="S1520" s="103"/>
      <c r="T1520" s="103"/>
      <c r="U1520" s="103"/>
      <c r="V1520" s="103"/>
      <c r="W1520" s="103"/>
      <c r="X1520" s="103"/>
      <c r="Y1520" s="103"/>
      <c r="Z1520" s="103"/>
    </row>
    <row r="1521" spans="1:26" s="9" customFormat="1" ht="15.75">
      <c r="A1521" s="62" t="s">
        <v>21</v>
      </c>
      <c r="B1521" s="24">
        <f t="shared" ref="B1521:K1521" si="1588">SUM(B1477:B1520)</f>
        <v>303</v>
      </c>
      <c r="C1521" s="24">
        <f t="shared" si="1588"/>
        <v>442</v>
      </c>
      <c r="D1521" s="24">
        <f t="shared" si="1588"/>
        <v>415</v>
      </c>
      <c r="E1521" s="24">
        <f t="shared" si="1588"/>
        <v>414</v>
      </c>
      <c r="F1521" s="24">
        <f t="shared" si="1588"/>
        <v>427</v>
      </c>
      <c r="G1521" s="24">
        <f t="shared" si="1588"/>
        <v>354</v>
      </c>
      <c r="H1521" s="24">
        <f t="shared" si="1588"/>
        <v>395</v>
      </c>
      <c r="I1521" s="24">
        <f t="shared" si="1588"/>
        <v>594</v>
      </c>
      <c r="J1521" s="24">
        <f t="shared" si="1588"/>
        <v>518</v>
      </c>
      <c r="K1521" s="24">
        <f t="shared" si="1588"/>
        <v>545</v>
      </c>
      <c r="L1521" s="24">
        <f>SUM(L1477:L1520)</f>
        <v>526</v>
      </c>
      <c r="M1521" s="24">
        <f>SUM(M1477:M1520)</f>
        <v>517</v>
      </c>
      <c r="N1521" s="155">
        <f>SUM(N1477:N1520)</f>
        <v>5450</v>
      </c>
      <c r="O1521" s="25">
        <f>SUM(O1477:O1520)</f>
        <v>454.38636363636374</v>
      </c>
      <c r="P1521" s="103"/>
      <c r="Q1521" s="103"/>
      <c r="R1521" s="103"/>
      <c r="S1521" s="103"/>
      <c r="T1521" s="103"/>
      <c r="U1521" s="103"/>
      <c r="V1521" s="103"/>
      <c r="W1521" s="103"/>
      <c r="X1521" s="103"/>
      <c r="Y1521" s="103"/>
      <c r="Z1521" s="103"/>
    </row>
    <row r="1522" spans="1:26" s="9" customFormat="1">
      <c r="A1522" s="26"/>
      <c r="B1522" s="27"/>
      <c r="C1522" s="27"/>
      <c r="D1522" s="27"/>
      <c r="E1522" s="28"/>
      <c r="F1522" s="28"/>
      <c r="G1522" s="28"/>
      <c r="H1522" s="28"/>
      <c r="I1522" s="28"/>
      <c r="J1522" s="28"/>
      <c r="K1522" s="28"/>
      <c r="L1522" s="28"/>
      <c r="M1522" s="28"/>
      <c r="N1522" s="162"/>
      <c r="O1522" s="29"/>
      <c r="P1522" s="103"/>
      <c r="Q1522" s="103"/>
      <c r="R1522" s="103"/>
      <c r="S1522" s="103"/>
      <c r="T1522" s="103"/>
      <c r="U1522" s="103"/>
      <c r="V1522" s="103"/>
      <c r="W1522" s="103"/>
      <c r="X1522" s="103"/>
      <c r="Y1522" s="103"/>
      <c r="Z1522" s="103"/>
    </row>
    <row r="1523" spans="1:26" s="9" customFormat="1" ht="15.75">
      <c r="A1523" s="17" t="s">
        <v>311</v>
      </c>
      <c r="B1523" s="30"/>
      <c r="C1523" s="30"/>
      <c r="D1523" s="30"/>
      <c r="E1523" s="30"/>
      <c r="F1523" s="30"/>
      <c r="G1523" s="30"/>
      <c r="H1523" s="30"/>
      <c r="I1523" s="30"/>
      <c r="J1523" s="30"/>
      <c r="K1523" s="30"/>
      <c r="L1523" s="30"/>
      <c r="M1523" s="30"/>
      <c r="N1523" s="163"/>
      <c r="O1523" s="31"/>
      <c r="P1523" s="103"/>
      <c r="Q1523" s="103"/>
      <c r="R1523" s="103"/>
      <c r="S1523" s="103"/>
      <c r="T1523" s="103"/>
      <c r="U1523" s="103"/>
      <c r="V1523" s="103"/>
      <c r="W1523" s="103"/>
      <c r="X1523" s="103"/>
      <c r="Y1523" s="103"/>
      <c r="Z1523" s="103"/>
    </row>
    <row r="1524" spans="1:26" s="9" customFormat="1" ht="15.75">
      <c r="A1524" s="66" t="s">
        <v>312</v>
      </c>
      <c r="B1524" s="81"/>
      <c r="C1524" s="81"/>
      <c r="D1524" s="81"/>
      <c r="E1524" s="81"/>
      <c r="F1524" s="81"/>
      <c r="G1524" s="81"/>
      <c r="H1524" s="81"/>
      <c r="I1524" s="81"/>
      <c r="J1524" s="81"/>
      <c r="K1524" s="81"/>
      <c r="L1524" s="81"/>
      <c r="M1524" s="81"/>
      <c r="N1524" s="176"/>
      <c r="O1524" s="82"/>
      <c r="P1524" s="103"/>
      <c r="Q1524" s="103"/>
      <c r="R1524" s="103"/>
      <c r="S1524" s="103"/>
      <c r="T1524" s="103"/>
      <c r="U1524" s="103"/>
      <c r="V1524" s="103"/>
      <c r="W1524" s="103"/>
      <c r="X1524" s="103"/>
      <c r="Y1524" s="103"/>
      <c r="Z1524" s="103"/>
    </row>
    <row r="1525" spans="1:26" s="9" customFormat="1" ht="15.75">
      <c r="A1525" s="20" t="s">
        <v>313</v>
      </c>
      <c r="B1525" s="21" t="s">
        <v>44</v>
      </c>
      <c r="C1525" s="21" t="s">
        <v>44</v>
      </c>
      <c r="D1525" s="21" t="s">
        <v>44</v>
      </c>
      <c r="E1525" s="21" t="s">
        <v>44</v>
      </c>
      <c r="F1525" s="21" t="s">
        <v>44</v>
      </c>
      <c r="G1525" s="21" t="s">
        <v>44</v>
      </c>
      <c r="H1525" s="21" t="s">
        <v>44</v>
      </c>
      <c r="I1525" s="21" t="s">
        <v>44</v>
      </c>
      <c r="J1525" s="21" t="s">
        <v>44</v>
      </c>
      <c r="K1525" s="21" t="s">
        <v>44</v>
      </c>
      <c r="L1525" s="21" t="s">
        <v>44</v>
      </c>
      <c r="M1525" s="21" t="s">
        <v>44</v>
      </c>
      <c r="N1525" s="161">
        <f>SUM(B1525:M1525)</f>
        <v>0</v>
      </c>
      <c r="O1525" s="22">
        <f>IF(N1525=0,0,AVERAGE(B1525:M1525))</f>
        <v>0</v>
      </c>
      <c r="P1525" s="103"/>
      <c r="Q1525" s="103"/>
      <c r="R1525" s="103"/>
      <c r="S1525" s="103"/>
      <c r="T1525" s="103"/>
      <c r="U1525" s="103"/>
      <c r="V1525" s="103"/>
      <c r="W1525" s="103"/>
      <c r="X1525" s="103"/>
      <c r="Y1525" s="103"/>
      <c r="Z1525" s="103"/>
    </row>
    <row r="1526" spans="1:26" s="9" customFormat="1" ht="15.75">
      <c r="A1526" s="20" t="s">
        <v>314</v>
      </c>
      <c r="B1526" s="21" t="s">
        <v>44</v>
      </c>
      <c r="C1526" s="21" t="s">
        <v>44</v>
      </c>
      <c r="D1526" s="21" t="s">
        <v>44</v>
      </c>
      <c r="E1526" s="21" t="s">
        <v>44</v>
      </c>
      <c r="F1526" s="21" t="s">
        <v>44</v>
      </c>
      <c r="G1526" s="21" t="s">
        <v>44</v>
      </c>
      <c r="H1526" s="21" t="s">
        <v>44</v>
      </c>
      <c r="I1526" s="21" t="s">
        <v>44</v>
      </c>
      <c r="J1526" s="21" t="s">
        <v>44</v>
      </c>
      <c r="K1526" s="21" t="s">
        <v>44</v>
      </c>
      <c r="L1526" s="21" t="s">
        <v>44</v>
      </c>
      <c r="M1526" s="21" t="s">
        <v>44</v>
      </c>
      <c r="N1526" s="161">
        <f>SUM(B1526:M1526)</f>
        <v>0</v>
      </c>
      <c r="O1526" s="22">
        <f>IF(N1526=0,0,AVERAGE(B1526:M1526))</f>
        <v>0</v>
      </c>
      <c r="P1526" s="103"/>
      <c r="Q1526" s="103"/>
      <c r="R1526" s="103"/>
      <c r="S1526" s="103"/>
      <c r="T1526" s="103"/>
      <c r="U1526" s="103"/>
      <c r="V1526" s="103"/>
      <c r="W1526" s="103"/>
      <c r="X1526" s="103"/>
      <c r="Y1526" s="103"/>
      <c r="Z1526" s="103"/>
    </row>
    <row r="1527" spans="1:26" s="9" customFormat="1" ht="15.75">
      <c r="A1527" s="20" t="s">
        <v>315</v>
      </c>
      <c r="B1527" s="21" t="s">
        <v>44</v>
      </c>
      <c r="C1527" s="21" t="s">
        <v>44</v>
      </c>
      <c r="D1527" s="21" t="s">
        <v>44</v>
      </c>
      <c r="E1527" s="21" t="s">
        <v>44</v>
      </c>
      <c r="F1527" s="21" t="s">
        <v>44</v>
      </c>
      <c r="G1527" s="21" t="s">
        <v>44</v>
      </c>
      <c r="H1527" s="21" t="s">
        <v>44</v>
      </c>
      <c r="I1527" s="21" t="s">
        <v>44</v>
      </c>
      <c r="J1527" s="21" t="s">
        <v>44</v>
      </c>
      <c r="K1527" s="21" t="s">
        <v>44</v>
      </c>
      <c r="L1527" s="21" t="s">
        <v>44</v>
      </c>
      <c r="M1527" s="21" t="s">
        <v>44</v>
      </c>
      <c r="N1527" s="161">
        <f>SUM(B1527:M1527)</f>
        <v>0</v>
      </c>
      <c r="O1527" s="22">
        <f>IF(N1527=0,0,AVERAGE(B1527:M1527))</f>
        <v>0</v>
      </c>
      <c r="P1527" s="103"/>
      <c r="Q1527" s="103"/>
      <c r="R1527" s="103"/>
      <c r="S1527" s="103"/>
      <c r="T1527" s="103"/>
      <c r="U1527" s="103"/>
      <c r="V1527" s="103"/>
      <c r="W1527" s="103"/>
      <c r="X1527" s="103"/>
      <c r="Y1527" s="103"/>
      <c r="Z1527" s="103"/>
    </row>
    <row r="1528" spans="1:26" s="9" customFormat="1" ht="15.75">
      <c r="A1528" s="23" t="s">
        <v>21</v>
      </c>
      <c r="B1528" s="24">
        <f t="shared" ref="B1528:G1528" si="1589">SUM(B1525:B1527)</f>
        <v>0</v>
      </c>
      <c r="C1528" s="24">
        <f t="shared" si="1589"/>
        <v>0</v>
      </c>
      <c r="D1528" s="24">
        <f t="shared" si="1589"/>
        <v>0</v>
      </c>
      <c r="E1528" s="24">
        <f t="shared" si="1589"/>
        <v>0</v>
      </c>
      <c r="F1528" s="24">
        <f t="shared" si="1589"/>
        <v>0</v>
      </c>
      <c r="G1528" s="24">
        <f t="shared" si="1589"/>
        <v>0</v>
      </c>
      <c r="H1528" s="24">
        <f t="shared" ref="H1528:I1528" si="1590">SUM(H1525:H1527)</f>
        <v>0</v>
      </c>
      <c r="I1528" s="24">
        <f t="shared" si="1590"/>
        <v>0</v>
      </c>
      <c r="J1528" s="24">
        <f t="shared" ref="J1528:K1528" si="1591">SUM(J1525:J1527)</f>
        <v>0</v>
      </c>
      <c r="K1528" s="24">
        <f t="shared" si="1591"/>
        <v>0</v>
      </c>
      <c r="L1528" s="24">
        <f t="shared" ref="L1528:M1528" si="1592">SUM(L1525:L1527)</f>
        <v>0</v>
      </c>
      <c r="M1528" s="24">
        <f t="shared" si="1592"/>
        <v>0</v>
      </c>
      <c r="N1528" s="155">
        <f>SUM(B1528:M1528)</f>
        <v>0</v>
      </c>
      <c r="O1528" s="25">
        <f>IF(N1528=0,0,AVERAGE(B1528:M1528))</f>
        <v>0</v>
      </c>
      <c r="P1528" s="103"/>
      <c r="Q1528" s="103"/>
      <c r="R1528" s="103"/>
      <c r="S1528" s="103"/>
      <c r="T1528" s="103"/>
      <c r="U1528" s="103"/>
      <c r="V1528" s="103"/>
      <c r="W1528" s="103"/>
      <c r="X1528" s="103"/>
      <c r="Y1528" s="103"/>
      <c r="Z1528" s="103"/>
    </row>
    <row r="1529" spans="1:26" s="9" customFormat="1" ht="15.75">
      <c r="A1529" s="129" t="s">
        <v>131</v>
      </c>
      <c r="B1529" s="24" t="str">
        <f>IF(B1528=0,"",B1528/B$1696)</f>
        <v/>
      </c>
      <c r="C1529" s="24" t="str">
        <f>IF(C1528=0,"",C1528/C$1696)</f>
        <v/>
      </c>
      <c r="D1529" s="24" t="str">
        <f>IF(D1528=0,"",D1528/D$1696)</f>
        <v/>
      </c>
      <c r="E1529" s="24" t="str">
        <f>IF(E1528=0,"",E1528/E$1696)</f>
        <v/>
      </c>
      <c r="F1529" s="24" t="str">
        <f>IF(F1528=0,"",F1528/F$1696)</f>
        <v/>
      </c>
      <c r="G1529" s="24"/>
      <c r="H1529" s="24"/>
      <c r="I1529" s="24"/>
      <c r="J1529" s="24"/>
      <c r="K1529" s="24"/>
      <c r="L1529" s="24"/>
      <c r="M1529" s="24"/>
      <c r="N1529" s="155">
        <f>SUM(B1529:M1529)</f>
        <v>0</v>
      </c>
      <c r="O1529" s="25">
        <f>IF(N1529=0,0,AVERAGE(B1529:M1529))</f>
        <v>0</v>
      </c>
      <c r="P1529" s="103"/>
      <c r="Q1529" s="103"/>
      <c r="R1529" s="103"/>
      <c r="S1529" s="103"/>
      <c r="T1529" s="103"/>
      <c r="U1529" s="103"/>
      <c r="V1529" s="103"/>
      <c r="W1529" s="103"/>
      <c r="X1529" s="103"/>
      <c r="Y1529" s="103"/>
      <c r="Z1529" s="103"/>
    </row>
    <row r="1530" spans="1:26" s="9" customFormat="1">
      <c r="A1530" s="26"/>
      <c r="B1530" s="27"/>
      <c r="C1530" s="27"/>
      <c r="D1530" s="27"/>
      <c r="E1530" s="28"/>
      <c r="F1530" s="28"/>
      <c r="G1530" s="28"/>
      <c r="H1530" s="28"/>
      <c r="I1530" s="28"/>
      <c r="J1530" s="28"/>
      <c r="K1530" s="28"/>
      <c r="L1530" s="28"/>
      <c r="M1530" s="28"/>
      <c r="N1530" s="162"/>
      <c r="O1530" s="29"/>
      <c r="P1530" s="103"/>
      <c r="Q1530" s="103"/>
      <c r="R1530" s="103"/>
      <c r="S1530" s="103"/>
      <c r="T1530" s="103"/>
      <c r="U1530" s="103"/>
      <c r="V1530" s="103"/>
      <c r="W1530" s="103"/>
      <c r="X1530" s="103"/>
      <c r="Y1530" s="103"/>
      <c r="Z1530" s="103"/>
    </row>
    <row r="1531" spans="1:26" s="9" customFormat="1" ht="15.75">
      <c r="A1531" s="17" t="s">
        <v>316</v>
      </c>
      <c r="B1531" s="30"/>
      <c r="C1531" s="30"/>
      <c r="D1531" s="30"/>
      <c r="E1531" s="30"/>
      <c r="F1531" s="30"/>
      <c r="G1531" s="30"/>
      <c r="H1531" s="30"/>
      <c r="I1531" s="30"/>
      <c r="J1531" s="30"/>
      <c r="K1531" s="30"/>
      <c r="L1531" s="30"/>
      <c r="M1531" s="30"/>
      <c r="N1531" s="163"/>
      <c r="O1531" s="31"/>
      <c r="P1531" s="103"/>
      <c r="Q1531" s="103"/>
      <c r="R1531" s="103"/>
      <c r="S1531" s="103"/>
      <c r="T1531" s="103"/>
      <c r="U1531" s="103"/>
      <c r="V1531" s="103"/>
      <c r="W1531" s="103"/>
      <c r="X1531" s="103"/>
      <c r="Y1531" s="103"/>
      <c r="Z1531" s="103"/>
    </row>
    <row r="1532" spans="1:26" s="9" customFormat="1" ht="15.75">
      <c r="A1532" s="20" t="s">
        <v>289</v>
      </c>
      <c r="B1532" s="21" t="s">
        <v>44</v>
      </c>
      <c r="C1532" s="21" t="s">
        <v>44</v>
      </c>
      <c r="D1532" s="21" t="s">
        <v>44</v>
      </c>
      <c r="E1532" s="21" t="s">
        <v>44</v>
      </c>
      <c r="F1532" s="21" t="s">
        <v>44</v>
      </c>
      <c r="G1532" s="21" t="s">
        <v>44</v>
      </c>
      <c r="H1532" s="21" t="s">
        <v>44</v>
      </c>
      <c r="I1532" s="21" t="s">
        <v>44</v>
      </c>
      <c r="J1532" s="21" t="s">
        <v>44</v>
      </c>
      <c r="K1532" s="21" t="s">
        <v>44</v>
      </c>
      <c r="L1532" s="21" t="s">
        <v>44</v>
      </c>
      <c r="M1532" s="21" t="s">
        <v>44</v>
      </c>
      <c r="N1532" s="161">
        <f t="shared" ref="N1532:N1548" si="1593">SUM(B1532:M1532)</f>
        <v>0</v>
      </c>
      <c r="O1532" s="22">
        <f t="shared" ref="O1532:O1548" si="1594">IF(N1532=0,0,AVERAGE(B1532:M1532))</f>
        <v>0</v>
      </c>
      <c r="P1532" s="103"/>
      <c r="Q1532" s="103"/>
      <c r="R1532" s="103"/>
      <c r="S1532" s="103"/>
      <c r="T1532" s="103"/>
      <c r="U1532" s="103"/>
      <c r="V1532" s="103"/>
      <c r="W1532" s="103"/>
      <c r="X1532" s="103"/>
      <c r="Y1532" s="103"/>
      <c r="Z1532" s="103"/>
    </row>
    <row r="1533" spans="1:26" s="9" customFormat="1" ht="15.75">
      <c r="A1533" s="20" t="s">
        <v>251</v>
      </c>
      <c r="B1533" s="21" t="s">
        <v>44</v>
      </c>
      <c r="C1533" s="21" t="s">
        <v>44</v>
      </c>
      <c r="D1533" s="21" t="s">
        <v>44</v>
      </c>
      <c r="E1533" s="21" t="s">
        <v>44</v>
      </c>
      <c r="F1533" s="21" t="s">
        <v>44</v>
      </c>
      <c r="G1533" s="21" t="s">
        <v>44</v>
      </c>
      <c r="H1533" s="21" t="s">
        <v>44</v>
      </c>
      <c r="I1533" s="21" t="s">
        <v>44</v>
      </c>
      <c r="J1533" s="21" t="s">
        <v>44</v>
      </c>
      <c r="K1533" s="21" t="s">
        <v>44</v>
      </c>
      <c r="L1533" s="21" t="s">
        <v>44</v>
      </c>
      <c r="M1533" s="21" t="s">
        <v>44</v>
      </c>
      <c r="N1533" s="161">
        <f t="shared" si="1593"/>
        <v>0</v>
      </c>
      <c r="O1533" s="22">
        <f t="shared" si="1594"/>
        <v>0</v>
      </c>
      <c r="P1533" s="103"/>
      <c r="Q1533" s="103"/>
      <c r="R1533" s="103"/>
      <c r="S1533" s="103"/>
      <c r="T1533" s="103"/>
      <c r="U1533" s="103"/>
      <c r="V1533" s="103"/>
      <c r="W1533" s="103"/>
      <c r="X1533" s="103"/>
      <c r="Y1533" s="103"/>
      <c r="Z1533" s="103"/>
    </row>
    <row r="1534" spans="1:26" s="9" customFormat="1" ht="15.75">
      <c r="A1534" s="20" t="s">
        <v>298</v>
      </c>
      <c r="B1534" s="21" t="s">
        <v>44</v>
      </c>
      <c r="C1534" s="21" t="s">
        <v>44</v>
      </c>
      <c r="D1534" s="21" t="s">
        <v>44</v>
      </c>
      <c r="E1534" s="21" t="s">
        <v>44</v>
      </c>
      <c r="F1534" s="21" t="s">
        <v>44</v>
      </c>
      <c r="G1534" s="21" t="s">
        <v>44</v>
      </c>
      <c r="H1534" s="21" t="s">
        <v>44</v>
      </c>
      <c r="I1534" s="21" t="s">
        <v>44</v>
      </c>
      <c r="J1534" s="21" t="s">
        <v>44</v>
      </c>
      <c r="K1534" s="21" t="s">
        <v>44</v>
      </c>
      <c r="L1534" s="21" t="s">
        <v>44</v>
      </c>
      <c r="M1534" s="21" t="s">
        <v>44</v>
      </c>
      <c r="N1534" s="161">
        <f t="shared" si="1593"/>
        <v>0</v>
      </c>
      <c r="O1534" s="22">
        <f t="shared" si="1594"/>
        <v>0</v>
      </c>
      <c r="P1534" s="103"/>
      <c r="Q1534" s="103"/>
      <c r="R1534" s="103"/>
      <c r="S1534" s="103"/>
      <c r="T1534" s="103"/>
      <c r="U1534" s="103"/>
      <c r="V1534" s="103"/>
      <c r="W1534" s="103"/>
      <c r="X1534" s="103"/>
      <c r="Y1534" s="103"/>
      <c r="Z1534" s="103"/>
    </row>
    <row r="1535" spans="1:26" s="9" customFormat="1" ht="15.75">
      <c r="A1535" s="20" t="s">
        <v>319</v>
      </c>
      <c r="B1535" s="21" t="s">
        <v>44</v>
      </c>
      <c r="C1535" s="21" t="s">
        <v>44</v>
      </c>
      <c r="D1535" s="21" t="s">
        <v>44</v>
      </c>
      <c r="E1535" s="21" t="s">
        <v>44</v>
      </c>
      <c r="F1535" s="21" t="s">
        <v>44</v>
      </c>
      <c r="G1535" s="21" t="s">
        <v>44</v>
      </c>
      <c r="H1535" s="21" t="s">
        <v>44</v>
      </c>
      <c r="I1535" s="21" t="s">
        <v>44</v>
      </c>
      <c r="J1535" s="21" t="s">
        <v>44</v>
      </c>
      <c r="K1535" s="21" t="s">
        <v>44</v>
      </c>
      <c r="L1535" s="21" t="s">
        <v>44</v>
      </c>
      <c r="M1535" s="21" t="s">
        <v>44</v>
      </c>
      <c r="N1535" s="161">
        <f t="shared" si="1593"/>
        <v>0</v>
      </c>
      <c r="O1535" s="22">
        <f t="shared" si="1594"/>
        <v>0</v>
      </c>
      <c r="P1535" s="103"/>
      <c r="Q1535" s="103"/>
      <c r="R1535" s="103"/>
      <c r="S1535" s="103"/>
      <c r="T1535" s="103"/>
      <c r="U1535" s="103"/>
      <c r="V1535" s="103"/>
      <c r="W1535" s="103"/>
      <c r="X1535" s="103"/>
      <c r="Y1535" s="103"/>
      <c r="Z1535" s="103"/>
    </row>
    <row r="1536" spans="1:26" s="9" customFormat="1" ht="15.75">
      <c r="A1536" s="20" t="s">
        <v>322</v>
      </c>
      <c r="B1536" s="21" t="s">
        <v>44</v>
      </c>
      <c r="C1536" s="21" t="s">
        <v>44</v>
      </c>
      <c r="D1536" s="21" t="s">
        <v>44</v>
      </c>
      <c r="E1536" s="21" t="s">
        <v>44</v>
      </c>
      <c r="F1536" s="21" t="s">
        <v>44</v>
      </c>
      <c r="G1536" s="21" t="s">
        <v>44</v>
      </c>
      <c r="H1536" s="21" t="s">
        <v>44</v>
      </c>
      <c r="I1536" s="21" t="s">
        <v>44</v>
      </c>
      <c r="J1536" s="21" t="s">
        <v>44</v>
      </c>
      <c r="K1536" s="21" t="s">
        <v>44</v>
      </c>
      <c r="L1536" s="21" t="s">
        <v>44</v>
      </c>
      <c r="M1536" s="21" t="s">
        <v>44</v>
      </c>
      <c r="N1536" s="161">
        <f t="shared" si="1593"/>
        <v>0</v>
      </c>
      <c r="O1536" s="22">
        <f t="shared" si="1594"/>
        <v>0</v>
      </c>
      <c r="P1536" s="103"/>
      <c r="Q1536" s="103"/>
      <c r="R1536" s="103"/>
      <c r="S1536" s="103"/>
      <c r="T1536" s="103"/>
      <c r="U1536" s="103"/>
      <c r="V1536" s="103"/>
      <c r="W1536" s="103"/>
      <c r="X1536" s="103"/>
      <c r="Y1536" s="103"/>
      <c r="Z1536" s="103"/>
    </row>
    <row r="1537" spans="1:26" s="9" customFormat="1" ht="15.75">
      <c r="A1537" s="20" t="s">
        <v>284</v>
      </c>
      <c r="B1537" s="21" t="s">
        <v>44</v>
      </c>
      <c r="C1537" s="21" t="s">
        <v>44</v>
      </c>
      <c r="D1537" s="21" t="s">
        <v>44</v>
      </c>
      <c r="E1537" s="21" t="s">
        <v>44</v>
      </c>
      <c r="F1537" s="21" t="s">
        <v>44</v>
      </c>
      <c r="G1537" s="21" t="s">
        <v>44</v>
      </c>
      <c r="H1537" s="21" t="s">
        <v>44</v>
      </c>
      <c r="I1537" s="21" t="s">
        <v>44</v>
      </c>
      <c r="J1537" s="21" t="s">
        <v>44</v>
      </c>
      <c r="K1537" s="21" t="s">
        <v>44</v>
      </c>
      <c r="L1537" s="21" t="s">
        <v>44</v>
      </c>
      <c r="M1537" s="21" t="s">
        <v>44</v>
      </c>
      <c r="N1537" s="161">
        <f t="shared" si="1593"/>
        <v>0</v>
      </c>
      <c r="O1537" s="22">
        <f t="shared" si="1594"/>
        <v>0</v>
      </c>
      <c r="P1537" s="103"/>
      <c r="Q1537" s="103"/>
      <c r="R1537" s="103"/>
      <c r="S1537" s="103"/>
      <c r="T1537" s="103"/>
      <c r="U1537" s="103"/>
      <c r="V1537" s="103"/>
      <c r="W1537" s="103"/>
      <c r="X1537" s="103"/>
      <c r="Y1537" s="103"/>
      <c r="Z1537" s="103"/>
    </row>
    <row r="1538" spans="1:26" s="9" customFormat="1" ht="15.75">
      <c r="A1538" s="20" t="s">
        <v>302</v>
      </c>
      <c r="B1538" s="21" t="s">
        <v>44</v>
      </c>
      <c r="C1538" s="21" t="s">
        <v>44</v>
      </c>
      <c r="D1538" s="21" t="s">
        <v>44</v>
      </c>
      <c r="E1538" s="21" t="s">
        <v>44</v>
      </c>
      <c r="F1538" s="21" t="s">
        <v>44</v>
      </c>
      <c r="G1538" s="21" t="s">
        <v>44</v>
      </c>
      <c r="H1538" s="21" t="s">
        <v>44</v>
      </c>
      <c r="I1538" s="21" t="s">
        <v>44</v>
      </c>
      <c r="J1538" s="21" t="s">
        <v>44</v>
      </c>
      <c r="K1538" s="21" t="s">
        <v>44</v>
      </c>
      <c r="L1538" s="21" t="s">
        <v>44</v>
      </c>
      <c r="M1538" s="21" t="s">
        <v>44</v>
      </c>
      <c r="N1538" s="161">
        <f t="shared" si="1593"/>
        <v>0</v>
      </c>
      <c r="O1538" s="22">
        <f t="shared" si="1594"/>
        <v>0</v>
      </c>
      <c r="P1538" s="103"/>
      <c r="Q1538" s="103"/>
      <c r="R1538" s="103"/>
      <c r="S1538" s="103"/>
      <c r="T1538" s="103"/>
      <c r="U1538" s="103"/>
      <c r="V1538" s="103"/>
      <c r="W1538" s="103"/>
      <c r="X1538" s="103"/>
      <c r="Y1538" s="103"/>
      <c r="Z1538" s="103"/>
    </row>
    <row r="1539" spans="1:26" s="9" customFormat="1" ht="15.75">
      <c r="A1539" s="20" t="s">
        <v>22</v>
      </c>
      <c r="B1539" s="21" t="s">
        <v>44</v>
      </c>
      <c r="C1539" s="21" t="s">
        <v>44</v>
      </c>
      <c r="D1539" s="21" t="s">
        <v>44</v>
      </c>
      <c r="E1539" s="21" t="s">
        <v>44</v>
      </c>
      <c r="F1539" s="21" t="s">
        <v>44</v>
      </c>
      <c r="G1539" s="21" t="s">
        <v>44</v>
      </c>
      <c r="H1539" s="21" t="s">
        <v>44</v>
      </c>
      <c r="I1539" s="21" t="s">
        <v>44</v>
      </c>
      <c r="J1539" s="21" t="s">
        <v>44</v>
      </c>
      <c r="K1539" s="21" t="s">
        <v>44</v>
      </c>
      <c r="L1539" s="21" t="s">
        <v>44</v>
      </c>
      <c r="M1539" s="21" t="s">
        <v>44</v>
      </c>
      <c r="N1539" s="161">
        <f t="shared" si="1593"/>
        <v>0</v>
      </c>
      <c r="O1539" s="22">
        <f t="shared" si="1594"/>
        <v>0</v>
      </c>
      <c r="P1539" s="103"/>
      <c r="Q1539" s="103"/>
      <c r="R1539" s="103"/>
      <c r="S1539" s="103"/>
      <c r="T1539" s="103"/>
      <c r="U1539" s="103"/>
      <c r="V1539" s="103"/>
      <c r="W1539" s="103"/>
      <c r="X1539" s="103"/>
      <c r="Y1539" s="103"/>
      <c r="Z1539" s="103"/>
    </row>
    <row r="1540" spans="1:26" s="9" customFormat="1" ht="15.75">
      <c r="A1540" s="20" t="s">
        <v>303</v>
      </c>
      <c r="B1540" s="21" t="s">
        <v>44</v>
      </c>
      <c r="C1540" s="21" t="s">
        <v>44</v>
      </c>
      <c r="D1540" s="21" t="s">
        <v>44</v>
      </c>
      <c r="E1540" s="21" t="s">
        <v>44</v>
      </c>
      <c r="F1540" s="21" t="s">
        <v>44</v>
      </c>
      <c r="G1540" s="21" t="s">
        <v>44</v>
      </c>
      <c r="H1540" s="21" t="s">
        <v>44</v>
      </c>
      <c r="I1540" s="21" t="s">
        <v>44</v>
      </c>
      <c r="J1540" s="21" t="s">
        <v>44</v>
      </c>
      <c r="K1540" s="21" t="s">
        <v>44</v>
      </c>
      <c r="L1540" s="21" t="s">
        <v>44</v>
      </c>
      <c r="M1540" s="21" t="s">
        <v>44</v>
      </c>
      <c r="N1540" s="161">
        <f t="shared" si="1593"/>
        <v>0</v>
      </c>
      <c r="O1540" s="22">
        <f t="shared" si="1594"/>
        <v>0</v>
      </c>
      <c r="P1540" s="103"/>
      <c r="Q1540" s="103"/>
      <c r="R1540" s="103"/>
      <c r="S1540" s="103"/>
      <c r="T1540" s="103"/>
      <c r="U1540" s="103"/>
      <c r="V1540" s="103"/>
      <c r="W1540" s="103"/>
      <c r="X1540" s="103"/>
      <c r="Y1540" s="103"/>
      <c r="Z1540" s="103"/>
    </row>
    <row r="1541" spans="1:26" s="9" customFormat="1" ht="15.75">
      <c r="A1541" s="20" t="s">
        <v>321</v>
      </c>
      <c r="B1541" s="21" t="s">
        <v>44</v>
      </c>
      <c r="C1541" s="21" t="s">
        <v>44</v>
      </c>
      <c r="D1541" s="21" t="s">
        <v>44</v>
      </c>
      <c r="E1541" s="21" t="s">
        <v>44</v>
      </c>
      <c r="F1541" s="21" t="s">
        <v>44</v>
      </c>
      <c r="G1541" s="21" t="s">
        <v>44</v>
      </c>
      <c r="H1541" s="21" t="s">
        <v>44</v>
      </c>
      <c r="I1541" s="21" t="s">
        <v>44</v>
      </c>
      <c r="J1541" s="21" t="s">
        <v>44</v>
      </c>
      <c r="K1541" s="21" t="s">
        <v>44</v>
      </c>
      <c r="L1541" s="21" t="s">
        <v>44</v>
      </c>
      <c r="M1541" s="21" t="s">
        <v>44</v>
      </c>
      <c r="N1541" s="161">
        <f t="shared" si="1593"/>
        <v>0</v>
      </c>
      <c r="O1541" s="22">
        <f t="shared" si="1594"/>
        <v>0</v>
      </c>
      <c r="P1541" s="103"/>
      <c r="Q1541" s="103"/>
      <c r="R1541" s="103"/>
      <c r="S1541" s="103"/>
      <c r="T1541" s="103"/>
      <c r="U1541" s="103"/>
      <c r="V1541" s="103"/>
      <c r="W1541" s="103"/>
      <c r="X1541" s="103"/>
      <c r="Y1541" s="103"/>
      <c r="Z1541" s="103"/>
    </row>
    <row r="1542" spans="1:26" s="9" customFormat="1" ht="15.75">
      <c r="A1542" s="20" t="s">
        <v>317</v>
      </c>
      <c r="B1542" s="21" t="s">
        <v>44</v>
      </c>
      <c r="C1542" s="21" t="s">
        <v>44</v>
      </c>
      <c r="D1542" s="21" t="s">
        <v>44</v>
      </c>
      <c r="E1542" s="21" t="s">
        <v>44</v>
      </c>
      <c r="F1542" s="21" t="s">
        <v>44</v>
      </c>
      <c r="G1542" s="21" t="s">
        <v>44</v>
      </c>
      <c r="H1542" s="21" t="s">
        <v>44</v>
      </c>
      <c r="I1542" s="21" t="s">
        <v>44</v>
      </c>
      <c r="J1542" s="21" t="s">
        <v>44</v>
      </c>
      <c r="K1542" s="21" t="s">
        <v>44</v>
      </c>
      <c r="L1542" s="21" t="s">
        <v>44</v>
      </c>
      <c r="M1542" s="21" t="s">
        <v>44</v>
      </c>
      <c r="N1542" s="161">
        <f t="shared" si="1593"/>
        <v>0</v>
      </c>
      <c r="O1542" s="22">
        <f t="shared" si="1594"/>
        <v>0</v>
      </c>
      <c r="P1542" s="103"/>
      <c r="Q1542" s="103"/>
      <c r="R1542" s="103"/>
      <c r="S1542" s="103"/>
      <c r="T1542" s="103"/>
      <c r="U1542" s="103"/>
      <c r="V1542" s="103"/>
      <c r="W1542" s="103"/>
      <c r="X1542" s="103"/>
      <c r="Y1542" s="103"/>
      <c r="Z1542" s="103"/>
    </row>
    <row r="1543" spans="1:26" s="9" customFormat="1" ht="15.75">
      <c r="A1543" s="20" t="s">
        <v>320</v>
      </c>
      <c r="B1543" s="21" t="s">
        <v>44</v>
      </c>
      <c r="C1543" s="21" t="s">
        <v>44</v>
      </c>
      <c r="D1543" s="21" t="s">
        <v>44</v>
      </c>
      <c r="E1543" s="21" t="s">
        <v>44</v>
      </c>
      <c r="F1543" s="21" t="s">
        <v>44</v>
      </c>
      <c r="G1543" s="21" t="s">
        <v>44</v>
      </c>
      <c r="H1543" s="21" t="s">
        <v>44</v>
      </c>
      <c r="I1543" s="21" t="s">
        <v>44</v>
      </c>
      <c r="J1543" s="21" t="s">
        <v>44</v>
      </c>
      <c r="K1543" s="21" t="s">
        <v>44</v>
      </c>
      <c r="L1543" s="21" t="s">
        <v>44</v>
      </c>
      <c r="M1543" s="21" t="s">
        <v>44</v>
      </c>
      <c r="N1543" s="161">
        <f t="shared" si="1593"/>
        <v>0</v>
      </c>
      <c r="O1543" s="22">
        <f t="shared" si="1594"/>
        <v>0</v>
      </c>
      <c r="P1543" s="103"/>
      <c r="Q1543" s="103"/>
      <c r="R1543" s="103"/>
      <c r="S1543" s="103"/>
      <c r="T1543" s="103"/>
      <c r="U1543" s="103"/>
      <c r="V1543" s="103"/>
      <c r="W1543" s="103"/>
      <c r="X1543" s="103"/>
      <c r="Y1543" s="103"/>
      <c r="Z1543" s="103"/>
    </row>
    <row r="1544" spans="1:26" s="9" customFormat="1" ht="15.75">
      <c r="A1544" s="20" t="s">
        <v>325</v>
      </c>
      <c r="B1544" s="21" t="s">
        <v>44</v>
      </c>
      <c r="C1544" s="21" t="s">
        <v>44</v>
      </c>
      <c r="D1544" s="21" t="s">
        <v>44</v>
      </c>
      <c r="E1544" s="21" t="s">
        <v>44</v>
      </c>
      <c r="F1544" s="21" t="s">
        <v>44</v>
      </c>
      <c r="G1544" s="21" t="s">
        <v>44</v>
      </c>
      <c r="H1544" s="21" t="s">
        <v>44</v>
      </c>
      <c r="I1544" s="21" t="s">
        <v>44</v>
      </c>
      <c r="J1544" s="21" t="s">
        <v>44</v>
      </c>
      <c r="K1544" s="21" t="s">
        <v>44</v>
      </c>
      <c r="L1544" s="21" t="s">
        <v>44</v>
      </c>
      <c r="M1544" s="21" t="s">
        <v>44</v>
      </c>
      <c r="N1544" s="161">
        <f t="shared" si="1593"/>
        <v>0</v>
      </c>
      <c r="O1544" s="22">
        <f t="shared" si="1594"/>
        <v>0</v>
      </c>
      <c r="P1544" s="103"/>
      <c r="Q1544" s="103"/>
      <c r="R1544" s="103"/>
      <c r="S1544" s="103"/>
      <c r="T1544" s="103"/>
      <c r="U1544" s="103"/>
      <c r="V1544" s="103"/>
      <c r="W1544" s="103"/>
      <c r="X1544" s="103"/>
      <c r="Y1544" s="103"/>
      <c r="Z1544" s="103"/>
    </row>
    <row r="1545" spans="1:26" s="9" customFormat="1" ht="15.75">
      <c r="A1545" s="20" t="s">
        <v>323</v>
      </c>
      <c r="B1545" s="21" t="s">
        <v>44</v>
      </c>
      <c r="C1545" s="21" t="s">
        <v>44</v>
      </c>
      <c r="D1545" s="21" t="s">
        <v>44</v>
      </c>
      <c r="E1545" s="21" t="s">
        <v>44</v>
      </c>
      <c r="F1545" s="21" t="s">
        <v>44</v>
      </c>
      <c r="G1545" s="21" t="s">
        <v>44</v>
      </c>
      <c r="H1545" s="21" t="s">
        <v>44</v>
      </c>
      <c r="I1545" s="21" t="s">
        <v>44</v>
      </c>
      <c r="J1545" s="21" t="s">
        <v>44</v>
      </c>
      <c r="K1545" s="21" t="s">
        <v>44</v>
      </c>
      <c r="L1545" s="21" t="s">
        <v>44</v>
      </c>
      <c r="M1545" s="21" t="s">
        <v>44</v>
      </c>
      <c r="N1545" s="161">
        <f t="shared" si="1593"/>
        <v>0</v>
      </c>
      <c r="O1545" s="22">
        <f t="shared" si="1594"/>
        <v>0</v>
      </c>
      <c r="P1545" s="103"/>
      <c r="Q1545" s="103"/>
      <c r="R1545" s="103"/>
      <c r="S1545" s="103"/>
      <c r="T1545" s="103"/>
      <c r="U1545" s="103"/>
      <c r="V1545" s="103"/>
      <c r="W1545" s="103"/>
      <c r="X1545" s="103"/>
      <c r="Y1545" s="103"/>
      <c r="Z1545" s="103"/>
    </row>
    <row r="1546" spans="1:26" s="9" customFormat="1" ht="15.75">
      <c r="A1546" s="20" t="s">
        <v>324</v>
      </c>
      <c r="B1546" s="21" t="s">
        <v>44</v>
      </c>
      <c r="C1546" s="21" t="s">
        <v>44</v>
      </c>
      <c r="D1546" s="21" t="s">
        <v>44</v>
      </c>
      <c r="E1546" s="21" t="s">
        <v>44</v>
      </c>
      <c r="F1546" s="21" t="s">
        <v>44</v>
      </c>
      <c r="G1546" s="21" t="s">
        <v>44</v>
      </c>
      <c r="H1546" s="21" t="s">
        <v>44</v>
      </c>
      <c r="I1546" s="21" t="s">
        <v>44</v>
      </c>
      <c r="J1546" s="21" t="s">
        <v>44</v>
      </c>
      <c r="K1546" s="21" t="s">
        <v>44</v>
      </c>
      <c r="L1546" s="21" t="s">
        <v>44</v>
      </c>
      <c r="M1546" s="21" t="s">
        <v>44</v>
      </c>
      <c r="N1546" s="161">
        <f t="shared" si="1593"/>
        <v>0</v>
      </c>
      <c r="O1546" s="22">
        <f t="shared" si="1594"/>
        <v>0</v>
      </c>
      <c r="P1546" s="103"/>
      <c r="Q1546" s="103"/>
      <c r="R1546" s="103"/>
      <c r="S1546" s="103"/>
      <c r="T1546" s="103"/>
      <c r="U1546" s="103"/>
      <c r="V1546" s="103"/>
      <c r="W1546" s="103"/>
      <c r="X1546" s="103"/>
      <c r="Y1546" s="103"/>
      <c r="Z1546" s="103"/>
    </row>
    <row r="1547" spans="1:26" s="9" customFormat="1" ht="15.75">
      <c r="A1547" s="23" t="s">
        <v>21</v>
      </c>
      <c r="B1547" s="24">
        <f t="shared" ref="B1547:G1547" si="1595">SUM(B1544:B1546)</f>
        <v>0</v>
      </c>
      <c r="C1547" s="24">
        <f t="shared" si="1595"/>
        <v>0</v>
      </c>
      <c r="D1547" s="24">
        <f t="shared" si="1595"/>
        <v>0</v>
      </c>
      <c r="E1547" s="24">
        <f t="shared" si="1595"/>
        <v>0</v>
      </c>
      <c r="F1547" s="24">
        <f t="shared" si="1595"/>
        <v>0</v>
      </c>
      <c r="G1547" s="24">
        <f t="shared" si="1595"/>
        <v>0</v>
      </c>
      <c r="H1547" s="24">
        <f t="shared" ref="H1547:I1547" si="1596">SUM(H1544:H1546)</f>
        <v>0</v>
      </c>
      <c r="I1547" s="24">
        <f t="shared" si="1596"/>
        <v>0</v>
      </c>
      <c r="J1547" s="24">
        <f t="shared" ref="J1547:K1547" si="1597">SUM(J1544:J1546)</f>
        <v>0</v>
      </c>
      <c r="K1547" s="24">
        <f t="shared" si="1597"/>
        <v>0</v>
      </c>
      <c r="L1547" s="24">
        <f t="shared" ref="L1547:M1547" si="1598">SUM(L1544:L1546)</f>
        <v>0</v>
      </c>
      <c r="M1547" s="24">
        <f t="shared" si="1598"/>
        <v>0</v>
      </c>
      <c r="N1547" s="155">
        <f t="shared" si="1593"/>
        <v>0</v>
      </c>
      <c r="O1547" s="25">
        <f t="shared" si="1594"/>
        <v>0</v>
      </c>
      <c r="P1547" s="103"/>
      <c r="Q1547" s="103"/>
      <c r="R1547" s="103"/>
      <c r="S1547" s="103"/>
      <c r="T1547" s="103"/>
      <c r="U1547" s="103"/>
      <c r="V1547" s="103"/>
      <c r="W1547" s="103"/>
      <c r="X1547" s="103"/>
      <c r="Y1547" s="103"/>
      <c r="Z1547" s="103"/>
    </row>
    <row r="1548" spans="1:26" s="9" customFormat="1" ht="15.75">
      <c r="A1548" s="130" t="s">
        <v>131</v>
      </c>
      <c r="B1548" s="24" t="str">
        <f t="shared" ref="B1548:H1548" si="1599">IF(B1547=0,"",B1547/B$1696)</f>
        <v/>
      </c>
      <c r="C1548" s="24" t="str">
        <f t="shared" si="1599"/>
        <v/>
      </c>
      <c r="D1548" s="24" t="str">
        <f t="shared" si="1599"/>
        <v/>
      </c>
      <c r="E1548" s="24" t="str">
        <f t="shared" si="1599"/>
        <v/>
      </c>
      <c r="F1548" s="24" t="str">
        <f t="shared" si="1599"/>
        <v/>
      </c>
      <c r="G1548" s="24" t="str">
        <f t="shared" si="1599"/>
        <v/>
      </c>
      <c r="H1548" s="24" t="str">
        <f t="shared" si="1599"/>
        <v/>
      </c>
      <c r="I1548" s="24"/>
      <c r="J1548" s="24"/>
      <c r="K1548" s="24"/>
      <c r="L1548" s="24"/>
      <c r="M1548" s="24"/>
      <c r="N1548" s="155">
        <f t="shared" si="1593"/>
        <v>0</v>
      </c>
      <c r="O1548" s="25">
        <f t="shared" si="1594"/>
        <v>0</v>
      </c>
      <c r="P1548" s="103"/>
      <c r="Q1548" s="103"/>
      <c r="R1548" s="103"/>
      <c r="S1548" s="103"/>
      <c r="T1548" s="103"/>
      <c r="U1548" s="103"/>
      <c r="V1548" s="103"/>
      <c r="W1548" s="103"/>
      <c r="X1548" s="103"/>
      <c r="Y1548" s="103"/>
      <c r="Z1548" s="103"/>
    </row>
    <row r="1549" spans="1:26" s="9" customFormat="1">
      <c r="A1549" s="26"/>
      <c r="B1549" s="27"/>
      <c r="C1549" s="27"/>
      <c r="D1549" s="27"/>
      <c r="E1549" s="28"/>
      <c r="F1549" s="28"/>
      <c r="G1549" s="28"/>
      <c r="H1549" s="28"/>
      <c r="I1549" s="28"/>
      <c r="J1549" s="28"/>
      <c r="K1549" s="28"/>
      <c r="L1549" s="28"/>
      <c r="M1549" s="28"/>
      <c r="N1549" s="162"/>
      <c r="O1549" s="29"/>
      <c r="P1549" s="103"/>
      <c r="Q1549" s="103"/>
      <c r="R1549" s="103"/>
      <c r="S1549" s="103"/>
      <c r="T1549" s="103"/>
      <c r="U1549" s="103"/>
      <c r="V1549" s="103"/>
      <c r="W1549" s="103"/>
      <c r="X1549" s="103"/>
      <c r="Y1549" s="103"/>
      <c r="Z1549" s="103"/>
    </row>
    <row r="1550" spans="1:26" s="9" customFormat="1" ht="15.75">
      <c r="A1550" s="17" t="s">
        <v>326</v>
      </c>
      <c r="B1550" s="30"/>
      <c r="C1550" s="30"/>
      <c r="D1550" s="30"/>
      <c r="E1550" s="30"/>
      <c r="F1550" s="30"/>
      <c r="G1550" s="30"/>
      <c r="H1550" s="30"/>
      <c r="I1550" s="30"/>
      <c r="J1550" s="30"/>
      <c r="K1550" s="30"/>
      <c r="L1550" s="30"/>
      <c r="M1550" s="30"/>
      <c r="N1550" s="163"/>
      <c r="O1550" s="31"/>
      <c r="P1550" s="103"/>
      <c r="Q1550" s="103"/>
      <c r="R1550" s="103"/>
      <c r="S1550" s="103"/>
      <c r="T1550" s="103"/>
      <c r="U1550" s="103"/>
      <c r="V1550" s="103"/>
      <c r="W1550" s="103"/>
      <c r="X1550" s="103"/>
      <c r="Y1550" s="103"/>
      <c r="Z1550" s="103"/>
    </row>
    <row r="1551" spans="1:26" s="9" customFormat="1" ht="15.75">
      <c r="A1551" s="20" t="s">
        <v>289</v>
      </c>
      <c r="B1551" s="21" t="s">
        <v>44</v>
      </c>
      <c r="C1551" s="21" t="s">
        <v>44</v>
      </c>
      <c r="D1551" s="21" t="s">
        <v>44</v>
      </c>
      <c r="E1551" s="21" t="s">
        <v>44</v>
      </c>
      <c r="F1551" s="21" t="s">
        <v>44</v>
      </c>
      <c r="G1551" s="21" t="s">
        <v>44</v>
      </c>
      <c r="H1551" s="21" t="s">
        <v>44</v>
      </c>
      <c r="I1551" s="21" t="s">
        <v>44</v>
      </c>
      <c r="J1551" s="21" t="s">
        <v>44</v>
      </c>
      <c r="K1551" s="21" t="s">
        <v>44</v>
      </c>
      <c r="L1551" s="21" t="s">
        <v>44</v>
      </c>
      <c r="M1551" s="21" t="s">
        <v>44</v>
      </c>
      <c r="N1551" s="161">
        <f t="shared" ref="N1551:N1565" si="1600">SUM(B1551:M1551)</f>
        <v>0</v>
      </c>
      <c r="O1551" s="22">
        <f t="shared" ref="O1551:O1565" si="1601">IF(N1551=0,0,AVERAGE(B1551:M1551))</f>
        <v>0</v>
      </c>
      <c r="P1551" s="103"/>
      <c r="Q1551" s="103"/>
      <c r="R1551" s="103"/>
      <c r="S1551" s="103"/>
      <c r="T1551" s="103"/>
      <c r="U1551" s="103"/>
      <c r="V1551" s="103"/>
      <c r="W1551" s="103"/>
      <c r="X1551" s="103"/>
      <c r="Y1551" s="103"/>
      <c r="Z1551" s="103"/>
    </row>
    <row r="1552" spans="1:26" s="9" customFormat="1" ht="15.75">
      <c r="A1552" s="20" t="s">
        <v>327</v>
      </c>
      <c r="B1552" s="21" t="s">
        <v>44</v>
      </c>
      <c r="C1552" s="21" t="s">
        <v>44</v>
      </c>
      <c r="D1552" s="21" t="s">
        <v>44</v>
      </c>
      <c r="E1552" s="21" t="s">
        <v>44</v>
      </c>
      <c r="F1552" s="21" t="s">
        <v>44</v>
      </c>
      <c r="G1552" s="21" t="s">
        <v>44</v>
      </c>
      <c r="H1552" s="21" t="s">
        <v>44</v>
      </c>
      <c r="I1552" s="21" t="s">
        <v>44</v>
      </c>
      <c r="J1552" s="21" t="s">
        <v>44</v>
      </c>
      <c r="K1552" s="21" t="s">
        <v>44</v>
      </c>
      <c r="L1552" s="21" t="s">
        <v>44</v>
      </c>
      <c r="M1552" s="21" t="s">
        <v>44</v>
      </c>
      <c r="N1552" s="161">
        <f t="shared" si="1600"/>
        <v>0</v>
      </c>
      <c r="O1552" s="22">
        <f t="shared" si="1601"/>
        <v>0</v>
      </c>
      <c r="P1552" s="103"/>
      <c r="Q1552" s="103"/>
      <c r="R1552" s="103"/>
      <c r="S1552" s="103"/>
      <c r="T1552" s="103"/>
      <c r="U1552" s="103"/>
      <c r="V1552" s="103"/>
      <c r="W1552" s="103"/>
      <c r="X1552" s="103"/>
      <c r="Y1552" s="103"/>
      <c r="Z1552" s="103"/>
    </row>
    <row r="1553" spans="1:26" s="9" customFormat="1" ht="15.75">
      <c r="A1553" s="20" t="s">
        <v>298</v>
      </c>
      <c r="B1553" s="21" t="s">
        <v>44</v>
      </c>
      <c r="C1553" s="21" t="s">
        <v>44</v>
      </c>
      <c r="D1553" s="21" t="s">
        <v>44</v>
      </c>
      <c r="E1553" s="21" t="s">
        <v>44</v>
      </c>
      <c r="F1553" s="21" t="s">
        <v>44</v>
      </c>
      <c r="G1553" s="21" t="s">
        <v>44</v>
      </c>
      <c r="H1553" s="21" t="s">
        <v>44</v>
      </c>
      <c r="I1553" s="21" t="s">
        <v>44</v>
      </c>
      <c r="J1553" s="21" t="s">
        <v>44</v>
      </c>
      <c r="K1553" s="21" t="s">
        <v>44</v>
      </c>
      <c r="L1553" s="21" t="s">
        <v>44</v>
      </c>
      <c r="M1553" s="21" t="s">
        <v>44</v>
      </c>
      <c r="N1553" s="161">
        <f t="shared" si="1600"/>
        <v>0</v>
      </c>
      <c r="O1553" s="22">
        <f t="shared" si="1601"/>
        <v>0</v>
      </c>
      <c r="P1553" s="103"/>
      <c r="Q1553" s="103"/>
      <c r="R1553" s="103"/>
      <c r="S1553" s="103"/>
      <c r="T1553" s="103"/>
      <c r="U1553" s="103"/>
      <c r="V1553" s="103"/>
      <c r="W1553" s="103"/>
      <c r="X1553" s="103"/>
      <c r="Y1553" s="103"/>
      <c r="Z1553" s="103"/>
    </row>
    <row r="1554" spans="1:26" s="9" customFormat="1" ht="15.75">
      <c r="A1554" s="20" t="s">
        <v>322</v>
      </c>
      <c r="B1554" s="21" t="s">
        <v>44</v>
      </c>
      <c r="C1554" s="21" t="s">
        <v>44</v>
      </c>
      <c r="D1554" s="21" t="s">
        <v>44</v>
      </c>
      <c r="E1554" s="21" t="s">
        <v>44</v>
      </c>
      <c r="F1554" s="21" t="s">
        <v>44</v>
      </c>
      <c r="G1554" s="21" t="s">
        <v>44</v>
      </c>
      <c r="H1554" s="21" t="s">
        <v>44</v>
      </c>
      <c r="I1554" s="21" t="s">
        <v>44</v>
      </c>
      <c r="J1554" s="21" t="s">
        <v>44</v>
      </c>
      <c r="K1554" s="21" t="s">
        <v>44</v>
      </c>
      <c r="L1554" s="21" t="s">
        <v>44</v>
      </c>
      <c r="M1554" s="21" t="s">
        <v>44</v>
      </c>
      <c r="N1554" s="161">
        <f t="shared" si="1600"/>
        <v>0</v>
      </c>
      <c r="O1554" s="22">
        <f t="shared" si="1601"/>
        <v>0</v>
      </c>
      <c r="P1554" s="103"/>
      <c r="Q1554" s="103"/>
      <c r="R1554" s="103"/>
      <c r="S1554" s="103"/>
      <c r="T1554" s="103"/>
      <c r="U1554" s="103"/>
      <c r="V1554" s="103"/>
      <c r="W1554" s="103"/>
      <c r="X1554" s="103"/>
      <c r="Y1554" s="103"/>
      <c r="Z1554" s="103"/>
    </row>
    <row r="1555" spans="1:26" s="9" customFormat="1" ht="15.75">
      <c r="A1555" s="20" t="s">
        <v>328</v>
      </c>
      <c r="B1555" s="21" t="s">
        <v>44</v>
      </c>
      <c r="C1555" s="21" t="s">
        <v>44</v>
      </c>
      <c r="D1555" s="21" t="s">
        <v>44</v>
      </c>
      <c r="E1555" s="21" t="s">
        <v>44</v>
      </c>
      <c r="F1555" s="21" t="s">
        <v>44</v>
      </c>
      <c r="G1555" s="21" t="s">
        <v>44</v>
      </c>
      <c r="H1555" s="21" t="s">
        <v>44</v>
      </c>
      <c r="I1555" s="21" t="s">
        <v>44</v>
      </c>
      <c r="J1555" s="21" t="s">
        <v>44</v>
      </c>
      <c r="K1555" s="21" t="s">
        <v>44</v>
      </c>
      <c r="L1555" s="21" t="s">
        <v>44</v>
      </c>
      <c r="M1555" s="21" t="s">
        <v>44</v>
      </c>
      <c r="N1555" s="161">
        <f t="shared" si="1600"/>
        <v>0</v>
      </c>
      <c r="O1555" s="22">
        <f t="shared" si="1601"/>
        <v>0</v>
      </c>
      <c r="P1555" s="103"/>
      <c r="Q1555" s="103"/>
      <c r="R1555" s="103"/>
      <c r="S1555" s="103"/>
      <c r="T1555" s="103"/>
      <c r="U1555" s="103"/>
      <c r="V1555" s="103"/>
      <c r="W1555" s="103"/>
      <c r="X1555" s="103"/>
      <c r="Y1555" s="103"/>
      <c r="Z1555" s="103"/>
    </row>
    <row r="1556" spans="1:26" s="9" customFormat="1" ht="15.75">
      <c r="A1556" s="20" t="s">
        <v>302</v>
      </c>
      <c r="B1556" s="21" t="s">
        <v>44</v>
      </c>
      <c r="C1556" s="21" t="s">
        <v>44</v>
      </c>
      <c r="D1556" s="21" t="s">
        <v>44</v>
      </c>
      <c r="E1556" s="21" t="s">
        <v>44</v>
      </c>
      <c r="F1556" s="21" t="s">
        <v>44</v>
      </c>
      <c r="G1556" s="21" t="s">
        <v>44</v>
      </c>
      <c r="H1556" s="21" t="s">
        <v>44</v>
      </c>
      <c r="I1556" s="21" t="s">
        <v>44</v>
      </c>
      <c r="J1556" s="21" t="s">
        <v>44</v>
      </c>
      <c r="K1556" s="21" t="s">
        <v>44</v>
      </c>
      <c r="L1556" s="21" t="s">
        <v>44</v>
      </c>
      <c r="M1556" s="21" t="s">
        <v>44</v>
      </c>
      <c r="N1556" s="161">
        <f t="shared" si="1600"/>
        <v>0</v>
      </c>
      <c r="O1556" s="22">
        <f t="shared" si="1601"/>
        <v>0</v>
      </c>
      <c r="P1556" s="103"/>
      <c r="Q1556" s="103"/>
      <c r="R1556" s="103"/>
      <c r="S1556" s="103"/>
      <c r="T1556" s="103"/>
      <c r="U1556" s="103"/>
      <c r="V1556" s="103"/>
      <c r="W1556" s="103"/>
      <c r="X1556" s="103"/>
      <c r="Y1556" s="103"/>
      <c r="Z1556" s="103"/>
    </row>
    <row r="1557" spans="1:26" s="9" customFormat="1" ht="15.75">
      <c r="A1557" s="20" t="s">
        <v>22</v>
      </c>
      <c r="B1557" s="21" t="s">
        <v>44</v>
      </c>
      <c r="C1557" s="21" t="s">
        <v>44</v>
      </c>
      <c r="D1557" s="21" t="s">
        <v>44</v>
      </c>
      <c r="E1557" s="21" t="s">
        <v>44</v>
      </c>
      <c r="F1557" s="21" t="s">
        <v>44</v>
      </c>
      <c r="G1557" s="21" t="s">
        <v>44</v>
      </c>
      <c r="H1557" s="21" t="s">
        <v>44</v>
      </c>
      <c r="I1557" s="21" t="s">
        <v>44</v>
      </c>
      <c r="J1557" s="21" t="s">
        <v>44</v>
      </c>
      <c r="K1557" s="21" t="s">
        <v>44</v>
      </c>
      <c r="L1557" s="21" t="s">
        <v>44</v>
      </c>
      <c r="M1557" s="21" t="s">
        <v>44</v>
      </c>
      <c r="N1557" s="161">
        <f t="shared" si="1600"/>
        <v>0</v>
      </c>
      <c r="O1557" s="22">
        <f t="shared" si="1601"/>
        <v>0</v>
      </c>
      <c r="P1557" s="103"/>
      <c r="Q1557" s="103"/>
      <c r="R1557" s="103"/>
      <c r="S1557" s="103"/>
      <c r="T1557" s="103"/>
      <c r="U1557" s="103"/>
      <c r="V1557" s="103"/>
      <c r="W1557" s="103"/>
      <c r="X1557" s="103"/>
      <c r="Y1557" s="103"/>
      <c r="Z1557" s="103"/>
    </row>
    <row r="1558" spans="1:26" s="9" customFormat="1" ht="15.75">
      <c r="A1558" s="20" t="s">
        <v>303</v>
      </c>
      <c r="B1558" s="21" t="s">
        <v>44</v>
      </c>
      <c r="C1558" s="21" t="s">
        <v>44</v>
      </c>
      <c r="D1558" s="21" t="s">
        <v>44</v>
      </c>
      <c r="E1558" s="21" t="s">
        <v>44</v>
      </c>
      <c r="F1558" s="21" t="s">
        <v>44</v>
      </c>
      <c r="G1558" s="21" t="s">
        <v>44</v>
      </c>
      <c r="H1558" s="21" t="s">
        <v>44</v>
      </c>
      <c r="I1558" s="21" t="s">
        <v>44</v>
      </c>
      <c r="J1558" s="21" t="s">
        <v>44</v>
      </c>
      <c r="K1558" s="21" t="s">
        <v>44</v>
      </c>
      <c r="L1558" s="21" t="s">
        <v>44</v>
      </c>
      <c r="M1558" s="21" t="s">
        <v>44</v>
      </c>
      <c r="N1558" s="161">
        <f t="shared" si="1600"/>
        <v>0</v>
      </c>
      <c r="O1558" s="22">
        <f t="shared" si="1601"/>
        <v>0</v>
      </c>
      <c r="P1558" s="103"/>
      <c r="Q1558" s="103"/>
      <c r="R1558" s="103"/>
      <c r="S1558" s="103"/>
      <c r="T1558" s="103"/>
      <c r="U1558" s="103"/>
      <c r="V1558" s="103"/>
      <c r="W1558" s="103"/>
      <c r="X1558" s="103"/>
      <c r="Y1558" s="103"/>
      <c r="Z1558" s="103"/>
    </row>
    <row r="1559" spans="1:26" s="9" customFormat="1" ht="15.75">
      <c r="A1559" s="20" t="s">
        <v>330</v>
      </c>
      <c r="B1559" s="21" t="s">
        <v>44</v>
      </c>
      <c r="C1559" s="21" t="s">
        <v>44</v>
      </c>
      <c r="D1559" s="21" t="s">
        <v>44</v>
      </c>
      <c r="E1559" s="21" t="s">
        <v>44</v>
      </c>
      <c r="F1559" s="21" t="s">
        <v>44</v>
      </c>
      <c r="G1559" s="21" t="s">
        <v>44</v>
      </c>
      <c r="H1559" s="21" t="s">
        <v>44</v>
      </c>
      <c r="I1559" s="21" t="s">
        <v>44</v>
      </c>
      <c r="J1559" s="21" t="s">
        <v>44</v>
      </c>
      <c r="K1559" s="21" t="s">
        <v>44</v>
      </c>
      <c r="L1559" s="21" t="s">
        <v>44</v>
      </c>
      <c r="M1559" s="21" t="s">
        <v>44</v>
      </c>
      <c r="N1559" s="161">
        <f t="shared" si="1600"/>
        <v>0</v>
      </c>
      <c r="O1559" s="22">
        <f t="shared" si="1601"/>
        <v>0</v>
      </c>
      <c r="P1559" s="103"/>
      <c r="Q1559" s="103"/>
      <c r="R1559" s="103"/>
      <c r="S1559" s="103"/>
      <c r="T1559" s="103"/>
      <c r="U1559" s="103"/>
      <c r="V1559" s="103"/>
      <c r="W1559" s="103"/>
      <c r="X1559" s="103"/>
      <c r="Y1559" s="103"/>
      <c r="Z1559" s="103"/>
    </row>
    <row r="1560" spans="1:26" s="9" customFormat="1" ht="15.75">
      <c r="A1560" s="20" t="s">
        <v>320</v>
      </c>
      <c r="B1560" s="21" t="s">
        <v>44</v>
      </c>
      <c r="C1560" s="21" t="s">
        <v>44</v>
      </c>
      <c r="D1560" s="21" t="s">
        <v>44</v>
      </c>
      <c r="E1560" s="21" t="s">
        <v>44</v>
      </c>
      <c r="F1560" s="21" t="s">
        <v>44</v>
      </c>
      <c r="G1560" s="21" t="s">
        <v>44</v>
      </c>
      <c r="H1560" s="21" t="s">
        <v>44</v>
      </c>
      <c r="I1560" s="21" t="s">
        <v>44</v>
      </c>
      <c r="J1560" s="21" t="s">
        <v>44</v>
      </c>
      <c r="K1560" s="21" t="s">
        <v>44</v>
      </c>
      <c r="L1560" s="21" t="s">
        <v>44</v>
      </c>
      <c r="M1560" s="21" t="s">
        <v>44</v>
      </c>
      <c r="N1560" s="161">
        <f t="shared" si="1600"/>
        <v>0</v>
      </c>
      <c r="O1560" s="22">
        <f t="shared" si="1601"/>
        <v>0</v>
      </c>
      <c r="P1560" s="103"/>
      <c r="Q1560" s="103"/>
      <c r="R1560" s="103"/>
      <c r="S1560" s="103"/>
      <c r="T1560" s="103"/>
      <c r="U1560" s="103"/>
      <c r="V1560" s="103"/>
      <c r="W1560" s="103"/>
      <c r="X1560" s="103"/>
      <c r="Y1560" s="103"/>
      <c r="Z1560" s="103"/>
    </row>
    <row r="1561" spans="1:26" s="9" customFormat="1" ht="15.75">
      <c r="A1561" s="20" t="s">
        <v>329</v>
      </c>
      <c r="B1561" s="21" t="s">
        <v>44</v>
      </c>
      <c r="C1561" s="21" t="s">
        <v>44</v>
      </c>
      <c r="D1561" s="21" t="s">
        <v>44</v>
      </c>
      <c r="E1561" s="21" t="s">
        <v>44</v>
      </c>
      <c r="F1561" s="21" t="s">
        <v>44</v>
      </c>
      <c r="G1561" s="21" t="s">
        <v>44</v>
      </c>
      <c r="H1561" s="21" t="s">
        <v>44</v>
      </c>
      <c r="I1561" s="21" t="s">
        <v>44</v>
      </c>
      <c r="J1561" s="21" t="s">
        <v>44</v>
      </c>
      <c r="K1561" s="21" t="s">
        <v>44</v>
      </c>
      <c r="L1561" s="21" t="s">
        <v>44</v>
      </c>
      <c r="M1561" s="21" t="s">
        <v>44</v>
      </c>
      <c r="N1561" s="161">
        <f t="shared" si="1600"/>
        <v>0</v>
      </c>
      <c r="O1561" s="22">
        <f t="shared" si="1601"/>
        <v>0</v>
      </c>
      <c r="P1561" s="103"/>
      <c r="Q1561" s="103"/>
      <c r="R1561" s="103"/>
      <c r="S1561" s="103"/>
      <c r="T1561" s="103"/>
      <c r="U1561" s="103"/>
      <c r="V1561" s="103"/>
      <c r="W1561" s="103"/>
      <c r="X1561" s="103"/>
      <c r="Y1561" s="103"/>
      <c r="Z1561" s="103"/>
    </row>
    <row r="1562" spans="1:26" s="9" customFormat="1" ht="15.75">
      <c r="A1562" s="20" t="s">
        <v>323</v>
      </c>
      <c r="B1562" s="21" t="s">
        <v>44</v>
      </c>
      <c r="C1562" s="21" t="s">
        <v>44</v>
      </c>
      <c r="D1562" s="21" t="s">
        <v>44</v>
      </c>
      <c r="E1562" s="21" t="s">
        <v>44</v>
      </c>
      <c r="F1562" s="21" t="s">
        <v>44</v>
      </c>
      <c r="G1562" s="21" t="s">
        <v>44</v>
      </c>
      <c r="H1562" s="21" t="s">
        <v>44</v>
      </c>
      <c r="I1562" s="21" t="s">
        <v>44</v>
      </c>
      <c r="J1562" s="21" t="s">
        <v>44</v>
      </c>
      <c r="K1562" s="21" t="s">
        <v>44</v>
      </c>
      <c r="L1562" s="21" t="s">
        <v>44</v>
      </c>
      <c r="M1562" s="21" t="s">
        <v>44</v>
      </c>
      <c r="N1562" s="161">
        <f t="shared" si="1600"/>
        <v>0</v>
      </c>
      <c r="O1562" s="22">
        <f t="shared" si="1601"/>
        <v>0</v>
      </c>
      <c r="P1562" s="103"/>
      <c r="Q1562" s="103"/>
      <c r="R1562" s="103"/>
      <c r="S1562" s="103"/>
      <c r="T1562" s="103"/>
      <c r="U1562" s="103"/>
      <c r="V1562" s="103"/>
      <c r="W1562" s="103"/>
      <c r="X1562" s="103"/>
      <c r="Y1562" s="103"/>
      <c r="Z1562" s="103"/>
    </row>
    <row r="1563" spans="1:26" s="9" customFormat="1" ht="15.75">
      <c r="A1563" s="20" t="s">
        <v>324</v>
      </c>
      <c r="B1563" s="21" t="s">
        <v>44</v>
      </c>
      <c r="C1563" s="21" t="s">
        <v>44</v>
      </c>
      <c r="D1563" s="21" t="s">
        <v>44</v>
      </c>
      <c r="E1563" s="21" t="s">
        <v>44</v>
      </c>
      <c r="F1563" s="21" t="s">
        <v>44</v>
      </c>
      <c r="G1563" s="21" t="s">
        <v>44</v>
      </c>
      <c r="H1563" s="21" t="s">
        <v>44</v>
      </c>
      <c r="I1563" s="21" t="s">
        <v>44</v>
      </c>
      <c r="J1563" s="21" t="s">
        <v>44</v>
      </c>
      <c r="K1563" s="21" t="s">
        <v>44</v>
      </c>
      <c r="L1563" s="21" t="s">
        <v>44</v>
      </c>
      <c r="M1563" s="21" t="s">
        <v>44</v>
      </c>
      <c r="N1563" s="161">
        <f t="shared" si="1600"/>
        <v>0</v>
      </c>
      <c r="O1563" s="22">
        <f t="shared" si="1601"/>
        <v>0</v>
      </c>
      <c r="P1563" s="103"/>
      <c r="Q1563" s="103"/>
      <c r="R1563" s="103"/>
      <c r="S1563" s="103"/>
      <c r="T1563" s="103"/>
      <c r="U1563" s="103"/>
      <c r="V1563" s="103"/>
      <c r="W1563" s="103"/>
      <c r="X1563" s="103"/>
      <c r="Y1563" s="103"/>
      <c r="Z1563" s="103"/>
    </row>
    <row r="1564" spans="1:26" s="9" customFormat="1" ht="15.75">
      <c r="A1564" s="23" t="s">
        <v>21</v>
      </c>
      <c r="B1564" s="24">
        <f t="shared" ref="B1564:G1564" si="1602">SUM(B1551:B1563)</f>
        <v>0</v>
      </c>
      <c r="C1564" s="24">
        <f t="shared" si="1602"/>
        <v>0</v>
      </c>
      <c r="D1564" s="24">
        <f t="shared" si="1602"/>
        <v>0</v>
      </c>
      <c r="E1564" s="24">
        <f t="shared" si="1602"/>
        <v>0</v>
      </c>
      <c r="F1564" s="24">
        <f t="shared" si="1602"/>
        <v>0</v>
      </c>
      <c r="G1564" s="24">
        <f t="shared" si="1602"/>
        <v>0</v>
      </c>
      <c r="H1564" s="24">
        <f t="shared" ref="H1564:I1564" si="1603">SUM(H1551:H1563)</f>
        <v>0</v>
      </c>
      <c r="I1564" s="24">
        <f t="shared" si="1603"/>
        <v>0</v>
      </c>
      <c r="J1564" s="24">
        <f t="shared" ref="J1564:K1564" si="1604">SUM(J1551:J1563)</f>
        <v>0</v>
      </c>
      <c r="K1564" s="24">
        <f t="shared" si="1604"/>
        <v>0</v>
      </c>
      <c r="L1564" s="24">
        <f t="shared" ref="L1564:M1564" si="1605">SUM(L1551:L1563)</f>
        <v>0</v>
      </c>
      <c r="M1564" s="24">
        <f t="shared" si="1605"/>
        <v>0</v>
      </c>
      <c r="N1564" s="155">
        <f t="shared" si="1600"/>
        <v>0</v>
      </c>
      <c r="O1564" s="25">
        <f t="shared" si="1601"/>
        <v>0</v>
      </c>
      <c r="P1564" s="103"/>
      <c r="Q1564" s="103"/>
      <c r="R1564" s="103"/>
      <c r="S1564" s="103"/>
      <c r="T1564" s="103"/>
      <c r="U1564" s="103"/>
      <c r="V1564" s="103"/>
      <c r="W1564" s="103"/>
      <c r="X1564" s="103"/>
      <c r="Y1564" s="103"/>
      <c r="Z1564" s="103"/>
    </row>
    <row r="1565" spans="1:26" s="9" customFormat="1" ht="15.75">
      <c r="A1565" s="129" t="s">
        <v>131</v>
      </c>
      <c r="B1565" s="24" t="str">
        <f t="shared" ref="B1565:H1565" si="1606">IF(B1564=0,"",B1564/B$1696)</f>
        <v/>
      </c>
      <c r="C1565" s="24" t="str">
        <f t="shared" si="1606"/>
        <v/>
      </c>
      <c r="D1565" s="24" t="str">
        <f t="shared" si="1606"/>
        <v/>
      </c>
      <c r="E1565" s="24" t="str">
        <f t="shared" si="1606"/>
        <v/>
      </c>
      <c r="F1565" s="24" t="str">
        <f t="shared" si="1606"/>
        <v/>
      </c>
      <c r="G1565" s="24" t="str">
        <f t="shared" si="1606"/>
        <v/>
      </c>
      <c r="H1565" s="24" t="str">
        <f t="shared" si="1606"/>
        <v/>
      </c>
      <c r="I1565" s="24" t="str">
        <f t="shared" ref="I1565:J1565" si="1607">IF(I1564=0,"",I1564/I$1696)</f>
        <v/>
      </c>
      <c r="J1565" s="24" t="str">
        <f t="shared" si="1607"/>
        <v/>
      </c>
      <c r="K1565" s="24" t="str">
        <f t="shared" ref="K1565:L1565" si="1608">IF(K1564=0,"",K1564/K$1696)</f>
        <v/>
      </c>
      <c r="L1565" s="24" t="str">
        <f t="shared" si="1608"/>
        <v/>
      </c>
      <c r="M1565" s="24" t="str">
        <f t="shared" ref="M1565" si="1609">IF(M1564=0,"",M1564/M$1696)</f>
        <v/>
      </c>
      <c r="N1565" s="155">
        <f t="shared" si="1600"/>
        <v>0</v>
      </c>
      <c r="O1565" s="25">
        <f t="shared" si="1601"/>
        <v>0</v>
      </c>
      <c r="P1565" s="103"/>
      <c r="Q1565" s="103"/>
      <c r="R1565" s="103"/>
      <c r="S1565" s="103"/>
      <c r="T1565" s="103"/>
      <c r="U1565" s="103"/>
      <c r="V1565" s="103"/>
      <c r="W1565" s="103"/>
      <c r="X1565" s="103"/>
      <c r="Y1565" s="103"/>
      <c r="Z1565" s="103"/>
    </row>
    <row r="1566" spans="1:26" s="9" customFormat="1">
      <c r="A1566" s="26"/>
      <c r="B1566" s="27"/>
      <c r="C1566" s="27"/>
      <c r="D1566" s="27"/>
      <c r="E1566" s="28"/>
      <c r="F1566" s="28"/>
      <c r="G1566" s="28"/>
      <c r="H1566" s="28"/>
      <c r="I1566" s="28"/>
      <c r="J1566" s="28"/>
      <c r="K1566" s="28"/>
      <c r="L1566" s="28"/>
      <c r="M1566" s="28"/>
      <c r="N1566" s="162"/>
      <c r="O1566" s="29"/>
      <c r="P1566" s="103"/>
      <c r="Q1566" s="103"/>
      <c r="R1566" s="103"/>
      <c r="S1566" s="103"/>
      <c r="T1566" s="103"/>
      <c r="U1566" s="103"/>
      <c r="V1566" s="103"/>
      <c r="W1566" s="103"/>
      <c r="X1566" s="103"/>
      <c r="Y1566" s="103"/>
      <c r="Z1566" s="103"/>
    </row>
    <row r="1567" spans="1:26" s="9" customFormat="1" ht="15.75">
      <c r="A1567" s="17" t="s">
        <v>331</v>
      </c>
      <c r="B1567" s="30"/>
      <c r="C1567" s="30"/>
      <c r="D1567" s="30"/>
      <c r="E1567" s="30"/>
      <c r="F1567" s="30"/>
      <c r="G1567" s="30"/>
      <c r="H1567" s="30"/>
      <c r="I1567" s="30"/>
      <c r="J1567" s="30"/>
      <c r="K1567" s="30"/>
      <c r="L1567" s="30"/>
      <c r="M1567" s="30"/>
      <c r="N1567" s="163"/>
      <c r="O1567" s="31"/>
      <c r="P1567" s="103"/>
      <c r="Q1567" s="103"/>
      <c r="R1567" s="103"/>
      <c r="S1567" s="103"/>
      <c r="T1567" s="103"/>
      <c r="U1567" s="103"/>
      <c r="V1567" s="103"/>
      <c r="W1567" s="103"/>
      <c r="X1567" s="103"/>
      <c r="Y1567" s="103"/>
      <c r="Z1567" s="103"/>
    </row>
    <row r="1568" spans="1:26" s="9" customFormat="1" ht="15.75">
      <c r="A1568" s="20" t="s">
        <v>289</v>
      </c>
      <c r="B1568" s="21" t="s">
        <v>44</v>
      </c>
      <c r="C1568" s="21" t="s">
        <v>44</v>
      </c>
      <c r="D1568" s="21" t="s">
        <v>44</v>
      </c>
      <c r="E1568" s="21" t="s">
        <v>44</v>
      </c>
      <c r="F1568" s="21" t="s">
        <v>44</v>
      </c>
      <c r="G1568" s="21" t="s">
        <v>44</v>
      </c>
      <c r="H1568" s="21" t="s">
        <v>44</v>
      </c>
      <c r="I1568" s="21" t="s">
        <v>44</v>
      </c>
      <c r="J1568" s="21" t="s">
        <v>44</v>
      </c>
      <c r="K1568" s="21" t="s">
        <v>44</v>
      </c>
      <c r="L1568" s="21" t="s">
        <v>44</v>
      </c>
      <c r="M1568" s="21" t="s">
        <v>44</v>
      </c>
      <c r="N1568" s="161">
        <f t="shared" ref="N1568:N1599" si="1610">SUM(B1568:M1568)</f>
        <v>0</v>
      </c>
      <c r="O1568" s="22">
        <f t="shared" ref="O1568:O1599" si="1611">IF(N1568=0,0,AVERAGE(B1568:M1568))</f>
        <v>0</v>
      </c>
      <c r="P1568" s="103"/>
      <c r="Q1568" s="103"/>
      <c r="R1568" s="103"/>
      <c r="S1568" s="103"/>
      <c r="T1568" s="103"/>
      <c r="U1568" s="103"/>
      <c r="V1568" s="103"/>
      <c r="W1568" s="103"/>
      <c r="X1568" s="103"/>
      <c r="Y1568" s="103"/>
      <c r="Z1568" s="103"/>
    </row>
    <row r="1569" spans="1:26" s="9" customFormat="1" ht="15.75">
      <c r="A1569" s="20" t="s">
        <v>290</v>
      </c>
      <c r="B1569" s="21" t="s">
        <v>44</v>
      </c>
      <c r="C1569" s="21" t="s">
        <v>44</v>
      </c>
      <c r="D1569" s="21" t="s">
        <v>44</v>
      </c>
      <c r="E1569" s="21" t="s">
        <v>44</v>
      </c>
      <c r="F1569" s="21" t="s">
        <v>44</v>
      </c>
      <c r="G1569" s="21" t="s">
        <v>44</v>
      </c>
      <c r="H1569" s="21" t="s">
        <v>44</v>
      </c>
      <c r="I1569" s="21" t="s">
        <v>44</v>
      </c>
      <c r="J1569" s="21" t="s">
        <v>44</v>
      </c>
      <c r="K1569" s="21" t="s">
        <v>44</v>
      </c>
      <c r="L1569" s="21" t="s">
        <v>44</v>
      </c>
      <c r="M1569" s="21" t="s">
        <v>44</v>
      </c>
      <c r="N1569" s="161">
        <f t="shared" si="1610"/>
        <v>0</v>
      </c>
      <c r="O1569" s="22">
        <f t="shared" si="1611"/>
        <v>0</v>
      </c>
      <c r="P1569" s="103"/>
      <c r="Q1569" s="103"/>
      <c r="R1569" s="103"/>
      <c r="S1569" s="103"/>
      <c r="T1569" s="103"/>
      <c r="U1569" s="103"/>
      <c r="V1569" s="103"/>
      <c r="W1569" s="103"/>
      <c r="X1569" s="103"/>
      <c r="Y1569" s="103"/>
      <c r="Z1569" s="103"/>
    </row>
    <row r="1570" spans="1:26" s="9" customFormat="1" ht="15.75">
      <c r="A1570" s="20" t="s">
        <v>133</v>
      </c>
      <c r="B1570" s="21" t="s">
        <v>44</v>
      </c>
      <c r="C1570" s="21" t="s">
        <v>44</v>
      </c>
      <c r="D1570" s="21" t="s">
        <v>44</v>
      </c>
      <c r="E1570" s="21" t="s">
        <v>44</v>
      </c>
      <c r="F1570" s="21" t="s">
        <v>44</v>
      </c>
      <c r="G1570" s="21" t="s">
        <v>44</v>
      </c>
      <c r="H1570" s="21" t="s">
        <v>44</v>
      </c>
      <c r="I1570" s="21" t="s">
        <v>44</v>
      </c>
      <c r="J1570" s="21" t="s">
        <v>44</v>
      </c>
      <c r="K1570" s="21" t="s">
        <v>44</v>
      </c>
      <c r="L1570" s="21" t="s">
        <v>44</v>
      </c>
      <c r="M1570" s="21" t="s">
        <v>44</v>
      </c>
      <c r="N1570" s="161">
        <f t="shared" si="1610"/>
        <v>0</v>
      </c>
      <c r="O1570" s="22">
        <f t="shared" si="1611"/>
        <v>0</v>
      </c>
      <c r="P1570" s="103"/>
      <c r="Q1570" s="103"/>
      <c r="R1570" s="103"/>
      <c r="S1570" s="103"/>
      <c r="T1570" s="103"/>
      <c r="U1570" s="103"/>
      <c r="V1570" s="103"/>
      <c r="W1570" s="103"/>
      <c r="X1570" s="103"/>
      <c r="Y1570" s="103"/>
      <c r="Z1570" s="103"/>
    </row>
    <row r="1571" spans="1:26" s="9" customFormat="1" ht="15.75">
      <c r="A1571" s="20" t="s">
        <v>294</v>
      </c>
      <c r="B1571" s="21" t="s">
        <v>44</v>
      </c>
      <c r="C1571" s="21" t="s">
        <v>44</v>
      </c>
      <c r="D1571" s="21" t="s">
        <v>44</v>
      </c>
      <c r="E1571" s="21" t="s">
        <v>44</v>
      </c>
      <c r="F1571" s="21" t="s">
        <v>44</v>
      </c>
      <c r="G1571" s="21" t="s">
        <v>44</v>
      </c>
      <c r="H1571" s="21" t="s">
        <v>44</v>
      </c>
      <c r="I1571" s="21" t="s">
        <v>44</v>
      </c>
      <c r="J1571" s="21" t="s">
        <v>44</v>
      </c>
      <c r="K1571" s="21" t="s">
        <v>44</v>
      </c>
      <c r="L1571" s="21" t="s">
        <v>44</v>
      </c>
      <c r="M1571" s="21" t="s">
        <v>44</v>
      </c>
      <c r="N1571" s="161">
        <f t="shared" si="1610"/>
        <v>0</v>
      </c>
      <c r="O1571" s="22">
        <f t="shared" si="1611"/>
        <v>0</v>
      </c>
      <c r="P1571" s="103"/>
      <c r="Q1571" s="103"/>
      <c r="R1571" s="103"/>
      <c r="S1571" s="103"/>
      <c r="T1571" s="103"/>
      <c r="U1571" s="103"/>
      <c r="V1571" s="103"/>
      <c r="W1571" s="103"/>
      <c r="X1571" s="103"/>
      <c r="Y1571" s="103"/>
      <c r="Z1571" s="103"/>
    </row>
    <row r="1572" spans="1:26" s="9" customFormat="1" ht="15.75">
      <c r="A1572" s="20" t="s">
        <v>332</v>
      </c>
      <c r="B1572" s="21" t="s">
        <v>44</v>
      </c>
      <c r="C1572" s="21" t="s">
        <v>44</v>
      </c>
      <c r="D1572" s="21" t="s">
        <v>44</v>
      </c>
      <c r="E1572" s="21" t="s">
        <v>44</v>
      </c>
      <c r="F1572" s="21" t="s">
        <v>44</v>
      </c>
      <c r="G1572" s="21" t="s">
        <v>44</v>
      </c>
      <c r="H1572" s="21" t="s">
        <v>44</v>
      </c>
      <c r="I1572" s="21" t="s">
        <v>44</v>
      </c>
      <c r="J1572" s="21" t="s">
        <v>44</v>
      </c>
      <c r="K1572" s="21" t="s">
        <v>44</v>
      </c>
      <c r="L1572" s="21" t="s">
        <v>44</v>
      </c>
      <c r="M1572" s="21" t="s">
        <v>44</v>
      </c>
      <c r="N1572" s="161">
        <f t="shared" si="1610"/>
        <v>0</v>
      </c>
      <c r="O1572" s="22">
        <f t="shared" si="1611"/>
        <v>0</v>
      </c>
      <c r="P1572" s="103"/>
      <c r="Q1572" s="103"/>
      <c r="R1572" s="103"/>
      <c r="S1572" s="103"/>
      <c r="T1572" s="103"/>
      <c r="U1572" s="103"/>
      <c r="V1572" s="103"/>
      <c r="W1572" s="103"/>
      <c r="X1572" s="103"/>
      <c r="Y1572" s="103"/>
      <c r="Z1572" s="103"/>
    </row>
    <row r="1573" spans="1:26" s="9" customFormat="1" ht="15.75">
      <c r="A1573" s="20" t="s">
        <v>317</v>
      </c>
      <c r="B1573" s="21" t="s">
        <v>44</v>
      </c>
      <c r="C1573" s="21" t="s">
        <v>44</v>
      </c>
      <c r="D1573" s="21" t="s">
        <v>44</v>
      </c>
      <c r="E1573" s="21" t="s">
        <v>44</v>
      </c>
      <c r="F1573" s="21" t="s">
        <v>44</v>
      </c>
      <c r="G1573" s="21" t="s">
        <v>44</v>
      </c>
      <c r="H1573" s="21" t="s">
        <v>44</v>
      </c>
      <c r="I1573" s="21" t="s">
        <v>44</v>
      </c>
      <c r="J1573" s="21" t="s">
        <v>44</v>
      </c>
      <c r="K1573" s="21" t="s">
        <v>44</v>
      </c>
      <c r="L1573" s="21" t="s">
        <v>44</v>
      </c>
      <c r="M1573" s="21" t="s">
        <v>44</v>
      </c>
      <c r="N1573" s="161">
        <f t="shared" si="1610"/>
        <v>0</v>
      </c>
      <c r="O1573" s="22">
        <f t="shared" si="1611"/>
        <v>0</v>
      </c>
      <c r="P1573" s="103"/>
      <c r="Q1573" s="103"/>
      <c r="R1573" s="103"/>
      <c r="S1573" s="103"/>
      <c r="T1573" s="103"/>
      <c r="U1573" s="103"/>
      <c r="V1573" s="103"/>
      <c r="W1573" s="103"/>
      <c r="X1573" s="103"/>
      <c r="Y1573" s="103"/>
      <c r="Z1573" s="103"/>
    </row>
    <row r="1574" spans="1:26" s="9" customFormat="1" ht="15.75">
      <c r="A1574" s="20" t="s">
        <v>318</v>
      </c>
      <c r="B1574" s="21" t="s">
        <v>44</v>
      </c>
      <c r="C1574" s="21" t="s">
        <v>44</v>
      </c>
      <c r="D1574" s="21" t="s">
        <v>44</v>
      </c>
      <c r="E1574" s="21" t="s">
        <v>44</v>
      </c>
      <c r="F1574" s="21" t="s">
        <v>44</v>
      </c>
      <c r="G1574" s="21" t="s">
        <v>44</v>
      </c>
      <c r="H1574" s="21" t="s">
        <v>44</v>
      </c>
      <c r="I1574" s="21" t="s">
        <v>44</v>
      </c>
      <c r="J1574" s="21" t="s">
        <v>44</v>
      </c>
      <c r="K1574" s="21" t="s">
        <v>44</v>
      </c>
      <c r="L1574" s="21" t="s">
        <v>44</v>
      </c>
      <c r="M1574" s="21" t="s">
        <v>44</v>
      </c>
      <c r="N1574" s="161">
        <f t="shared" si="1610"/>
        <v>0</v>
      </c>
      <c r="O1574" s="22">
        <f t="shared" si="1611"/>
        <v>0</v>
      </c>
      <c r="P1574" s="103"/>
      <c r="Q1574" s="103"/>
      <c r="R1574" s="103"/>
      <c r="S1574" s="103"/>
      <c r="T1574" s="103"/>
      <c r="U1574" s="103"/>
      <c r="V1574" s="103"/>
      <c r="W1574" s="103"/>
      <c r="X1574" s="103"/>
      <c r="Y1574" s="103"/>
      <c r="Z1574" s="103"/>
    </row>
    <row r="1575" spans="1:26" s="9" customFormat="1" ht="15.75">
      <c r="A1575" s="20" t="s">
        <v>298</v>
      </c>
      <c r="B1575" s="21" t="s">
        <v>44</v>
      </c>
      <c r="C1575" s="21" t="s">
        <v>44</v>
      </c>
      <c r="D1575" s="21" t="s">
        <v>44</v>
      </c>
      <c r="E1575" s="21" t="s">
        <v>44</v>
      </c>
      <c r="F1575" s="21" t="s">
        <v>44</v>
      </c>
      <c r="G1575" s="21" t="s">
        <v>44</v>
      </c>
      <c r="H1575" s="21" t="s">
        <v>44</v>
      </c>
      <c r="I1575" s="21" t="s">
        <v>44</v>
      </c>
      <c r="J1575" s="21" t="s">
        <v>44</v>
      </c>
      <c r="K1575" s="21" t="s">
        <v>44</v>
      </c>
      <c r="L1575" s="21" t="s">
        <v>44</v>
      </c>
      <c r="M1575" s="21" t="s">
        <v>44</v>
      </c>
      <c r="N1575" s="161">
        <f t="shared" si="1610"/>
        <v>0</v>
      </c>
      <c r="O1575" s="22">
        <f t="shared" si="1611"/>
        <v>0</v>
      </c>
      <c r="P1575" s="103"/>
      <c r="Q1575" s="103"/>
      <c r="R1575" s="103"/>
      <c r="S1575" s="103"/>
      <c r="T1575" s="103"/>
      <c r="U1575" s="103"/>
      <c r="V1575" s="103"/>
      <c r="W1575" s="103"/>
      <c r="X1575" s="103"/>
      <c r="Y1575" s="103"/>
      <c r="Z1575" s="103"/>
    </row>
    <row r="1576" spans="1:26" s="9" customFormat="1" ht="15.75">
      <c r="A1576" s="20" t="s">
        <v>333</v>
      </c>
      <c r="B1576" s="21" t="s">
        <v>44</v>
      </c>
      <c r="C1576" s="21" t="s">
        <v>44</v>
      </c>
      <c r="D1576" s="21" t="s">
        <v>44</v>
      </c>
      <c r="E1576" s="21" t="s">
        <v>44</v>
      </c>
      <c r="F1576" s="21" t="s">
        <v>44</v>
      </c>
      <c r="G1576" s="21" t="s">
        <v>44</v>
      </c>
      <c r="H1576" s="21" t="s">
        <v>44</v>
      </c>
      <c r="I1576" s="21" t="s">
        <v>44</v>
      </c>
      <c r="J1576" s="21" t="s">
        <v>44</v>
      </c>
      <c r="K1576" s="21" t="s">
        <v>44</v>
      </c>
      <c r="L1576" s="21" t="s">
        <v>44</v>
      </c>
      <c r="M1576" s="21" t="s">
        <v>44</v>
      </c>
      <c r="N1576" s="161">
        <f t="shared" si="1610"/>
        <v>0</v>
      </c>
      <c r="O1576" s="22">
        <f t="shared" si="1611"/>
        <v>0</v>
      </c>
      <c r="P1576" s="103"/>
      <c r="Q1576" s="103"/>
      <c r="R1576" s="103"/>
      <c r="S1576" s="103"/>
      <c r="T1576" s="103"/>
      <c r="U1576" s="103"/>
      <c r="V1576" s="103"/>
      <c r="W1576" s="103"/>
      <c r="X1576" s="103"/>
      <c r="Y1576" s="103"/>
      <c r="Z1576" s="103"/>
    </row>
    <row r="1577" spans="1:26" s="9" customFormat="1" ht="15.75">
      <c r="A1577" s="20" t="s">
        <v>322</v>
      </c>
      <c r="B1577" s="21" t="s">
        <v>44</v>
      </c>
      <c r="C1577" s="21" t="s">
        <v>44</v>
      </c>
      <c r="D1577" s="21" t="s">
        <v>44</v>
      </c>
      <c r="E1577" s="21" t="s">
        <v>44</v>
      </c>
      <c r="F1577" s="21" t="s">
        <v>44</v>
      </c>
      <c r="G1577" s="21" t="s">
        <v>44</v>
      </c>
      <c r="H1577" s="21" t="s">
        <v>44</v>
      </c>
      <c r="I1577" s="21" t="s">
        <v>44</v>
      </c>
      <c r="J1577" s="21" t="s">
        <v>44</v>
      </c>
      <c r="K1577" s="21" t="s">
        <v>44</v>
      </c>
      <c r="L1577" s="21" t="s">
        <v>44</v>
      </c>
      <c r="M1577" s="21" t="s">
        <v>44</v>
      </c>
      <c r="N1577" s="161">
        <f t="shared" si="1610"/>
        <v>0</v>
      </c>
      <c r="O1577" s="22">
        <f t="shared" si="1611"/>
        <v>0</v>
      </c>
      <c r="P1577" s="103"/>
      <c r="Q1577" s="103"/>
      <c r="R1577" s="103"/>
      <c r="S1577" s="103"/>
      <c r="T1577" s="103"/>
      <c r="U1577" s="103"/>
      <c r="V1577" s="103"/>
      <c r="W1577" s="103"/>
      <c r="X1577" s="103"/>
      <c r="Y1577" s="103"/>
      <c r="Z1577" s="103"/>
    </row>
    <row r="1578" spans="1:26" s="9" customFormat="1" ht="15.75">
      <c r="A1578" s="20" t="s">
        <v>334</v>
      </c>
      <c r="B1578" s="21" t="s">
        <v>44</v>
      </c>
      <c r="C1578" s="21" t="s">
        <v>44</v>
      </c>
      <c r="D1578" s="21" t="s">
        <v>44</v>
      </c>
      <c r="E1578" s="21" t="s">
        <v>44</v>
      </c>
      <c r="F1578" s="21" t="s">
        <v>44</v>
      </c>
      <c r="G1578" s="21" t="s">
        <v>44</v>
      </c>
      <c r="H1578" s="21" t="s">
        <v>44</v>
      </c>
      <c r="I1578" s="21" t="s">
        <v>44</v>
      </c>
      <c r="J1578" s="21" t="s">
        <v>44</v>
      </c>
      <c r="K1578" s="21" t="s">
        <v>44</v>
      </c>
      <c r="L1578" s="21" t="s">
        <v>44</v>
      </c>
      <c r="M1578" s="21" t="s">
        <v>44</v>
      </c>
      <c r="N1578" s="161">
        <f t="shared" si="1610"/>
        <v>0</v>
      </c>
      <c r="O1578" s="22">
        <f t="shared" si="1611"/>
        <v>0</v>
      </c>
      <c r="P1578" s="103"/>
      <c r="Q1578" s="103"/>
      <c r="R1578" s="103"/>
      <c r="S1578" s="103"/>
      <c r="T1578" s="103"/>
      <c r="U1578" s="103"/>
      <c r="V1578" s="103"/>
      <c r="W1578" s="103"/>
      <c r="X1578" s="103"/>
      <c r="Y1578" s="103"/>
      <c r="Z1578" s="103"/>
    </row>
    <row r="1579" spans="1:26" s="9" customFormat="1" ht="15.75">
      <c r="A1579" s="20" t="s">
        <v>310</v>
      </c>
      <c r="B1579" s="21" t="s">
        <v>44</v>
      </c>
      <c r="C1579" s="21" t="s">
        <v>44</v>
      </c>
      <c r="D1579" s="21" t="s">
        <v>44</v>
      </c>
      <c r="E1579" s="21" t="s">
        <v>44</v>
      </c>
      <c r="F1579" s="21" t="s">
        <v>44</v>
      </c>
      <c r="G1579" s="21" t="s">
        <v>44</v>
      </c>
      <c r="H1579" s="21" t="s">
        <v>44</v>
      </c>
      <c r="I1579" s="21" t="s">
        <v>44</v>
      </c>
      <c r="J1579" s="21" t="s">
        <v>44</v>
      </c>
      <c r="K1579" s="21" t="s">
        <v>44</v>
      </c>
      <c r="L1579" s="21" t="s">
        <v>44</v>
      </c>
      <c r="M1579" s="21" t="s">
        <v>44</v>
      </c>
      <c r="N1579" s="161">
        <f t="shared" si="1610"/>
        <v>0</v>
      </c>
      <c r="O1579" s="22">
        <f t="shared" si="1611"/>
        <v>0</v>
      </c>
      <c r="P1579" s="103"/>
      <c r="Q1579" s="103"/>
      <c r="R1579" s="103"/>
      <c r="S1579" s="103"/>
      <c r="T1579" s="103"/>
      <c r="U1579" s="103"/>
      <c r="V1579" s="103"/>
      <c r="W1579" s="103"/>
      <c r="X1579" s="103"/>
      <c r="Y1579" s="103"/>
      <c r="Z1579" s="103"/>
    </row>
    <row r="1580" spans="1:26" s="9" customFormat="1" ht="15.75">
      <c r="A1580" s="20" t="s">
        <v>302</v>
      </c>
      <c r="B1580" s="21" t="s">
        <v>44</v>
      </c>
      <c r="C1580" s="21" t="s">
        <v>44</v>
      </c>
      <c r="D1580" s="21" t="s">
        <v>44</v>
      </c>
      <c r="E1580" s="21" t="s">
        <v>44</v>
      </c>
      <c r="F1580" s="21" t="s">
        <v>44</v>
      </c>
      <c r="G1580" s="21" t="s">
        <v>44</v>
      </c>
      <c r="H1580" s="21" t="s">
        <v>44</v>
      </c>
      <c r="I1580" s="21" t="s">
        <v>44</v>
      </c>
      <c r="J1580" s="21" t="s">
        <v>44</v>
      </c>
      <c r="K1580" s="21" t="s">
        <v>44</v>
      </c>
      <c r="L1580" s="21" t="s">
        <v>44</v>
      </c>
      <c r="M1580" s="21" t="s">
        <v>44</v>
      </c>
      <c r="N1580" s="161">
        <f t="shared" si="1610"/>
        <v>0</v>
      </c>
      <c r="O1580" s="22">
        <f t="shared" si="1611"/>
        <v>0</v>
      </c>
      <c r="P1580" s="103"/>
      <c r="Q1580" s="103"/>
      <c r="R1580" s="103"/>
      <c r="S1580" s="103"/>
      <c r="T1580" s="103"/>
      <c r="U1580" s="103"/>
      <c r="V1580" s="103"/>
      <c r="W1580" s="103"/>
      <c r="X1580" s="103"/>
      <c r="Y1580" s="103"/>
      <c r="Z1580" s="103"/>
    </row>
    <row r="1581" spans="1:26" s="9" customFormat="1" ht="15.75">
      <c r="A1581" s="20" t="s">
        <v>335</v>
      </c>
      <c r="B1581" s="21" t="s">
        <v>44</v>
      </c>
      <c r="C1581" s="21" t="s">
        <v>44</v>
      </c>
      <c r="D1581" s="21" t="s">
        <v>44</v>
      </c>
      <c r="E1581" s="21" t="s">
        <v>44</v>
      </c>
      <c r="F1581" s="21" t="s">
        <v>44</v>
      </c>
      <c r="G1581" s="21" t="s">
        <v>44</v>
      </c>
      <c r="H1581" s="21" t="s">
        <v>44</v>
      </c>
      <c r="I1581" s="21" t="s">
        <v>44</v>
      </c>
      <c r="J1581" s="21" t="s">
        <v>44</v>
      </c>
      <c r="K1581" s="21" t="s">
        <v>44</v>
      </c>
      <c r="L1581" s="21" t="s">
        <v>44</v>
      </c>
      <c r="M1581" s="21" t="s">
        <v>44</v>
      </c>
      <c r="N1581" s="161">
        <f t="shared" si="1610"/>
        <v>0</v>
      </c>
      <c r="O1581" s="22">
        <f t="shared" si="1611"/>
        <v>0</v>
      </c>
      <c r="P1581" s="103"/>
      <c r="Q1581" s="103"/>
      <c r="R1581" s="103"/>
      <c r="S1581" s="103"/>
      <c r="T1581" s="103"/>
      <c r="U1581" s="103"/>
      <c r="V1581" s="103"/>
      <c r="W1581" s="103"/>
      <c r="X1581" s="103"/>
      <c r="Y1581" s="103"/>
      <c r="Z1581" s="103"/>
    </row>
    <row r="1582" spans="1:26" s="9" customFormat="1" ht="15.75">
      <c r="A1582" s="20" t="s">
        <v>284</v>
      </c>
      <c r="B1582" s="21" t="s">
        <v>44</v>
      </c>
      <c r="C1582" s="21" t="s">
        <v>44</v>
      </c>
      <c r="D1582" s="21" t="s">
        <v>44</v>
      </c>
      <c r="E1582" s="21" t="s">
        <v>44</v>
      </c>
      <c r="F1582" s="21" t="s">
        <v>44</v>
      </c>
      <c r="G1582" s="21" t="s">
        <v>44</v>
      </c>
      <c r="H1582" s="21" t="s">
        <v>44</v>
      </c>
      <c r="I1582" s="21" t="s">
        <v>44</v>
      </c>
      <c r="J1582" s="21" t="s">
        <v>44</v>
      </c>
      <c r="K1582" s="21" t="s">
        <v>44</v>
      </c>
      <c r="L1582" s="21" t="s">
        <v>44</v>
      </c>
      <c r="M1582" s="21" t="s">
        <v>44</v>
      </c>
      <c r="N1582" s="161">
        <f t="shared" si="1610"/>
        <v>0</v>
      </c>
      <c r="O1582" s="22">
        <f t="shared" si="1611"/>
        <v>0</v>
      </c>
      <c r="P1582" s="103"/>
      <c r="Q1582" s="103"/>
      <c r="R1582" s="103"/>
      <c r="S1582" s="103"/>
      <c r="T1582" s="103"/>
      <c r="U1582" s="103"/>
      <c r="V1582" s="103"/>
      <c r="W1582" s="103"/>
      <c r="X1582" s="103"/>
      <c r="Y1582" s="103"/>
      <c r="Z1582" s="103"/>
    </row>
    <row r="1583" spans="1:26" s="9" customFormat="1" ht="15.75">
      <c r="A1583" s="20" t="s">
        <v>251</v>
      </c>
      <c r="B1583" s="21" t="s">
        <v>44</v>
      </c>
      <c r="C1583" s="21" t="s">
        <v>44</v>
      </c>
      <c r="D1583" s="21" t="s">
        <v>44</v>
      </c>
      <c r="E1583" s="21" t="s">
        <v>44</v>
      </c>
      <c r="F1583" s="21" t="s">
        <v>44</v>
      </c>
      <c r="G1583" s="21" t="s">
        <v>44</v>
      </c>
      <c r="H1583" s="21" t="s">
        <v>44</v>
      </c>
      <c r="I1583" s="21" t="s">
        <v>44</v>
      </c>
      <c r="J1583" s="21" t="s">
        <v>44</v>
      </c>
      <c r="K1583" s="21" t="s">
        <v>44</v>
      </c>
      <c r="L1583" s="21" t="s">
        <v>44</v>
      </c>
      <c r="M1583" s="21" t="s">
        <v>44</v>
      </c>
      <c r="N1583" s="161">
        <f t="shared" si="1610"/>
        <v>0</v>
      </c>
      <c r="O1583" s="22">
        <f t="shared" si="1611"/>
        <v>0</v>
      </c>
      <c r="P1583" s="103"/>
      <c r="Q1583" s="103"/>
      <c r="R1583" s="103"/>
      <c r="S1583" s="103"/>
      <c r="T1583" s="103"/>
      <c r="U1583" s="103"/>
      <c r="V1583" s="103"/>
      <c r="W1583" s="103"/>
      <c r="X1583" s="103"/>
      <c r="Y1583" s="103"/>
      <c r="Z1583" s="103"/>
    </row>
    <row r="1584" spans="1:26" s="9" customFormat="1" ht="15.75">
      <c r="A1584" s="20" t="s">
        <v>336</v>
      </c>
      <c r="B1584" s="21" t="s">
        <v>44</v>
      </c>
      <c r="C1584" s="21" t="s">
        <v>44</v>
      </c>
      <c r="D1584" s="21" t="s">
        <v>44</v>
      </c>
      <c r="E1584" s="21" t="s">
        <v>44</v>
      </c>
      <c r="F1584" s="21" t="s">
        <v>44</v>
      </c>
      <c r="G1584" s="21" t="s">
        <v>44</v>
      </c>
      <c r="H1584" s="21" t="s">
        <v>44</v>
      </c>
      <c r="I1584" s="21" t="s">
        <v>44</v>
      </c>
      <c r="J1584" s="21" t="s">
        <v>44</v>
      </c>
      <c r="K1584" s="21" t="s">
        <v>44</v>
      </c>
      <c r="L1584" s="21" t="s">
        <v>44</v>
      </c>
      <c r="M1584" s="21" t="s">
        <v>44</v>
      </c>
      <c r="N1584" s="161">
        <f t="shared" si="1610"/>
        <v>0</v>
      </c>
      <c r="O1584" s="22">
        <f t="shared" si="1611"/>
        <v>0</v>
      </c>
      <c r="P1584" s="103"/>
      <c r="Q1584" s="103"/>
      <c r="R1584" s="103"/>
      <c r="S1584" s="103"/>
      <c r="T1584" s="103"/>
      <c r="U1584" s="103"/>
      <c r="V1584" s="103"/>
      <c r="W1584" s="103"/>
      <c r="X1584" s="103"/>
      <c r="Y1584" s="103"/>
      <c r="Z1584" s="103"/>
    </row>
    <row r="1585" spans="1:26" s="9" customFormat="1" ht="15.75">
      <c r="A1585" s="20" t="s">
        <v>337</v>
      </c>
      <c r="B1585" s="92" t="s">
        <v>44</v>
      </c>
      <c r="C1585" s="92" t="s">
        <v>44</v>
      </c>
      <c r="D1585" s="92" t="s">
        <v>44</v>
      </c>
      <c r="E1585" s="92" t="s">
        <v>44</v>
      </c>
      <c r="F1585" s="92" t="s">
        <v>44</v>
      </c>
      <c r="G1585" s="21" t="s">
        <v>44</v>
      </c>
      <c r="H1585" s="21" t="s">
        <v>44</v>
      </c>
      <c r="I1585" s="21" t="s">
        <v>44</v>
      </c>
      <c r="J1585" s="21" t="s">
        <v>44</v>
      </c>
      <c r="K1585" s="21" t="s">
        <v>44</v>
      </c>
      <c r="L1585" s="21" t="s">
        <v>44</v>
      </c>
      <c r="M1585" s="21" t="s">
        <v>44</v>
      </c>
      <c r="N1585" s="161">
        <f t="shared" si="1610"/>
        <v>0</v>
      </c>
      <c r="O1585" s="22">
        <f t="shared" si="1611"/>
        <v>0</v>
      </c>
      <c r="P1585" s="103"/>
      <c r="Q1585" s="103"/>
      <c r="R1585" s="103"/>
      <c r="S1585" s="103"/>
      <c r="T1585" s="103"/>
      <c r="U1585" s="103"/>
      <c r="V1585" s="103"/>
      <c r="W1585" s="103"/>
      <c r="X1585" s="103"/>
      <c r="Y1585" s="103"/>
      <c r="Z1585" s="103"/>
    </row>
    <row r="1586" spans="1:26" s="9" customFormat="1" ht="15.75">
      <c r="A1586" s="20" t="s">
        <v>291</v>
      </c>
      <c r="B1586" s="131" t="s">
        <v>44</v>
      </c>
      <c r="C1586" s="131" t="s">
        <v>44</v>
      </c>
      <c r="D1586" s="131" t="s">
        <v>44</v>
      </c>
      <c r="E1586" s="131" t="s">
        <v>44</v>
      </c>
      <c r="F1586" s="131" t="s">
        <v>44</v>
      </c>
      <c r="G1586" s="21" t="s">
        <v>44</v>
      </c>
      <c r="H1586" s="21" t="s">
        <v>44</v>
      </c>
      <c r="I1586" s="21" t="s">
        <v>44</v>
      </c>
      <c r="J1586" s="21" t="s">
        <v>44</v>
      </c>
      <c r="K1586" s="21" t="s">
        <v>44</v>
      </c>
      <c r="L1586" s="21" t="s">
        <v>44</v>
      </c>
      <c r="M1586" s="21" t="s">
        <v>44</v>
      </c>
      <c r="N1586" s="161">
        <f t="shared" si="1610"/>
        <v>0</v>
      </c>
      <c r="O1586" s="22">
        <f t="shared" si="1611"/>
        <v>0</v>
      </c>
      <c r="P1586" s="103"/>
      <c r="Q1586" s="103"/>
      <c r="R1586" s="103"/>
      <c r="S1586" s="103"/>
      <c r="T1586" s="103"/>
      <c r="U1586" s="103"/>
      <c r="V1586" s="103"/>
      <c r="W1586" s="103"/>
      <c r="X1586" s="103"/>
      <c r="Y1586" s="103"/>
      <c r="Z1586" s="103"/>
    </row>
    <row r="1587" spans="1:26" s="9" customFormat="1" ht="15.75">
      <c r="A1587" s="20" t="s">
        <v>338</v>
      </c>
      <c r="B1587" s="21" t="s">
        <v>44</v>
      </c>
      <c r="C1587" s="21" t="s">
        <v>44</v>
      </c>
      <c r="D1587" s="21" t="s">
        <v>44</v>
      </c>
      <c r="E1587" s="21" t="s">
        <v>44</v>
      </c>
      <c r="F1587" s="21" t="s">
        <v>44</v>
      </c>
      <c r="G1587" s="21" t="s">
        <v>44</v>
      </c>
      <c r="H1587" s="21" t="s">
        <v>44</v>
      </c>
      <c r="I1587" s="21" t="s">
        <v>44</v>
      </c>
      <c r="J1587" s="21" t="s">
        <v>44</v>
      </c>
      <c r="K1587" s="21" t="s">
        <v>44</v>
      </c>
      <c r="L1587" s="21" t="s">
        <v>44</v>
      </c>
      <c r="M1587" s="21" t="s">
        <v>44</v>
      </c>
      <c r="N1587" s="161">
        <f t="shared" si="1610"/>
        <v>0</v>
      </c>
      <c r="O1587" s="22">
        <f t="shared" si="1611"/>
        <v>0</v>
      </c>
      <c r="P1587" s="103"/>
      <c r="Q1587" s="103"/>
      <c r="R1587" s="103"/>
      <c r="S1587" s="103"/>
      <c r="T1587" s="103"/>
      <c r="U1587" s="103"/>
      <c r="V1587" s="103"/>
      <c r="W1587" s="103"/>
      <c r="X1587" s="103"/>
      <c r="Y1587" s="103"/>
      <c r="Z1587" s="103"/>
    </row>
    <row r="1588" spans="1:26" s="9" customFormat="1" ht="15.75">
      <c r="A1588" s="20" t="s">
        <v>227</v>
      </c>
      <c r="B1588" s="21" t="s">
        <v>44</v>
      </c>
      <c r="C1588" s="21" t="s">
        <v>44</v>
      </c>
      <c r="D1588" s="21" t="s">
        <v>44</v>
      </c>
      <c r="E1588" s="21" t="s">
        <v>44</v>
      </c>
      <c r="F1588" s="21" t="s">
        <v>44</v>
      </c>
      <c r="G1588" s="21" t="s">
        <v>44</v>
      </c>
      <c r="H1588" s="21" t="s">
        <v>44</v>
      </c>
      <c r="I1588" s="21" t="s">
        <v>44</v>
      </c>
      <c r="J1588" s="21" t="s">
        <v>44</v>
      </c>
      <c r="K1588" s="21" t="s">
        <v>44</v>
      </c>
      <c r="L1588" s="21" t="s">
        <v>44</v>
      </c>
      <c r="M1588" s="21" t="s">
        <v>44</v>
      </c>
      <c r="N1588" s="161">
        <f t="shared" si="1610"/>
        <v>0</v>
      </c>
      <c r="O1588" s="22">
        <f t="shared" si="1611"/>
        <v>0</v>
      </c>
      <c r="P1588" s="103"/>
      <c r="Q1588" s="103"/>
      <c r="R1588" s="103"/>
      <c r="S1588" s="103"/>
      <c r="T1588" s="103"/>
      <c r="U1588" s="103"/>
      <c r="V1588" s="103"/>
      <c r="W1588" s="103"/>
      <c r="X1588" s="103"/>
      <c r="Y1588" s="103"/>
      <c r="Z1588" s="103"/>
    </row>
    <row r="1589" spans="1:26" s="9" customFormat="1" ht="15.75">
      <c r="A1589" s="20" t="s">
        <v>323</v>
      </c>
      <c r="B1589" s="21" t="s">
        <v>44</v>
      </c>
      <c r="C1589" s="21" t="s">
        <v>44</v>
      </c>
      <c r="D1589" s="21" t="s">
        <v>44</v>
      </c>
      <c r="E1589" s="21" t="s">
        <v>44</v>
      </c>
      <c r="F1589" s="21" t="s">
        <v>44</v>
      </c>
      <c r="G1589" s="21" t="s">
        <v>44</v>
      </c>
      <c r="H1589" s="21" t="s">
        <v>44</v>
      </c>
      <c r="I1589" s="21" t="s">
        <v>44</v>
      </c>
      <c r="J1589" s="21" t="s">
        <v>44</v>
      </c>
      <c r="K1589" s="21" t="s">
        <v>44</v>
      </c>
      <c r="L1589" s="21" t="s">
        <v>44</v>
      </c>
      <c r="M1589" s="21" t="s">
        <v>44</v>
      </c>
      <c r="N1589" s="161">
        <f t="shared" si="1610"/>
        <v>0</v>
      </c>
      <c r="O1589" s="22">
        <f t="shared" si="1611"/>
        <v>0</v>
      </c>
      <c r="P1589" s="103"/>
      <c r="Q1589" s="103"/>
      <c r="R1589" s="103"/>
      <c r="S1589" s="103"/>
      <c r="T1589" s="103"/>
      <c r="U1589" s="103"/>
      <c r="V1589" s="103"/>
      <c r="W1589" s="103"/>
      <c r="X1589" s="103"/>
      <c r="Y1589" s="103"/>
      <c r="Z1589" s="103"/>
    </row>
    <row r="1590" spans="1:26" s="9" customFormat="1" ht="15.75">
      <c r="A1590" s="20" t="s">
        <v>324</v>
      </c>
      <c r="B1590" s="21" t="s">
        <v>44</v>
      </c>
      <c r="C1590" s="21" t="s">
        <v>44</v>
      </c>
      <c r="D1590" s="21" t="s">
        <v>44</v>
      </c>
      <c r="E1590" s="21" t="s">
        <v>44</v>
      </c>
      <c r="F1590" s="21" t="s">
        <v>44</v>
      </c>
      <c r="G1590" s="21" t="s">
        <v>44</v>
      </c>
      <c r="H1590" s="21" t="s">
        <v>44</v>
      </c>
      <c r="I1590" s="21" t="s">
        <v>44</v>
      </c>
      <c r="J1590" s="21" t="s">
        <v>44</v>
      </c>
      <c r="K1590" s="21" t="s">
        <v>44</v>
      </c>
      <c r="L1590" s="21" t="s">
        <v>44</v>
      </c>
      <c r="M1590" s="21" t="s">
        <v>44</v>
      </c>
      <c r="N1590" s="161">
        <f t="shared" si="1610"/>
        <v>0</v>
      </c>
      <c r="O1590" s="22">
        <f t="shared" si="1611"/>
        <v>0</v>
      </c>
      <c r="P1590" s="103"/>
      <c r="Q1590" s="103"/>
      <c r="R1590" s="103"/>
      <c r="S1590" s="103"/>
      <c r="T1590" s="103"/>
      <c r="U1590" s="103"/>
      <c r="V1590" s="103"/>
      <c r="W1590" s="103"/>
      <c r="X1590" s="103"/>
      <c r="Y1590" s="103"/>
      <c r="Z1590" s="103"/>
    </row>
    <row r="1591" spans="1:26" s="9" customFormat="1" ht="15.75">
      <c r="A1591" s="20" t="s">
        <v>339</v>
      </c>
      <c r="B1591" s="21" t="s">
        <v>44</v>
      </c>
      <c r="C1591" s="21" t="s">
        <v>44</v>
      </c>
      <c r="D1591" s="21" t="s">
        <v>44</v>
      </c>
      <c r="E1591" s="21" t="s">
        <v>44</v>
      </c>
      <c r="F1591" s="21" t="s">
        <v>44</v>
      </c>
      <c r="G1591" s="21" t="s">
        <v>44</v>
      </c>
      <c r="H1591" s="21" t="s">
        <v>44</v>
      </c>
      <c r="I1591" s="21" t="s">
        <v>44</v>
      </c>
      <c r="J1591" s="21" t="s">
        <v>44</v>
      </c>
      <c r="K1591" s="21" t="s">
        <v>44</v>
      </c>
      <c r="L1591" s="21" t="s">
        <v>44</v>
      </c>
      <c r="M1591" s="21" t="s">
        <v>44</v>
      </c>
      <c r="N1591" s="161">
        <f t="shared" si="1610"/>
        <v>0</v>
      </c>
      <c r="O1591" s="22">
        <f t="shared" si="1611"/>
        <v>0</v>
      </c>
      <c r="P1591" s="103"/>
      <c r="Q1591" s="103"/>
      <c r="R1591" s="103"/>
      <c r="S1591" s="103"/>
      <c r="T1591" s="103"/>
      <c r="U1591" s="103"/>
      <c r="V1591" s="103"/>
      <c r="W1591" s="103"/>
      <c r="X1591" s="103"/>
      <c r="Y1591" s="103"/>
      <c r="Z1591" s="103"/>
    </row>
    <row r="1592" spans="1:26" s="9" customFormat="1" ht="15.75">
      <c r="A1592" s="20" t="s">
        <v>145</v>
      </c>
      <c r="B1592" s="21" t="s">
        <v>44</v>
      </c>
      <c r="C1592" s="21" t="s">
        <v>44</v>
      </c>
      <c r="D1592" s="21" t="s">
        <v>44</v>
      </c>
      <c r="E1592" s="21" t="s">
        <v>44</v>
      </c>
      <c r="F1592" s="21" t="s">
        <v>44</v>
      </c>
      <c r="G1592" s="21" t="s">
        <v>44</v>
      </c>
      <c r="H1592" s="21" t="s">
        <v>44</v>
      </c>
      <c r="I1592" s="21" t="s">
        <v>44</v>
      </c>
      <c r="J1592" s="21" t="s">
        <v>44</v>
      </c>
      <c r="K1592" s="21" t="s">
        <v>44</v>
      </c>
      <c r="L1592" s="21" t="s">
        <v>44</v>
      </c>
      <c r="M1592" s="21" t="s">
        <v>44</v>
      </c>
      <c r="N1592" s="161">
        <f t="shared" si="1610"/>
        <v>0</v>
      </c>
      <c r="O1592" s="22">
        <f t="shared" si="1611"/>
        <v>0</v>
      </c>
      <c r="P1592" s="103"/>
      <c r="Q1592" s="103"/>
      <c r="R1592" s="103"/>
      <c r="S1592" s="103"/>
      <c r="T1592" s="103"/>
      <c r="U1592" s="103"/>
      <c r="V1592" s="103"/>
      <c r="W1592" s="103"/>
      <c r="X1592" s="103"/>
      <c r="Y1592" s="103"/>
      <c r="Z1592" s="103"/>
    </row>
    <row r="1593" spans="1:26" s="9" customFormat="1" ht="15.75">
      <c r="A1593" s="20" t="s">
        <v>300</v>
      </c>
      <c r="B1593" s="21" t="s">
        <v>44</v>
      </c>
      <c r="C1593" s="21" t="s">
        <v>44</v>
      </c>
      <c r="D1593" s="21" t="s">
        <v>44</v>
      </c>
      <c r="E1593" s="21" t="s">
        <v>44</v>
      </c>
      <c r="F1593" s="21" t="s">
        <v>44</v>
      </c>
      <c r="G1593" s="21" t="s">
        <v>44</v>
      </c>
      <c r="H1593" s="21" t="s">
        <v>44</v>
      </c>
      <c r="I1593" s="21" t="s">
        <v>44</v>
      </c>
      <c r="J1593" s="21" t="s">
        <v>44</v>
      </c>
      <c r="K1593" s="21" t="s">
        <v>44</v>
      </c>
      <c r="L1593" s="21" t="s">
        <v>44</v>
      </c>
      <c r="M1593" s="21" t="s">
        <v>44</v>
      </c>
      <c r="N1593" s="161">
        <f t="shared" si="1610"/>
        <v>0</v>
      </c>
      <c r="O1593" s="22">
        <f t="shared" si="1611"/>
        <v>0</v>
      </c>
      <c r="P1593" s="103"/>
      <c r="Q1593" s="103"/>
      <c r="R1593" s="103"/>
      <c r="S1593" s="103"/>
      <c r="T1593" s="103"/>
      <c r="U1593" s="103"/>
      <c r="V1593" s="103"/>
      <c r="W1593" s="103"/>
      <c r="X1593" s="103"/>
      <c r="Y1593" s="103"/>
      <c r="Z1593" s="103"/>
    </row>
    <row r="1594" spans="1:26" s="9" customFormat="1" ht="15.75">
      <c r="A1594" s="20" t="s">
        <v>306</v>
      </c>
      <c r="B1594" s="21" t="s">
        <v>44</v>
      </c>
      <c r="C1594" s="21" t="s">
        <v>44</v>
      </c>
      <c r="D1594" s="21" t="s">
        <v>44</v>
      </c>
      <c r="E1594" s="21" t="s">
        <v>44</v>
      </c>
      <c r="F1594" s="21" t="s">
        <v>44</v>
      </c>
      <c r="G1594" s="21" t="s">
        <v>44</v>
      </c>
      <c r="H1594" s="21" t="s">
        <v>44</v>
      </c>
      <c r="I1594" s="21" t="s">
        <v>44</v>
      </c>
      <c r="J1594" s="21" t="s">
        <v>44</v>
      </c>
      <c r="K1594" s="21" t="s">
        <v>44</v>
      </c>
      <c r="L1594" s="21" t="s">
        <v>44</v>
      </c>
      <c r="M1594" s="21" t="s">
        <v>44</v>
      </c>
      <c r="N1594" s="161">
        <f t="shared" si="1610"/>
        <v>0</v>
      </c>
      <c r="O1594" s="22">
        <f t="shared" si="1611"/>
        <v>0</v>
      </c>
      <c r="P1594" s="103"/>
      <c r="Q1594" s="103"/>
      <c r="R1594" s="103"/>
      <c r="S1594" s="103"/>
      <c r="T1594" s="103"/>
      <c r="U1594" s="103"/>
      <c r="V1594" s="103"/>
      <c r="W1594" s="103"/>
      <c r="X1594" s="103"/>
      <c r="Y1594" s="103"/>
      <c r="Z1594" s="103"/>
    </row>
    <row r="1595" spans="1:26" s="9" customFormat="1" ht="15.75">
      <c r="A1595" s="20" t="s">
        <v>307</v>
      </c>
      <c r="B1595" s="21" t="s">
        <v>44</v>
      </c>
      <c r="C1595" s="21" t="s">
        <v>44</v>
      </c>
      <c r="D1595" s="21" t="s">
        <v>44</v>
      </c>
      <c r="E1595" s="21" t="s">
        <v>44</v>
      </c>
      <c r="F1595" s="21" t="s">
        <v>44</v>
      </c>
      <c r="G1595" s="21" t="s">
        <v>44</v>
      </c>
      <c r="H1595" s="21" t="s">
        <v>44</v>
      </c>
      <c r="I1595" s="21" t="s">
        <v>44</v>
      </c>
      <c r="J1595" s="21" t="s">
        <v>44</v>
      </c>
      <c r="K1595" s="21" t="s">
        <v>44</v>
      </c>
      <c r="L1595" s="21" t="s">
        <v>44</v>
      </c>
      <c r="M1595" s="21" t="s">
        <v>44</v>
      </c>
      <c r="N1595" s="161">
        <f t="shared" si="1610"/>
        <v>0</v>
      </c>
      <c r="O1595" s="22">
        <f t="shared" si="1611"/>
        <v>0</v>
      </c>
      <c r="P1595" s="103"/>
      <c r="Q1595" s="103"/>
      <c r="R1595" s="103"/>
      <c r="S1595" s="103"/>
      <c r="T1595" s="103"/>
      <c r="U1595" s="103"/>
      <c r="V1595" s="103"/>
      <c r="W1595" s="103"/>
      <c r="X1595" s="103"/>
      <c r="Y1595" s="103"/>
      <c r="Z1595" s="103"/>
    </row>
    <row r="1596" spans="1:26" s="9" customFormat="1" ht="15.75">
      <c r="A1596" s="20" t="s">
        <v>340</v>
      </c>
      <c r="B1596" s="21" t="s">
        <v>44</v>
      </c>
      <c r="C1596" s="21" t="s">
        <v>44</v>
      </c>
      <c r="D1596" s="21" t="s">
        <v>44</v>
      </c>
      <c r="E1596" s="21" t="s">
        <v>44</v>
      </c>
      <c r="F1596" s="21" t="s">
        <v>44</v>
      </c>
      <c r="G1596" s="21" t="s">
        <v>44</v>
      </c>
      <c r="H1596" s="21" t="s">
        <v>44</v>
      </c>
      <c r="I1596" s="21" t="s">
        <v>44</v>
      </c>
      <c r="J1596" s="21" t="s">
        <v>44</v>
      </c>
      <c r="K1596" s="21" t="s">
        <v>44</v>
      </c>
      <c r="L1596" s="21" t="s">
        <v>44</v>
      </c>
      <c r="M1596" s="21" t="s">
        <v>44</v>
      </c>
      <c r="N1596" s="161">
        <f t="shared" si="1610"/>
        <v>0</v>
      </c>
      <c r="O1596" s="22">
        <f t="shared" si="1611"/>
        <v>0</v>
      </c>
      <c r="P1596" s="103"/>
      <c r="Q1596" s="103"/>
      <c r="R1596" s="103"/>
      <c r="S1596" s="103"/>
      <c r="T1596" s="103"/>
      <c r="U1596" s="103"/>
      <c r="V1596" s="103"/>
      <c r="W1596" s="103"/>
      <c r="X1596" s="103"/>
      <c r="Y1596" s="103"/>
      <c r="Z1596" s="103"/>
    </row>
    <row r="1597" spans="1:26" s="9" customFormat="1" ht="15.75">
      <c r="A1597" s="20" t="s">
        <v>341</v>
      </c>
      <c r="B1597" s="21" t="s">
        <v>44</v>
      </c>
      <c r="C1597" s="21" t="s">
        <v>44</v>
      </c>
      <c r="D1597" s="21" t="s">
        <v>44</v>
      </c>
      <c r="E1597" s="21" t="s">
        <v>44</v>
      </c>
      <c r="F1597" s="21" t="s">
        <v>44</v>
      </c>
      <c r="G1597" s="21" t="s">
        <v>44</v>
      </c>
      <c r="H1597" s="21" t="s">
        <v>44</v>
      </c>
      <c r="I1597" s="21" t="s">
        <v>44</v>
      </c>
      <c r="J1597" s="21" t="s">
        <v>44</v>
      </c>
      <c r="K1597" s="21" t="s">
        <v>44</v>
      </c>
      <c r="L1597" s="21" t="s">
        <v>44</v>
      </c>
      <c r="M1597" s="21" t="s">
        <v>44</v>
      </c>
      <c r="N1597" s="161">
        <f t="shared" si="1610"/>
        <v>0</v>
      </c>
      <c r="O1597" s="22">
        <f t="shared" si="1611"/>
        <v>0</v>
      </c>
      <c r="P1597" s="103"/>
      <c r="Q1597" s="103"/>
      <c r="R1597" s="103"/>
      <c r="S1597" s="103"/>
      <c r="T1597" s="103"/>
      <c r="U1597" s="103"/>
      <c r="V1597" s="103"/>
      <c r="W1597" s="103"/>
      <c r="X1597" s="103"/>
      <c r="Y1597" s="103"/>
      <c r="Z1597" s="103"/>
    </row>
    <row r="1598" spans="1:26" s="9" customFormat="1" ht="15.75">
      <c r="A1598" s="23" t="s">
        <v>21</v>
      </c>
      <c r="B1598" s="24" t="str">
        <f>IF(SUM(B1568:B1597)=0,"",SUM(B1568:B1597))</f>
        <v/>
      </c>
      <c r="C1598" s="24" t="str">
        <f>IF(SUM(C1568:C1597)=0,"",SUM(C1568:C1597))</f>
        <v/>
      </c>
      <c r="D1598" s="24"/>
      <c r="E1598" s="24"/>
      <c r="F1598" s="24" t="str">
        <f t="shared" ref="F1598:K1598" si="1612">IF(SUM(F1568:F1597)=0,"",SUM(F1568:F1597))</f>
        <v/>
      </c>
      <c r="G1598" s="24" t="str">
        <f t="shared" si="1612"/>
        <v/>
      </c>
      <c r="H1598" s="24" t="str">
        <f t="shared" si="1612"/>
        <v/>
      </c>
      <c r="I1598" s="24" t="str">
        <f t="shared" si="1612"/>
        <v/>
      </c>
      <c r="J1598" s="24" t="str">
        <f t="shared" si="1612"/>
        <v/>
      </c>
      <c r="K1598" s="24" t="str">
        <f t="shared" si="1612"/>
        <v/>
      </c>
      <c r="L1598" s="24"/>
      <c r="M1598" s="24"/>
      <c r="N1598" s="155">
        <f t="shared" si="1610"/>
        <v>0</v>
      </c>
      <c r="O1598" s="25">
        <f t="shared" si="1611"/>
        <v>0</v>
      </c>
      <c r="P1598" s="103"/>
      <c r="Q1598" s="103"/>
      <c r="R1598" s="103"/>
      <c r="S1598" s="103"/>
      <c r="T1598" s="103"/>
      <c r="U1598" s="103"/>
      <c r="V1598" s="103"/>
      <c r="W1598" s="103"/>
      <c r="X1598" s="103"/>
      <c r="Y1598" s="103"/>
      <c r="Z1598" s="103"/>
    </row>
    <row r="1599" spans="1:26" s="9" customFormat="1" ht="15.75">
      <c r="A1599" s="129" t="s">
        <v>131</v>
      </c>
      <c r="B1599" s="132" t="str">
        <f t="shared" ref="B1599:H1599" si="1613">IF(B1598="","",B1598/B1696)</f>
        <v/>
      </c>
      <c r="C1599" s="132" t="str">
        <f t="shared" si="1613"/>
        <v/>
      </c>
      <c r="D1599" s="132" t="str">
        <f t="shared" si="1613"/>
        <v/>
      </c>
      <c r="E1599" s="132" t="str">
        <f t="shared" si="1613"/>
        <v/>
      </c>
      <c r="F1599" s="132" t="str">
        <f t="shared" si="1613"/>
        <v/>
      </c>
      <c r="G1599" s="132" t="str">
        <f t="shared" si="1613"/>
        <v/>
      </c>
      <c r="H1599" s="132" t="str">
        <f t="shared" si="1613"/>
        <v/>
      </c>
      <c r="I1599" s="132" t="str">
        <f t="shared" ref="I1599:J1599" si="1614">IF(I1598="","",I1598/I1696)</f>
        <v/>
      </c>
      <c r="J1599" s="132" t="str">
        <f t="shared" si="1614"/>
        <v/>
      </c>
      <c r="K1599" s="132" t="str">
        <f t="shared" ref="K1599" si="1615">IF(K1598="","",K1598/K1696)</f>
        <v/>
      </c>
      <c r="L1599" s="132"/>
      <c r="M1599" s="132"/>
      <c r="N1599" s="155">
        <f t="shared" si="1610"/>
        <v>0</v>
      </c>
      <c r="O1599" s="25">
        <f t="shared" si="1611"/>
        <v>0</v>
      </c>
      <c r="P1599" s="103"/>
      <c r="Q1599" s="103"/>
      <c r="R1599" s="103"/>
      <c r="S1599" s="103"/>
      <c r="T1599" s="103"/>
      <c r="U1599" s="103"/>
      <c r="V1599" s="103"/>
      <c r="W1599" s="103"/>
      <c r="X1599" s="103"/>
      <c r="Y1599" s="103"/>
      <c r="Z1599" s="103"/>
    </row>
    <row r="1600" spans="1:26" s="250" customFormat="1">
      <c r="A1600" s="292"/>
      <c r="B1600" s="293"/>
      <c r="C1600" s="293"/>
      <c r="D1600" s="293"/>
      <c r="E1600" s="294"/>
      <c r="F1600" s="294"/>
      <c r="G1600" s="294"/>
      <c r="H1600" s="294"/>
      <c r="I1600" s="294"/>
      <c r="J1600" s="294"/>
      <c r="K1600" s="294"/>
      <c r="L1600" s="294"/>
      <c r="M1600" s="294"/>
      <c r="N1600" s="295"/>
      <c r="O1600" s="296"/>
      <c r="P1600" s="291"/>
      <c r="Q1600" s="291"/>
      <c r="R1600" s="291"/>
      <c r="S1600" s="291"/>
      <c r="T1600" s="291"/>
      <c r="U1600" s="291"/>
      <c r="V1600" s="291"/>
      <c r="W1600" s="291"/>
      <c r="X1600" s="291"/>
      <c r="Y1600" s="291"/>
      <c r="Z1600" s="291"/>
    </row>
    <row r="1601" spans="1:26" s="9" customFormat="1" ht="15.75">
      <c r="A1601" s="58" t="s">
        <v>342</v>
      </c>
      <c r="B1601" s="122"/>
      <c r="C1601" s="122"/>
      <c r="D1601" s="122"/>
      <c r="E1601" s="122"/>
      <c r="F1601" s="122"/>
      <c r="G1601" s="122"/>
      <c r="H1601" s="122"/>
      <c r="I1601" s="122"/>
      <c r="J1601" s="122"/>
      <c r="K1601" s="122"/>
      <c r="L1601" s="122"/>
      <c r="M1601" s="122"/>
      <c r="N1601" s="185"/>
      <c r="O1601" s="123"/>
      <c r="P1601" s="103"/>
      <c r="Q1601" s="103"/>
      <c r="R1601" s="103"/>
      <c r="S1601" s="103"/>
      <c r="T1601" s="103"/>
      <c r="U1601" s="103"/>
      <c r="V1601" s="103"/>
      <c r="W1601" s="103"/>
      <c r="X1601" s="103"/>
      <c r="Y1601" s="103"/>
      <c r="Z1601" s="103"/>
    </row>
    <row r="1602" spans="1:26" s="9" customFormat="1" ht="15.75">
      <c r="A1602" s="17" t="s">
        <v>343</v>
      </c>
      <c r="B1602" s="30"/>
      <c r="C1602" s="30"/>
      <c r="D1602" s="30"/>
      <c r="E1602" s="30"/>
      <c r="F1602" s="30"/>
      <c r="G1602" s="30"/>
      <c r="H1602" s="30"/>
      <c r="I1602" s="30"/>
      <c r="J1602" s="30"/>
      <c r="K1602" s="30"/>
      <c r="L1602" s="30"/>
      <c r="M1602" s="30"/>
      <c r="N1602" s="163"/>
      <c r="O1602" s="31"/>
      <c r="P1602" s="103"/>
      <c r="Q1602" s="103"/>
      <c r="R1602" s="103"/>
      <c r="S1602" s="103"/>
      <c r="T1602" s="103"/>
      <c r="U1602" s="103"/>
      <c r="V1602" s="103"/>
      <c r="W1602" s="103"/>
      <c r="X1602" s="103"/>
      <c r="Y1602" s="103"/>
      <c r="Z1602" s="103"/>
    </row>
    <row r="1603" spans="1:26" s="9" customFormat="1" ht="15.75">
      <c r="A1603" s="361" t="s">
        <v>291</v>
      </c>
      <c r="B1603" s="87">
        <v>5</v>
      </c>
      <c r="C1603" s="87">
        <v>4</v>
      </c>
      <c r="D1603" s="87">
        <v>4</v>
      </c>
      <c r="E1603" s="87">
        <v>5</v>
      </c>
      <c r="F1603" s="87">
        <v>5</v>
      </c>
      <c r="G1603" s="87">
        <v>5</v>
      </c>
      <c r="H1603" s="21">
        <v>5</v>
      </c>
      <c r="I1603" s="21">
        <v>5</v>
      </c>
      <c r="J1603" s="21">
        <v>5</v>
      </c>
      <c r="K1603" s="87">
        <v>5</v>
      </c>
      <c r="L1603" s="87">
        <v>5</v>
      </c>
      <c r="M1603" s="87">
        <v>5</v>
      </c>
      <c r="N1603" s="161">
        <f>SUM(B1603:M1603)</f>
        <v>58</v>
      </c>
      <c r="O1603" s="22">
        <f>IF(N1603=0,0,AVERAGE(B1603:M1603))</f>
        <v>4.833333333333333</v>
      </c>
      <c r="P1603" s="103"/>
      <c r="Q1603" s="103"/>
      <c r="R1603" s="103"/>
      <c r="S1603" s="103"/>
      <c r="T1603" s="103"/>
      <c r="U1603" s="103"/>
      <c r="V1603" s="103"/>
      <c r="W1603" s="103"/>
      <c r="X1603" s="103"/>
      <c r="Y1603" s="103"/>
      <c r="Z1603" s="103"/>
    </row>
    <row r="1604" spans="1:26" s="9" customFormat="1" ht="15.75">
      <c r="A1604" s="361" t="s">
        <v>599</v>
      </c>
      <c r="B1604" s="87">
        <v>5</v>
      </c>
      <c r="C1604" s="87">
        <v>5</v>
      </c>
      <c r="D1604" s="87">
        <v>5</v>
      </c>
      <c r="E1604" s="87">
        <v>5</v>
      </c>
      <c r="F1604" s="87">
        <v>5</v>
      </c>
      <c r="G1604" s="87">
        <v>7</v>
      </c>
      <c r="H1604" s="21">
        <v>7</v>
      </c>
      <c r="I1604" s="21">
        <v>7</v>
      </c>
      <c r="J1604" s="21">
        <v>7</v>
      </c>
      <c r="K1604" s="87">
        <v>7</v>
      </c>
      <c r="L1604" s="87">
        <v>7</v>
      </c>
      <c r="M1604" s="87">
        <v>7</v>
      </c>
      <c r="N1604" s="161">
        <f t="shared" ref="N1604:N1640" si="1616">SUM(B1604:M1604)</f>
        <v>74</v>
      </c>
      <c r="O1604" s="22">
        <f t="shared" ref="O1604:O1640" si="1617">IF(N1604=0,0,AVERAGE(B1604:M1604))</f>
        <v>6.166666666666667</v>
      </c>
      <c r="P1604" s="103"/>
      <c r="Q1604" s="103"/>
      <c r="R1604" s="103"/>
      <c r="S1604" s="103"/>
      <c r="T1604" s="103"/>
      <c r="U1604" s="103"/>
      <c r="V1604" s="103"/>
      <c r="W1604" s="103"/>
      <c r="X1604" s="103"/>
      <c r="Y1604" s="103"/>
      <c r="Z1604" s="103"/>
    </row>
    <row r="1605" spans="1:26" s="9" customFormat="1" ht="15.75">
      <c r="A1605" s="361" t="s">
        <v>600</v>
      </c>
      <c r="B1605" s="87">
        <v>1</v>
      </c>
      <c r="C1605" s="87">
        <v>1</v>
      </c>
      <c r="D1605" s="87">
        <v>1</v>
      </c>
      <c r="E1605" s="87">
        <v>1</v>
      </c>
      <c r="F1605" s="87">
        <v>1</v>
      </c>
      <c r="G1605" s="87">
        <v>1</v>
      </c>
      <c r="H1605" s="21">
        <v>1</v>
      </c>
      <c r="I1605" s="21">
        <v>1</v>
      </c>
      <c r="J1605" s="21">
        <v>1</v>
      </c>
      <c r="K1605" s="87">
        <v>1</v>
      </c>
      <c r="L1605" s="87">
        <v>1</v>
      </c>
      <c r="M1605" s="87">
        <v>1</v>
      </c>
      <c r="N1605" s="161">
        <f t="shared" si="1616"/>
        <v>12</v>
      </c>
      <c r="O1605" s="22">
        <f t="shared" si="1617"/>
        <v>1</v>
      </c>
      <c r="P1605" s="103"/>
      <c r="Q1605" s="103"/>
      <c r="R1605" s="103"/>
      <c r="S1605" s="103"/>
      <c r="T1605" s="103"/>
      <c r="U1605" s="103"/>
      <c r="V1605" s="103"/>
      <c r="W1605" s="103"/>
      <c r="X1605" s="103"/>
      <c r="Y1605" s="103"/>
      <c r="Z1605" s="103"/>
    </row>
    <row r="1606" spans="1:26" s="9" customFormat="1" ht="15.75">
      <c r="A1606" s="361" t="s">
        <v>598</v>
      </c>
      <c r="B1606" s="87">
        <v>17</v>
      </c>
      <c r="C1606" s="87">
        <v>17</v>
      </c>
      <c r="D1606" s="87">
        <v>17</v>
      </c>
      <c r="E1606" s="87">
        <v>18</v>
      </c>
      <c r="F1606" s="87">
        <v>18</v>
      </c>
      <c r="G1606" s="87">
        <v>18</v>
      </c>
      <c r="H1606" s="21">
        <v>18</v>
      </c>
      <c r="I1606" s="21">
        <v>18</v>
      </c>
      <c r="J1606" s="21">
        <v>17</v>
      </c>
      <c r="K1606" s="87">
        <v>17</v>
      </c>
      <c r="L1606" s="87">
        <v>17</v>
      </c>
      <c r="M1606" s="87">
        <v>17</v>
      </c>
      <c r="N1606" s="161">
        <f t="shared" si="1616"/>
        <v>209</v>
      </c>
      <c r="O1606" s="22">
        <f t="shared" si="1617"/>
        <v>17.416666666666668</v>
      </c>
      <c r="P1606" s="103"/>
      <c r="Q1606" s="103"/>
      <c r="R1606" s="103"/>
      <c r="S1606" s="103"/>
      <c r="T1606" s="103"/>
      <c r="U1606" s="103"/>
      <c r="V1606" s="103"/>
      <c r="W1606" s="103"/>
      <c r="X1606" s="103"/>
      <c r="Y1606" s="103"/>
      <c r="Z1606" s="103"/>
    </row>
    <row r="1607" spans="1:26" s="9" customFormat="1" ht="17.25" customHeight="1">
      <c r="A1607" s="275" t="s">
        <v>601</v>
      </c>
      <c r="B1607" s="87">
        <v>1</v>
      </c>
      <c r="C1607" s="87">
        <v>1</v>
      </c>
      <c r="D1607" s="87">
        <v>1</v>
      </c>
      <c r="E1607" s="87">
        <v>1</v>
      </c>
      <c r="F1607" s="87">
        <v>1</v>
      </c>
      <c r="G1607" s="87">
        <v>1</v>
      </c>
      <c r="H1607" s="21">
        <v>1</v>
      </c>
      <c r="I1607" s="21">
        <v>1</v>
      </c>
      <c r="J1607" s="21">
        <v>1</v>
      </c>
      <c r="K1607" s="87">
        <v>1</v>
      </c>
      <c r="L1607" s="87">
        <v>1</v>
      </c>
      <c r="M1607" s="87">
        <v>1</v>
      </c>
      <c r="N1607" s="161">
        <f t="shared" si="1616"/>
        <v>12</v>
      </c>
      <c r="O1607" s="22">
        <f t="shared" si="1617"/>
        <v>1</v>
      </c>
      <c r="P1607" s="103"/>
      <c r="Q1607" s="103"/>
      <c r="R1607" s="103"/>
      <c r="S1607" s="103"/>
      <c r="T1607" s="103"/>
      <c r="U1607" s="103"/>
      <c r="V1607" s="103"/>
      <c r="W1607" s="103"/>
      <c r="X1607" s="103"/>
      <c r="Y1607" s="103"/>
      <c r="Z1607" s="103"/>
    </row>
    <row r="1608" spans="1:26" s="9" customFormat="1" ht="15.75">
      <c r="A1608" s="361" t="s">
        <v>294</v>
      </c>
      <c r="B1608" s="87">
        <v>2</v>
      </c>
      <c r="C1608" s="87">
        <v>2</v>
      </c>
      <c r="D1608" s="87">
        <v>2</v>
      </c>
      <c r="E1608" s="87">
        <v>2</v>
      </c>
      <c r="F1608" s="87">
        <v>2</v>
      </c>
      <c r="G1608" s="87">
        <v>2</v>
      </c>
      <c r="H1608" s="21">
        <v>2</v>
      </c>
      <c r="I1608" s="21">
        <v>2</v>
      </c>
      <c r="J1608" s="21">
        <v>2</v>
      </c>
      <c r="K1608" s="87">
        <v>2</v>
      </c>
      <c r="L1608" s="87">
        <v>2</v>
      </c>
      <c r="M1608" s="87">
        <v>2</v>
      </c>
      <c r="N1608" s="161">
        <f t="shared" si="1616"/>
        <v>24</v>
      </c>
      <c r="O1608" s="22">
        <f t="shared" si="1617"/>
        <v>2</v>
      </c>
      <c r="P1608" s="103"/>
      <c r="Q1608" s="103"/>
      <c r="R1608" s="103"/>
      <c r="S1608" s="103"/>
      <c r="T1608" s="103"/>
      <c r="U1608" s="103"/>
      <c r="V1608" s="103"/>
      <c r="W1608" s="103"/>
      <c r="X1608" s="103"/>
      <c r="Y1608" s="103"/>
      <c r="Z1608" s="103"/>
    </row>
    <row r="1609" spans="1:26" s="9" customFormat="1" ht="15.75">
      <c r="A1609" s="361" t="s">
        <v>524</v>
      </c>
      <c r="B1609" s="87">
        <v>0</v>
      </c>
      <c r="C1609" s="87">
        <v>0</v>
      </c>
      <c r="D1609" s="87">
        <v>0</v>
      </c>
      <c r="E1609" s="87">
        <v>0</v>
      </c>
      <c r="F1609" s="87">
        <v>0</v>
      </c>
      <c r="G1609" s="87">
        <v>0</v>
      </c>
      <c r="H1609" s="21">
        <v>0</v>
      </c>
      <c r="I1609" s="21">
        <v>0</v>
      </c>
      <c r="J1609" s="21">
        <v>0</v>
      </c>
      <c r="K1609" s="87">
        <v>0</v>
      </c>
      <c r="L1609" s="87">
        <v>0</v>
      </c>
      <c r="M1609" s="87">
        <v>0</v>
      </c>
      <c r="N1609" s="161">
        <f t="shared" si="1616"/>
        <v>0</v>
      </c>
      <c r="O1609" s="22">
        <f t="shared" si="1617"/>
        <v>0</v>
      </c>
      <c r="P1609" s="103"/>
      <c r="Q1609" s="103"/>
      <c r="R1609" s="103"/>
      <c r="S1609" s="103"/>
      <c r="T1609" s="103"/>
      <c r="U1609" s="103"/>
      <c r="V1609" s="103"/>
      <c r="W1609" s="103"/>
      <c r="X1609" s="103"/>
      <c r="Y1609" s="103"/>
      <c r="Z1609" s="103"/>
    </row>
    <row r="1610" spans="1:26" s="9" customFormat="1" ht="15.75">
      <c r="A1610" s="361" t="s">
        <v>529</v>
      </c>
      <c r="B1610" s="87">
        <v>0</v>
      </c>
      <c r="C1610" s="87">
        <v>0</v>
      </c>
      <c r="D1610" s="87">
        <v>0</v>
      </c>
      <c r="E1610" s="87">
        <v>0</v>
      </c>
      <c r="F1610" s="87">
        <v>0</v>
      </c>
      <c r="G1610" s="87">
        <v>0</v>
      </c>
      <c r="H1610" s="21">
        <v>0</v>
      </c>
      <c r="I1610" s="21">
        <v>0</v>
      </c>
      <c r="J1610" s="21">
        <v>0</v>
      </c>
      <c r="K1610" s="87">
        <v>0</v>
      </c>
      <c r="L1610" s="87">
        <v>0</v>
      </c>
      <c r="M1610" s="87">
        <v>0</v>
      </c>
      <c r="N1610" s="161">
        <f t="shared" si="1616"/>
        <v>0</v>
      </c>
      <c r="O1610" s="22">
        <f t="shared" si="1617"/>
        <v>0</v>
      </c>
      <c r="P1610" s="103"/>
      <c r="Q1610" s="103"/>
      <c r="R1610" s="103"/>
      <c r="S1610" s="103"/>
      <c r="T1610" s="103"/>
      <c r="U1610" s="103"/>
      <c r="V1610" s="103"/>
      <c r="W1610" s="103"/>
      <c r="X1610" s="103"/>
      <c r="Y1610" s="103"/>
      <c r="Z1610" s="103"/>
    </row>
    <row r="1611" spans="1:26" s="9" customFormat="1" ht="15.75">
      <c r="A1611" s="361" t="s">
        <v>779</v>
      </c>
      <c r="B1611" s="87">
        <v>1</v>
      </c>
      <c r="C1611" s="87">
        <v>1</v>
      </c>
      <c r="D1611" s="87">
        <v>1</v>
      </c>
      <c r="E1611" s="87">
        <v>1</v>
      </c>
      <c r="F1611" s="87">
        <v>1</v>
      </c>
      <c r="G1611" s="87">
        <v>1</v>
      </c>
      <c r="H1611" s="21">
        <v>1</v>
      </c>
      <c r="I1611" s="21">
        <v>1</v>
      </c>
      <c r="J1611" s="21">
        <v>1</v>
      </c>
      <c r="K1611" s="87">
        <v>1</v>
      </c>
      <c r="L1611" s="87">
        <v>1</v>
      </c>
      <c r="M1611" s="87">
        <v>1</v>
      </c>
      <c r="N1611" s="161">
        <f t="shared" si="1616"/>
        <v>12</v>
      </c>
      <c r="O1611" s="22">
        <f t="shared" si="1617"/>
        <v>1</v>
      </c>
      <c r="P1611" s="103"/>
      <c r="Q1611" s="103"/>
      <c r="R1611" s="103"/>
      <c r="S1611" s="103"/>
      <c r="T1611" s="103"/>
      <c r="U1611" s="103"/>
      <c r="V1611" s="103"/>
      <c r="W1611" s="103"/>
      <c r="X1611" s="103"/>
      <c r="Y1611" s="103"/>
      <c r="Z1611" s="103"/>
    </row>
    <row r="1612" spans="1:26" s="9" customFormat="1" ht="15.75">
      <c r="A1612" s="361" t="s">
        <v>780</v>
      </c>
      <c r="B1612" s="87">
        <v>4</v>
      </c>
      <c r="C1612" s="87">
        <v>4</v>
      </c>
      <c r="D1612" s="87">
        <v>4</v>
      </c>
      <c r="E1612" s="87">
        <v>4</v>
      </c>
      <c r="F1612" s="87">
        <v>4</v>
      </c>
      <c r="G1612" s="87">
        <v>4</v>
      </c>
      <c r="H1612" s="21">
        <v>4</v>
      </c>
      <c r="I1612" s="21">
        <v>4</v>
      </c>
      <c r="J1612" s="21">
        <v>4</v>
      </c>
      <c r="K1612" s="87">
        <v>4</v>
      </c>
      <c r="L1612" s="87">
        <v>4</v>
      </c>
      <c r="M1612" s="87">
        <v>4</v>
      </c>
      <c r="N1612" s="161">
        <f t="shared" si="1616"/>
        <v>48</v>
      </c>
      <c r="O1612" s="22">
        <f t="shared" si="1617"/>
        <v>4</v>
      </c>
      <c r="P1612" s="103"/>
      <c r="Q1612" s="103"/>
      <c r="R1612" s="103"/>
      <c r="S1612" s="103"/>
      <c r="T1612" s="103"/>
      <c r="U1612" s="103"/>
      <c r="V1612" s="103"/>
      <c r="W1612" s="103"/>
      <c r="X1612" s="103"/>
      <c r="Y1612" s="103"/>
      <c r="Z1612" s="103"/>
    </row>
    <row r="1613" spans="1:26" s="9" customFormat="1" ht="15.75">
      <c r="A1613" s="361" t="s">
        <v>525</v>
      </c>
      <c r="B1613" s="87">
        <v>2</v>
      </c>
      <c r="C1613" s="87">
        <v>2</v>
      </c>
      <c r="D1613" s="87">
        <v>2</v>
      </c>
      <c r="E1613" s="87">
        <v>2</v>
      </c>
      <c r="F1613" s="87">
        <v>2</v>
      </c>
      <c r="G1613" s="87">
        <v>2</v>
      </c>
      <c r="H1613" s="21">
        <v>2</v>
      </c>
      <c r="I1613" s="21">
        <v>2</v>
      </c>
      <c r="J1613" s="21">
        <v>2</v>
      </c>
      <c r="K1613" s="87">
        <v>2</v>
      </c>
      <c r="L1613" s="87">
        <v>2</v>
      </c>
      <c r="M1613" s="87">
        <v>2</v>
      </c>
      <c r="N1613" s="161">
        <f t="shared" si="1616"/>
        <v>24</v>
      </c>
      <c r="O1613" s="22">
        <f t="shared" si="1617"/>
        <v>2</v>
      </c>
      <c r="P1613" s="103"/>
      <c r="Q1613" s="103"/>
      <c r="R1613" s="103"/>
      <c r="S1613" s="103"/>
      <c r="T1613" s="103"/>
      <c r="U1613" s="103"/>
      <c r="V1613" s="103"/>
      <c r="W1613" s="103"/>
      <c r="X1613" s="103"/>
      <c r="Y1613" s="103"/>
      <c r="Z1613" s="103"/>
    </row>
    <row r="1614" spans="1:26" s="9" customFormat="1" ht="15.75">
      <c r="A1614" s="361" t="s">
        <v>332</v>
      </c>
      <c r="B1614" s="87">
        <v>2</v>
      </c>
      <c r="C1614" s="87">
        <v>2</v>
      </c>
      <c r="D1614" s="87">
        <v>2</v>
      </c>
      <c r="E1614" s="87">
        <v>2</v>
      </c>
      <c r="F1614" s="87">
        <v>2</v>
      </c>
      <c r="G1614" s="87">
        <v>2</v>
      </c>
      <c r="H1614" s="21">
        <v>2</v>
      </c>
      <c r="I1614" s="21">
        <v>2</v>
      </c>
      <c r="J1614" s="21">
        <v>2</v>
      </c>
      <c r="K1614" s="87">
        <v>2</v>
      </c>
      <c r="L1614" s="87">
        <v>2</v>
      </c>
      <c r="M1614" s="87">
        <v>2</v>
      </c>
      <c r="N1614" s="161">
        <f t="shared" si="1616"/>
        <v>24</v>
      </c>
      <c r="O1614" s="22">
        <f t="shared" si="1617"/>
        <v>2</v>
      </c>
      <c r="P1614" s="103"/>
      <c r="Q1614" s="103"/>
      <c r="R1614" s="103"/>
      <c r="S1614" s="103"/>
      <c r="T1614" s="103"/>
      <c r="U1614" s="103"/>
      <c r="V1614" s="103"/>
      <c r="W1614" s="103"/>
      <c r="X1614" s="103"/>
      <c r="Y1614" s="103"/>
      <c r="Z1614" s="103"/>
    </row>
    <row r="1615" spans="1:26" s="9" customFormat="1" ht="15.75">
      <c r="A1615" s="361" t="s">
        <v>344</v>
      </c>
      <c r="B1615" s="87">
        <v>23</v>
      </c>
      <c r="C1615" s="87">
        <v>22</v>
      </c>
      <c r="D1615" s="87">
        <v>22</v>
      </c>
      <c r="E1615" s="87">
        <v>22</v>
      </c>
      <c r="F1615" s="87">
        <v>23</v>
      </c>
      <c r="G1615" s="87">
        <v>23</v>
      </c>
      <c r="H1615" s="21">
        <v>24</v>
      </c>
      <c r="I1615" s="21">
        <v>24</v>
      </c>
      <c r="J1615" s="21">
        <v>24</v>
      </c>
      <c r="K1615" s="87">
        <v>24</v>
      </c>
      <c r="L1615" s="87">
        <v>24</v>
      </c>
      <c r="M1615" s="87">
        <v>24</v>
      </c>
      <c r="N1615" s="161">
        <f t="shared" si="1616"/>
        <v>279</v>
      </c>
      <c r="O1615" s="22">
        <f t="shared" si="1617"/>
        <v>23.25</v>
      </c>
      <c r="P1615" s="103"/>
      <c r="Q1615" s="103"/>
      <c r="R1615" s="103"/>
      <c r="S1615" s="103"/>
      <c r="T1615" s="103"/>
      <c r="U1615" s="103"/>
      <c r="V1615" s="103"/>
      <c r="W1615" s="103"/>
      <c r="X1615" s="103"/>
      <c r="Y1615" s="103"/>
      <c r="Z1615" s="103"/>
    </row>
    <row r="1616" spans="1:26" s="9" customFormat="1" ht="15.75">
      <c r="A1616" s="361" t="s">
        <v>299</v>
      </c>
      <c r="B1616" s="87">
        <v>19</v>
      </c>
      <c r="C1616" s="87">
        <v>20</v>
      </c>
      <c r="D1616" s="87">
        <v>20</v>
      </c>
      <c r="E1616" s="87">
        <v>21</v>
      </c>
      <c r="F1616" s="87">
        <v>21</v>
      </c>
      <c r="G1616" s="87">
        <v>21</v>
      </c>
      <c r="H1616" s="21">
        <v>22</v>
      </c>
      <c r="I1616" s="21">
        <v>22</v>
      </c>
      <c r="J1616" s="21">
        <v>22</v>
      </c>
      <c r="K1616" s="87">
        <v>22</v>
      </c>
      <c r="L1616" s="87">
        <v>22</v>
      </c>
      <c r="M1616" s="87">
        <v>22</v>
      </c>
      <c r="N1616" s="161">
        <f t="shared" si="1616"/>
        <v>254</v>
      </c>
      <c r="O1616" s="22">
        <f t="shared" si="1617"/>
        <v>21.166666666666668</v>
      </c>
      <c r="P1616" s="103"/>
      <c r="Q1616" s="103"/>
      <c r="R1616" s="103"/>
      <c r="S1616" s="103"/>
      <c r="T1616" s="103"/>
      <c r="U1616" s="103"/>
      <c r="V1616" s="103"/>
      <c r="W1616" s="103"/>
      <c r="X1616" s="103"/>
      <c r="Y1616" s="103"/>
      <c r="Z1616" s="103"/>
    </row>
    <row r="1617" spans="1:26" s="9" customFormat="1" ht="15.75">
      <c r="A1617" s="361" t="s">
        <v>322</v>
      </c>
      <c r="B1617" s="87">
        <v>3</v>
      </c>
      <c r="C1617" s="87">
        <v>3</v>
      </c>
      <c r="D1617" s="87">
        <v>3</v>
      </c>
      <c r="E1617" s="87">
        <v>3</v>
      </c>
      <c r="F1617" s="87">
        <v>3</v>
      </c>
      <c r="G1617" s="87">
        <v>3</v>
      </c>
      <c r="H1617" s="21">
        <v>3</v>
      </c>
      <c r="I1617" s="21">
        <v>3</v>
      </c>
      <c r="J1617" s="21">
        <v>3</v>
      </c>
      <c r="K1617" s="87">
        <v>3</v>
      </c>
      <c r="L1617" s="87">
        <v>3</v>
      </c>
      <c r="M1617" s="87">
        <v>3</v>
      </c>
      <c r="N1617" s="161">
        <f t="shared" si="1616"/>
        <v>36</v>
      </c>
      <c r="O1617" s="22">
        <f t="shared" si="1617"/>
        <v>3</v>
      </c>
      <c r="P1617" s="103"/>
      <c r="Q1617" s="103"/>
      <c r="R1617" s="103"/>
      <c r="S1617" s="103"/>
      <c r="T1617" s="103"/>
      <c r="U1617" s="103"/>
      <c r="V1617" s="103"/>
      <c r="W1617" s="103"/>
      <c r="X1617" s="103"/>
      <c r="Y1617" s="103"/>
      <c r="Z1617" s="103"/>
    </row>
    <row r="1618" spans="1:26" s="9" customFormat="1" ht="15.75">
      <c r="A1618" s="361" t="s">
        <v>300</v>
      </c>
      <c r="B1618" s="87">
        <v>1</v>
      </c>
      <c r="C1618" s="87">
        <v>1</v>
      </c>
      <c r="D1618" s="87">
        <v>1</v>
      </c>
      <c r="E1618" s="87">
        <v>1</v>
      </c>
      <c r="F1618" s="87">
        <v>1</v>
      </c>
      <c r="G1618" s="87">
        <v>1</v>
      </c>
      <c r="H1618" s="21">
        <v>1</v>
      </c>
      <c r="I1618" s="21">
        <v>1</v>
      </c>
      <c r="J1618" s="21">
        <v>1</v>
      </c>
      <c r="K1618" s="87">
        <v>1</v>
      </c>
      <c r="L1618" s="87">
        <v>1</v>
      </c>
      <c r="M1618" s="87">
        <v>1</v>
      </c>
      <c r="N1618" s="161">
        <f t="shared" si="1616"/>
        <v>12</v>
      </c>
      <c r="O1618" s="22">
        <f t="shared" si="1617"/>
        <v>1</v>
      </c>
      <c r="P1618" s="103"/>
      <c r="Q1618" s="103"/>
      <c r="R1618" s="103"/>
      <c r="S1618" s="103"/>
      <c r="T1618" s="103"/>
      <c r="U1618" s="103"/>
      <c r="V1618" s="103"/>
      <c r="W1618" s="103"/>
      <c r="X1618" s="103"/>
      <c r="Y1618" s="103"/>
      <c r="Z1618" s="103"/>
    </row>
    <row r="1619" spans="1:26" s="9" customFormat="1" ht="15.75">
      <c r="A1619" s="361" t="s">
        <v>765</v>
      </c>
      <c r="B1619" s="87">
        <v>1</v>
      </c>
      <c r="C1619" s="87">
        <v>1</v>
      </c>
      <c r="D1619" s="87">
        <v>1</v>
      </c>
      <c r="E1619" s="87">
        <v>1</v>
      </c>
      <c r="F1619" s="87">
        <v>1</v>
      </c>
      <c r="G1619" s="87">
        <v>1</v>
      </c>
      <c r="H1619" s="21">
        <v>1</v>
      </c>
      <c r="I1619" s="21">
        <v>1</v>
      </c>
      <c r="J1619" s="21">
        <v>1</v>
      </c>
      <c r="K1619" s="87">
        <v>1</v>
      </c>
      <c r="L1619" s="87">
        <v>1</v>
      </c>
      <c r="M1619" s="87">
        <v>1</v>
      </c>
      <c r="N1619" s="161">
        <f t="shared" si="1616"/>
        <v>12</v>
      </c>
      <c r="O1619" s="22">
        <f t="shared" si="1617"/>
        <v>1</v>
      </c>
      <c r="P1619" s="103"/>
      <c r="Q1619" s="103"/>
      <c r="R1619" s="103"/>
      <c r="S1619" s="103"/>
      <c r="T1619" s="103"/>
      <c r="U1619" s="103"/>
      <c r="V1619" s="103"/>
      <c r="W1619" s="103"/>
      <c r="X1619" s="103"/>
      <c r="Y1619" s="103"/>
      <c r="Z1619" s="103"/>
    </row>
    <row r="1620" spans="1:26" s="9" customFormat="1" ht="15.75">
      <c r="A1620" s="361" t="s">
        <v>227</v>
      </c>
      <c r="B1620" s="87">
        <v>14</v>
      </c>
      <c r="C1620" s="87">
        <v>14</v>
      </c>
      <c r="D1620" s="87">
        <v>14</v>
      </c>
      <c r="E1620" s="87">
        <v>14</v>
      </c>
      <c r="F1620" s="87">
        <v>14</v>
      </c>
      <c r="G1620" s="87">
        <v>14</v>
      </c>
      <c r="H1620" s="21">
        <v>14</v>
      </c>
      <c r="I1620" s="21">
        <v>14</v>
      </c>
      <c r="J1620" s="21">
        <v>14</v>
      </c>
      <c r="K1620" s="87">
        <v>14</v>
      </c>
      <c r="L1620" s="87">
        <v>14</v>
      </c>
      <c r="M1620" s="87">
        <v>14</v>
      </c>
      <c r="N1620" s="161">
        <f t="shared" si="1616"/>
        <v>168</v>
      </c>
      <c r="O1620" s="22">
        <f t="shared" si="1617"/>
        <v>14</v>
      </c>
      <c r="P1620" s="103"/>
      <c r="Q1620" s="103"/>
      <c r="R1620" s="103"/>
      <c r="S1620" s="103"/>
      <c r="T1620" s="103"/>
      <c r="U1620" s="103"/>
      <c r="V1620" s="103"/>
      <c r="W1620" s="103"/>
      <c r="X1620" s="103"/>
      <c r="Y1620" s="103"/>
      <c r="Z1620" s="103"/>
    </row>
    <row r="1621" spans="1:26" s="9" customFormat="1" ht="15.75">
      <c r="A1621" s="361" t="s">
        <v>284</v>
      </c>
      <c r="B1621" s="87">
        <v>7</v>
      </c>
      <c r="C1621" s="87">
        <v>7</v>
      </c>
      <c r="D1621" s="87">
        <v>7</v>
      </c>
      <c r="E1621" s="87">
        <v>7</v>
      </c>
      <c r="F1621" s="87">
        <v>7</v>
      </c>
      <c r="G1621" s="87">
        <v>7</v>
      </c>
      <c r="H1621" s="21">
        <v>7</v>
      </c>
      <c r="I1621" s="21">
        <v>7</v>
      </c>
      <c r="J1621" s="21">
        <v>7</v>
      </c>
      <c r="K1621" s="87">
        <v>7</v>
      </c>
      <c r="L1621" s="87">
        <v>7</v>
      </c>
      <c r="M1621" s="87">
        <v>7</v>
      </c>
      <c r="N1621" s="161">
        <f t="shared" si="1616"/>
        <v>84</v>
      </c>
      <c r="O1621" s="22">
        <f t="shared" si="1617"/>
        <v>7</v>
      </c>
      <c r="P1621" s="103"/>
      <c r="Q1621" s="103"/>
      <c r="R1621" s="103"/>
      <c r="S1621" s="103"/>
      <c r="T1621" s="103"/>
      <c r="U1621" s="103"/>
      <c r="V1621" s="103"/>
      <c r="W1621" s="103"/>
      <c r="X1621" s="103"/>
      <c r="Y1621" s="103"/>
      <c r="Z1621" s="103"/>
    </row>
    <row r="1622" spans="1:26" s="9" customFormat="1" ht="15.75">
      <c r="A1622" s="361" t="s">
        <v>778</v>
      </c>
      <c r="B1622" s="87">
        <v>4</v>
      </c>
      <c r="C1622" s="87">
        <v>3</v>
      </c>
      <c r="D1622" s="87">
        <v>4</v>
      </c>
      <c r="E1622" s="87">
        <v>4</v>
      </c>
      <c r="F1622" s="87">
        <v>4</v>
      </c>
      <c r="G1622" s="87">
        <v>4</v>
      </c>
      <c r="H1622" s="21">
        <v>4</v>
      </c>
      <c r="I1622" s="21">
        <v>4</v>
      </c>
      <c r="J1622" s="21">
        <v>4</v>
      </c>
      <c r="K1622" s="87">
        <v>4</v>
      </c>
      <c r="L1622" s="87">
        <v>4</v>
      </c>
      <c r="M1622" s="87">
        <v>4</v>
      </c>
      <c r="N1622" s="161">
        <f>SUM(B1622:M1622)</f>
        <v>47</v>
      </c>
      <c r="O1622" s="22">
        <f>IF(N1622=0,0,AVERAGE(B1622:M1622))</f>
        <v>3.9166666666666665</v>
      </c>
      <c r="P1622" s="103"/>
      <c r="Q1622" s="103"/>
      <c r="R1622" s="103"/>
      <c r="S1622" s="103"/>
      <c r="T1622" s="103"/>
      <c r="U1622" s="103"/>
      <c r="V1622" s="103"/>
      <c r="W1622" s="103"/>
      <c r="X1622" s="103"/>
      <c r="Y1622" s="103"/>
      <c r="Z1622" s="103"/>
    </row>
    <row r="1623" spans="1:26" s="9" customFormat="1" ht="15.75">
      <c r="A1623" s="361" t="s">
        <v>519</v>
      </c>
      <c r="B1623" s="87">
        <v>1</v>
      </c>
      <c r="C1623" s="87">
        <v>1</v>
      </c>
      <c r="D1623" s="87">
        <v>1</v>
      </c>
      <c r="E1623" s="87">
        <v>1</v>
      </c>
      <c r="F1623" s="87">
        <v>1</v>
      </c>
      <c r="G1623" s="87">
        <v>1</v>
      </c>
      <c r="H1623" s="21">
        <v>2</v>
      </c>
      <c r="I1623" s="21">
        <v>2</v>
      </c>
      <c r="J1623" s="21">
        <v>2</v>
      </c>
      <c r="K1623" s="87">
        <v>2</v>
      </c>
      <c r="L1623" s="87">
        <v>2</v>
      </c>
      <c r="M1623" s="87">
        <v>2</v>
      </c>
      <c r="N1623" s="161">
        <f t="shared" si="1616"/>
        <v>18</v>
      </c>
      <c r="O1623" s="22">
        <f t="shared" si="1617"/>
        <v>1.5</v>
      </c>
      <c r="P1623" s="103"/>
      <c r="Q1623" s="103"/>
      <c r="R1623" s="103"/>
      <c r="S1623" s="103"/>
      <c r="T1623" s="103"/>
      <c r="U1623" s="103"/>
      <c r="V1623" s="103"/>
      <c r="W1623" s="103"/>
      <c r="X1623" s="103"/>
      <c r="Y1623" s="103"/>
      <c r="Z1623" s="103"/>
    </row>
    <row r="1624" spans="1:26" s="9" customFormat="1" ht="30">
      <c r="A1624" s="275" t="s">
        <v>526</v>
      </c>
      <c r="B1624" s="87">
        <v>0</v>
      </c>
      <c r="C1624" s="87">
        <v>1</v>
      </c>
      <c r="D1624" s="87">
        <v>1</v>
      </c>
      <c r="E1624" s="87">
        <v>1</v>
      </c>
      <c r="F1624" s="87">
        <v>1</v>
      </c>
      <c r="G1624" s="87">
        <v>1</v>
      </c>
      <c r="H1624" s="21">
        <v>1</v>
      </c>
      <c r="I1624" s="21">
        <v>1</v>
      </c>
      <c r="J1624" s="21">
        <v>1</v>
      </c>
      <c r="K1624" s="87">
        <v>1</v>
      </c>
      <c r="L1624" s="87">
        <v>1</v>
      </c>
      <c r="M1624" s="87">
        <v>1</v>
      </c>
      <c r="N1624" s="161">
        <f t="shared" si="1616"/>
        <v>11</v>
      </c>
      <c r="O1624" s="22">
        <f t="shared" si="1617"/>
        <v>0.91666666666666663</v>
      </c>
      <c r="P1624" s="103"/>
      <c r="Q1624" s="103"/>
      <c r="R1624" s="103"/>
      <c r="S1624" s="103"/>
      <c r="T1624" s="103"/>
      <c r="U1624" s="103"/>
      <c r="V1624" s="103"/>
      <c r="W1624" s="103"/>
      <c r="X1624" s="103"/>
      <c r="Y1624" s="103"/>
      <c r="Z1624" s="103"/>
    </row>
    <row r="1625" spans="1:26" s="9" customFormat="1" ht="15.75">
      <c r="A1625" s="361" t="s">
        <v>303</v>
      </c>
      <c r="B1625" s="87">
        <v>1</v>
      </c>
      <c r="C1625" s="87">
        <v>1</v>
      </c>
      <c r="D1625" s="87">
        <v>1</v>
      </c>
      <c r="E1625" s="87">
        <v>1</v>
      </c>
      <c r="F1625" s="87">
        <v>1</v>
      </c>
      <c r="G1625" s="87">
        <v>1</v>
      </c>
      <c r="H1625" s="21">
        <v>1</v>
      </c>
      <c r="I1625" s="21">
        <v>1</v>
      </c>
      <c r="J1625" s="21">
        <v>1</v>
      </c>
      <c r="K1625" s="87">
        <v>1</v>
      </c>
      <c r="L1625" s="87">
        <v>1</v>
      </c>
      <c r="M1625" s="87">
        <v>1</v>
      </c>
      <c r="N1625" s="161">
        <f t="shared" si="1616"/>
        <v>12</v>
      </c>
      <c r="O1625" s="22">
        <f t="shared" si="1617"/>
        <v>1</v>
      </c>
      <c r="P1625" s="103"/>
      <c r="Q1625" s="103"/>
      <c r="R1625" s="103"/>
      <c r="S1625" s="103"/>
      <c r="T1625" s="103"/>
      <c r="U1625" s="103"/>
      <c r="V1625" s="103"/>
      <c r="W1625" s="103"/>
      <c r="X1625" s="103"/>
      <c r="Y1625" s="103"/>
      <c r="Z1625" s="103"/>
    </row>
    <row r="1626" spans="1:26" s="9" customFormat="1" ht="15.75">
      <c r="A1626" s="361" t="s">
        <v>304</v>
      </c>
      <c r="B1626" s="87">
        <v>8</v>
      </c>
      <c r="C1626" s="87">
        <v>7</v>
      </c>
      <c r="D1626" s="87">
        <v>8</v>
      </c>
      <c r="E1626" s="87">
        <v>7</v>
      </c>
      <c r="F1626" s="87">
        <v>7</v>
      </c>
      <c r="G1626" s="87">
        <v>7</v>
      </c>
      <c r="H1626" s="21">
        <v>7</v>
      </c>
      <c r="I1626" s="21">
        <v>7</v>
      </c>
      <c r="J1626" s="21">
        <v>7</v>
      </c>
      <c r="K1626" s="87">
        <v>7</v>
      </c>
      <c r="L1626" s="87">
        <v>7</v>
      </c>
      <c r="M1626" s="87">
        <v>7</v>
      </c>
      <c r="N1626" s="161">
        <f t="shared" si="1616"/>
        <v>86</v>
      </c>
      <c r="O1626" s="22">
        <f t="shared" si="1617"/>
        <v>7.166666666666667</v>
      </c>
      <c r="P1626" s="103"/>
      <c r="Q1626" s="103"/>
      <c r="R1626" s="103"/>
      <c r="S1626" s="103"/>
      <c r="T1626" s="103"/>
      <c r="U1626" s="103"/>
      <c r="V1626" s="103"/>
      <c r="W1626" s="103"/>
      <c r="X1626" s="103"/>
      <c r="Y1626" s="103"/>
      <c r="Z1626" s="103"/>
    </row>
    <row r="1627" spans="1:26" s="9" customFormat="1" ht="15.75">
      <c r="A1627" s="361" t="s">
        <v>146</v>
      </c>
      <c r="B1627" s="87">
        <v>2</v>
      </c>
      <c r="C1627" s="87">
        <v>2</v>
      </c>
      <c r="D1627" s="87">
        <v>2</v>
      </c>
      <c r="E1627" s="87">
        <v>2</v>
      </c>
      <c r="F1627" s="87">
        <v>2</v>
      </c>
      <c r="G1627" s="87">
        <v>2</v>
      </c>
      <c r="H1627" s="21">
        <v>2</v>
      </c>
      <c r="I1627" s="21">
        <v>2</v>
      </c>
      <c r="J1627" s="21">
        <v>2</v>
      </c>
      <c r="K1627" s="87">
        <v>2</v>
      </c>
      <c r="L1627" s="87">
        <v>2</v>
      </c>
      <c r="M1627" s="87">
        <v>2</v>
      </c>
      <c r="N1627" s="161">
        <f t="shared" si="1616"/>
        <v>24</v>
      </c>
      <c r="O1627" s="22">
        <f t="shared" si="1617"/>
        <v>2</v>
      </c>
      <c r="P1627" s="103"/>
      <c r="Q1627" s="103"/>
      <c r="R1627" s="103"/>
      <c r="S1627" s="103"/>
      <c r="T1627" s="103"/>
      <c r="U1627" s="103"/>
      <c r="V1627" s="103"/>
      <c r="W1627" s="103"/>
      <c r="X1627" s="103"/>
      <c r="Y1627" s="103"/>
      <c r="Z1627" s="103"/>
    </row>
    <row r="1628" spans="1:26" s="9" customFormat="1" ht="15.75">
      <c r="A1628" s="361" t="s">
        <v>530</v>
      </c>
      <c r="B1628" s="87">
        <v>4</v>
      </c>
      <c r="C1628" s="87">
        <v>4</v>
      </c>
      <c r="D1628" s="87">
        <v>4</v>
      </c>
      <c r="E1628" s="87">
        <v>4</v>
      </c>
      <c r="F1628" s="87">
        <v>4</v>
      </c>
      <c r="G1628" s="87">
        <v>4</v>
      </c>
      <c r="H1628" s="21">
        <v>4</v>
      </c>
      <c r="I1628" s="21">
        <v>4</v>
      </c>
      <c r="J1628" s="21">
        <v>4</v>
      </c>
      <c r="K1628" s="87">
        <v>4</v>
      </c>
      <c r="L1628" s="87">
        <v>4</v>
      </c>
      <c r="M1628" s="87">
        <v>4</v>
      </c>
      <c r="N1628" s="161">
        <f t="shared" si="1616"/>
        <v>48</v>
      </c>
      <c r="O1628" s="22">
        <f t="shared" si="1617"/>
        <v>4</v>
      </c>
      <c r="P1628" s="103"/>
      <c r="Q1628" s="103"/>
      <c r="R1628" s="103"/>
      <c r="S1628" s="103"/>
      <c r="T1628" s="103"/>
      <c r="U1628" s="103"/>
      <c r="V1628" s="103"/>
      <c r="W1628" s="103"/>
      <c r="X1628" s="103"/>
      <c r="Y1628" s="103"/>
      <c r="Z1628" s="103"/>
    </row>
    <row r="1629" spans="1:26" s="9" customFormat="1" ht="15.75">
      <c r="A1629" s="361" t="s">
        <v>330</v>
      </c>
      <c r="B1629" s="87">
        <v>7</v>
      </c>
      <c r="C1629" s="87">
        <v>8</v>
      </c>
      <c r="D1629" s="87">
        <v>9</v>
      </c>
      <c r="E1629" s="87">
        <v>9</v>
      </c>
      <c r="F1629" s="87">
        <v>9</v>
      </c>
      <c r="G1629" s="87">
        <v>8</v>
      </c>
      <c r="H1629" s="21">
        <v>8</v>
      </c>
      <c r="I1629" s="21">
        <v>8</v>
      </c>
      <c r="J1629" s="21">
        <v>8</v>
      </c>
      <c r="K1629" s="87">
        <v>8</v>
      </c>
      <c r="L1629" s="87">
        <v>8</v>
      </c>
      <c r="M1629" s="87">
        <v>9</v>
      </c>
      <c r="N1629" s="161">
        <f t="shared" si="1616"/>
        <v>99</v>
      </c>
      <c r="O1629" s="22">
        <f t="shared" si="1617"/>
        <v>8.25</v>
      </c>
      <c r="P1629" s="103"/>
      <c r="Q1629" s="103"/>
      <c r="R1629" s="103"/>
      <c r="S1629" s="103"/>
      <c r="T1629" s="103"/>
      <c r="U1629" s="103"/>
      <c r="V1629" s="103"/>
      <c r="W1629" s="103"/>
      <c r="X1629" s="103"/>
      <c r="Y1629" s="103"/>
      <c r="Z1629" s="103"/>
    </row>
    <row r="1630" spans="1:26" s="9" customFormat="1" ht="15.75">
      <c r="A1630" s="361" t="s">
        <v>527</v>
      </c>
      <c r="B1630" s="87">
        <v>0</v>
      </c>
      <c r="C1630" s="87">
        <v>0</v>
      </c>
      <c r="D1630" s="87">
        <v>1</v>
      </c>
      <c r="E1630" s="87">
        <v>1</v>
      </c>
      <c r="F1630" s="87">
        <v>1</v>
      </c>
      <c r="G1630" s="87">
        <v>1</v>
      </c>
      <c r="H1630" s="21">
        <v>1</v>
      </c>
      <c r="I1630" s="21">
        <v>1</v>
      </c>
      <c r="J1630" s="21">
        <v>1</v>
      </c>
      <c r="K1630" s="87">
        <v>1</v>
      </c>
      <c r="L1630" s="87">
        <v>1</v>
      </c>
      <c r="M1630" s="87">
        <v>1</v>
      </c>
      <c r="N1630" s="161">
        <f t="shared" si="1616"/>
        <v>10</v>
      </c>
      <c r="O1630" s="22">
        <f t="shared" si="1617"/>
        <v>0.83333333333333337</v>
      </c>
      <c r="P1630" s="103"/>
      <c r="Q1630" s="103"/>
      <c r="R1630" s="103"/>
      <c r="S1630" s="103"/>
      <c r="T1630" s="103"/>
      <c r="U1630" s="103"/>
      <c r="V1630" s="103"/>
      <c r="W1630" s="103"/>
      <c r="X1630" s="103"/>
      <c r="Y1630" s="103"/>
      <c r="Z1630" s="103"/>
    </row>
    <row r="1631" spans="1:26" s="9" customFormat="1" ht="30">
      <c r="A1631" s="275" t="s">
        <v>521</v>
      </c>
      <c r="B1631" s="87">
        <v>1</v>
      </c>
      <c r="C1631" s="87">
        <v>1</v>
      </c>
      <c r="D1631" s="87">
        <v>1</v>
      </c>
      <c r="E1631" s="87">
        <v>1</v>
      </c>
      <c r="F1631" s="87">
        <v>1</v>
      </c>
      <c r="G1631" s="87">
        <v>1</v>
      </c>
      <c r="H1631" s="21">
        <v>1</v>
      </c>
      <c r="I1631" s="21">
        <v>1</v>
      </c>
      <c r="J1631" s="21">
        <v>1</v>
      </c>
      <c r="K1631" s="87">
        <v>1</v>
      </c>
      <c r="L1631" s="87">
        <v>1</v>
      </c>
      <c r="M1631" s="87">
        <v>1</v>
      </c>
      <c r="N1631" s="161">
        <f t="shared" si="1616"/>
        <v>12</v>
      </c>
      <c r="O1631" s="22">
        <f t="shared" si="1617"/>
        <v>1</v>
      </c>
      <c r="P1631" s="103"/>
      <c r="Q1631" s="103"/>
      <c r="R1631" s="103"/>
      <c r="S1631" s="103"/>
      <c r="T1631" s="103"/>
      <c r="U1631" s="103"/>
      <c r="V1631" s="103"/>
      <c r="W1631" s="103"/>
      <c r="X1631" s="103"/>
      <c r="Y1631" s="103"/>
      <c r="Z1631" s="103"/>
    </row>
    <row r="1632" spans="1:26" s="9" customFormat="1" ht="30">
      <c r="A1632" s="275" t="s">
        <v>498</v>
      </c>
      <c r="B1632" s="87">
        <v>1</v>
      </c>
      <c r="C1632" s="87">
        <v>1</v>
      </c>
      <c r="D1632" s="87">
        <v>1</v>
      </c>
      <c r="E1632" s="87">
        <v>1</v>
      </c>
      <c r="F1632" s="87">
        <v>1</v>
      </c>
      <c r="G1632" s="87">
        <v>1</v>
      </c>
      <c r="H1632" s="21">
        <v>1</v>
      </c>
      <c r="I1632" s="21">
        <v>1</v>
      </c>
      <c r="J1632" s="21">
        <v>1</v>
      </c>
      <c r="K1632" s="87">
        <v>1</v>
      </c>
      <c r="L1632" s="87">
        <v>1</v>
      </c>
      <c r="M1632" s="87">
        <v>1</v>
      </c>
      <c r="N1632" s="161">
        <f t="shared" si="1616"/>
        <v>12</v>
      </c>
      <c r="O1632" s="22">
        <f t="shared" si="1617"/>
        <v>1</v>
      </c>
      <c r="P1632" s="103"/>
      <c r="Q1632" s="103"/>
      <c r="R1632" s="103"/>
      <c r="S1632" s="103"/>
      <c r="T1632" s="103"/>
      <c r="U1632" s="103"/>
      <c r="V1632" s="103"/>
      <c r="W1632" s="103"/>
      <c r="X1632" s="103"/>
      <c r="Y1632" s="103"/>
      <c r="Z1632" s="103"/>
    </row>
    <row r="1633" spans="1:26" s="9" customFormat="1" ht="15.75">
      <c r="A1633" s="361" t="s">
        <v>334</v>
      </c>
      <c r="B1633" s="87">
        <v>3</v>
      </c>
      <c r="C1633" s="87">
        <v>3</v>
      </c>
      <c r="D1633" s="87">
        <v>3</v>
      </c>
      <c r="E1633" s="87">
        <v>3</v>
      </c>
      <c r="F1633" s="87">
        <v>3</v>
      </c>
      <c r="G1633" s="87">
        <v>3</v>
      </c>
      <c r="H1633" s="21">
        <v>3</v>
      </c>
      <c r="I1633" s="21">
        <v>3</v>
      </c>
      <c r="J1633" s="21">
        <v>3</v>
      </c>
      <c r="K1633" s="87">
        <v>3</v>
      </c>
      <c r="L1633" s="87">
        <v>3</v>
      </c>
      <c r="M1633" s="87">
        <v>3</v>
      </c>
      <c r="N1633" s="161">
        <f t="shared" si="1616"/>
        <v>36</v>
      </c>
      <c r="O1633" s="22">
        <f t="shared" si="1617"/>
        <v>3</v>
      </c>
      <c r="P1633" s="103"/>
      <c r="Q1633" s="103"/>
      <c r="R1633" s="103"/>
      <c r="S1633" s="103"/>
      <c r="T1633" s="103"/>
      <c r="U1633" s="103"/>
      <c r="V1633" s="103"/>
      <c r="W1633" s="103"/>
      <c r="X1633" s="103"/>
      <c r="Y1633" s="103"/>
      <c r="Z1633" s="103"/>
    </row>
    <row r="1634" spans="1:26" s="9" customFormat="1" ht="45">
      <c r="A1634" s="275" t="s">
        <v>531</v>
      </c>
      <c r="B1634" s="87">
        <v>2</v>
      </c>
      <c r="C1634" s="87">
        <v>2</v>
      </c>
      <c r="D1634" s="87">
        <v>2</v>
      </c>
      <c r="E1634" s="87">
        <v>2</v>
      </c>
      <c r="F1634" s="87">
        <v>2</v>
      </c>
      <c r="G1634" s="87">
        <v>2</v>
      </c>
      <c r="H1634" s="21">
        <v>2</v>
      </c>
      <c r="I1634" s="21">
        <v>2</v>
      </c>
      <c r="J1634" s="21">
        <v>2</v>
      </c>
      <c r="K1634" s="87">
        <v>2</v>
      </c>
      <c r="L1634" s="87">
        <v>2</v>
      </c>
      <c r="M1634" s="87">
        <v>2</v>
      </c>
      <c r="N1634" s="161">
        <f t="shared" si="1616"/>
        <v>24</v>
      </c>
      <c r="O1634" s="22">
        <f t="shared" si="1617"/>
        <v>2</v>
      </c>
      <c r="P1634" s="103"/>
      <c r="Q1634" s="103"/>
      <c r="R1634" s="103"/>
      <c r="S1634" s="103"/>
      <c r="T1634" s="103"/>
      <c r="U1634" s="103"/>
      <c r="V1634" s="103"/>
      <c r="W1634" s="103"/>
      <c r="X1634" s="103"/>
      <c r="Y1634" s="103"/>
      <c r="Z1634" s="103"/>
    </row>
    <row r="1635" spans="1:26" s="9" customFormat="1" ht="15.75">
      <c r="A1635" s="361" t="s">
        <v>523</v>
      </c>
      <c r="B1635" s="87">
        <v>39</v>
      </c>
      <c r="C1635" s="87">
        <v>39</v>
      </c>
      <c r="D1635" s="87">
        <v>39</v>
      </c>
      <c r="E1635" s="87">
        <v>39</v>
      </c>
      <c r="F1635" s="87">
        <v>39</v>
      </c>
      <c r="G1635" s="87">
        <v>39</v>
      </c>
      <c r="H1635" s="21">
        <v>39</v>
      </c>
      <c r="I1635" s="21">
        <v>39</v>
      </c>
      <c r="J1635" s="21">
        <v>40</v>
      </c>
      <c r="K1635" s="87">
        <v>40</v>
      </c>
      <c r="L1635" s="87">
        <v>40</v>
      </c>
      <c r="M1635" s="21">
        <v>41</v>
      </c>
      <c r="N1635" s="161">
        <f t="shared" si="1616"/>
        <v>473</v>
      </c>
      <c r="O1635" s="22">
        <f t="shared" si="1617"/>
        <v>39.416666666666664</v>
      </c>
      <c r="P1635" s="103"/>
      <c r="Q1635" s="103"/>
      <c r="R1635" s="103"/>
      <c r="S1635" s="103"/>
      <c r="T1635" s="103"/>
      <c r="U1635" s="103"/>
      <c r="V1635" s="103"/>
      <c r="W1635" s="103"/>
      <c r="X1635" s="103"/>
      <c r="Y1635" s="103"/>
      <c r="Z1635" s="103"/>
    </row>
    <row r="1636" spans="1:26" s="9" customFormat="1" ht="15.75">
      <c r="A1636" s="361" t="s">
        <v>520</v>
      </c>
      <c r="B1636" s="87">
        <v>25</v>
      </c>
      <c r="C1636" s="87">
        <v>24</v>
      </c>
      <c r="D1636" s="87">
        <v>24</v>
      </c>
      <c r="E1636" s="87">
        <v>26</v>
      </c>
      <c r="F1636" s="87">
        <v>26</v>
      </c>
      <c r="G1636" s="87">
        <v>26</v>
      </c>
      <c r="H1636" s="21">
        <v>26</v>
      </c>
      <c r="I1636" s="21">
        <v>26</v>
      </c>
      <c r="J1636" s="21">
        <v>26</v>
      </c>
      <c r="K1636" s="87">
        <v>26</v>
      </c>
      <c r="L1636" s="87">
        <v>27</v>
      </c>
      <c r="M1636" s="21">
        <v>26</v>
      </c>
      <c r="N1636" s="161">
        <f t="shared" si="1616"/>
        <v>308</v>
      </c>
      <c r="O1636" s="22">
        <f t="shared" si="1617"/>
        <v>25.666666666666668</v>
      </c>
      <c r="P1636" s="103"/>
      <c r="Q1636" s="103"/>
      <c r="R1636" s="103"/>
      <c r="S1636" s="103"/>
      <c r="T1636" s="103"/>
      <c r="U1636" s="103"/>
      <c r="V1636" s="103"/>
      <c r="W1636" s="103"/>
      <c r="X1636" s="103"/>
      <c r="Y1636" s="103"/>
      <c r="Z1636" s="103"/>
    </row>
    <row r="1637" spans="1:26" s="9" customFormat="1" ht="15.75">
      <c r="A1637" s="361" t="s">
        <v>522</v>
      </c>
      <c r="B1637" s="87">
        <v>6</v>
      </c>
      <c r="C1637" s="87">
        <v>6</v>
      </c>
      <c r="D1637" s="87">
        <v>6</v>
      </c>
      <c r="E1637" s="87">
        <v>5</v>
      </c>
      <c r="F1637" s="87">
        <v>5</v>
      </c>
      <c r="G1637" s="87">
        <v>5</v>
      </c>
      <c r="H1637" s="21">
        <v>5</v>
      </c>
      <c r="I1637" s="21">
        <v>5</v>
      </c>
      <c r="J1637" s="21">
        <v>5</v>
      </c>
      <c r="K1637" s="87">
        <v>5</v>
      </c>
      <c r="L1637" s="87">
        <v>5</v>
      </c>
      <c r="M1637" s="21">
        <v>6</v>
      </c>
      <c r="N1637" s="161">
        <f t="shared" si="1616"/>
        <v>64</v>
      </c>
      <c r="O1637" s="22">
        <f t="shared" si="1617"/>
        <v>5.333333333333333</v>
      </c>
      <c r="P1637" s="103"/>
      <c r="Q1637" s="103"/>
      <c r="R1637" s="103"/>
      <c r="S1637" s="103"/>
      <c r="T1637" s="103"/>
      <c r="U1637" s="103"/>
      <c r="V1637" s="103"/>
      <c r="W1637" s="103"/>
      <c r="X1637" s="103"/>
      <c r="Y1637" s="103"/>
      <c r="Z1637" s="103"/>
    </row>
    <row r="1638" spans="1:26" s="9" customFormat="1" ht="15.75">
      <c r="A1638" s="361" t="s">
        <v>602</v>
      </c>
      <c r="B1638" s="87">
        <v>103</v>
      </c>
      <c r="C1638" s="87">
        <v>103</v>
      </c>
      <c r="D1638" s="87">
        <v>103</v>
      </c>
      <c r="E1638" s="87">
        <v>107</v>
      </c>
      <c r="F1638" s="87">
        <v>105</v>
      </c>
      <c r="G1638" s="87">
        <v>104</v>
      </c>
      <c r="H1638" s="21">
        <v>104</v>
      </c>
      <c r="I1638" s="21">
        <v>104</v>
      </c>
      <c r="J1638" s="21">
        <v>103</v>
      </c>
      <c r="K1638" s="87">
        <v>103</v>
      </c>
      <c r="L1638" s="87">
        <v>103</v>
      </c>
      <c r="M1638" s="21">
        <v>106</v>
      </c>
      <c r="N1638" s="161">
        <f t="shared" si="1616"/>
        <v>1248</v>
      </c>
      <c r="O1638" s="22">
        <f t="shared" si="1617"/>
        <v>104</v>
      </c>
      <c r="P1638" s="103"/>
      <c r="Q1638" s="103"/>
      <c r="R1638" s="103"/>
      <c r="S1638" s="103"/>
      <c r="T1638" s="103"/>
      <c r="U1638" s="103"/>
      <c r="V1638" s="103"/>
      <c r="W1638" s="103"/>
      <c r="X1638" s="103"/>
      <c r="Y1638" s="103"/>
      <c r="Z1638" s="103"/>
    </row>
    <row r="1639" spans="1:26" s="9" customFormat="1" ht="15.75">
      <c r="A1639" s="361" t="s">
        <v>597</v>
      </c>
      <c r="B1639" s="87">
        <v>2</v>
      </c>
      <c r="C1639" s="87">
        <v>2</v>
      </c>
      <c r="D1639" s="87">
        <v>1</v>
      </c>
      <c r="E1639" s="87">
        <v>1</v>
      </c>
      <c r="F1639" s="87">
        <v>1</v>
      </c>
      <c r="G1639" s="87">
        <v>1</v>
      </c>
      <c r="H1639" s="21">
        <v>1</v>
      </c>
      <c r="I1639" s="21">
        <v>1</v>
      </c>
      <c r="J1639" s="21">
        <v>1</v>
      </c>
      <c r="K1639" s="87">
        <v>1</v>
      </c>
      <c r="L1639" s="87">
        <v>1</v>
      </c>
      <c r="M1639" s="21">
        <v>0</v>
      </c>
      <c r="N1639" s="161">
        <f t="shared" si="1616"/>
        <v>13</v>
      </c>
      <c r="O1639" s="22">
        <f t="shared" si="1617"/>
        <v>1.0833333333333333</v>
      </c>
      <c r="P1639" s="103"/>
      <c r="Q1639" s="103"/>
      <c r="R1639" s="103"/>
      <c r="S1639" s="103"/>
      <c r="T1639" s="103"/>
      <c r="U1639" s="103"/>
      <c r="V1639" s="103"/>
      <c r="W1639" s="103"/>
      <c r="X1639" s="103"/>
      <c r="Y1639" s="103"/>
      <c r="Z1639" s="103"/>
    </row>
    <row r="1640" spans="1:26" s="9" customFormat="1" ht="15.75">
      <c r="A1640" s="361" t="s">
        <v>528</v>
      </c>
      <c r="B1640" s="87">
        <v>2</v>
      </c>
      <c r="C1640" s="87">
        <v>2</v>
      </c>
      <c r="D1640" s="87">
        <v>2</v>
      </c>
      <c r="E1640" s="87">
        <v>2</v>
      </c>
      <c r="F1640" s="87">
        <v>2</v>
      </c>
      <c r="G1640" s="87">
        <v>2</v>
      </c>
      <c r="H1640" s="21">
        <v>2</v>
      </c>
      <c r="I1640" s="21">
        <v>2</v>
      </c>
      <c r="J1640" s="21">
        <v>2</v>
      </c>
      <c r="K1640" s="87">
        <v>2</v>
      </c>
      <c r="L1640" s="87">
        <v>2</v>
      </c>
      <c r="M1640" s="21">
        <v>2</v>
      </c>
      <c r="N1640" s="161">
        <f t="shared" si="1616"/>
        <v>24</v>
      </c>
      <c r="O1640" s="22">
        <f t="shared" si="1617"/>
        <v>2</v>
      </c>
      <c r="P1640" s="103"/>
      <c r="Q1640" s="103"/>
      <c r="R1640" s="103"/>
      <c r="S1640" s="103"/>
      <c r="T1640" s="103"/>
      <c r="U1640" s="103"/>
      <c r="V1640" s="103"/>
      <c r="W1640" s="103"/>
      <c r="X1640" s="103"/>
      <c r="Y1640" s="103"/>
      <c r="Z1640" s="103"/>
    </row>
    <row r="1641" spans="1:26" s="9" customFormat="1" ht="15.75">
      <c r="A1641" s="80" t="s">
        <v>345</v>
      </c>
      <c r="B1641" s="24">
        <f t="shared" ref="B1641:H1641" si="1618">SUM(B1603:B1640)</f>
        <v>319</v>
      </c>
      <c r="C1641" s="24">
        <f t="shared" si="1618"/>
        <v>317</v>
      </c>
      <c r="D1641" s="24">
        <f t="shared" si="1618"/>
        <v>320</v>
      </c>
      <c r="E1641" s="24">
        <f t="shared" si="1618"/>
        <v>327</v>
      </c>
      <c r="F1641" s="24">
        <f t="shared" si="1618"/>
        <v>326</v>
      </c>
      <c r="G1641" s="24">
        <f t="shared" si="1618"/>
        <v>326</v>
      </c>
      <c r="H1641" s="24">
        <f t="shared" si="1618"/>
        <v>329</v>
      </c>
      <c r="I1641" s="24">
        <f t="shared" ref="I1641:O1641" si="1619">SUM(I1603:I1640)</f>
        <v>329</v>
      </c>
      <c r="J1641" s="24">
        <f t="shared" si="1619"/>
        <v>328</v>
      </c>
      <c r="K1641" s="24">
        <f t="shared" si="1619"/>
        <v>328</v>
      </c>
      <c r="L1641" s="24">
        <f t="shared" si="1619"/>
        <v>329</v>
      </c>
      <c r="M1641" s="24">
        <f t="shared" si="1619"/>
        <v>333</v>
      </c>
      <c r="N1641" s="155">
        <f t="shared" si="1619"/>
        <v>3911</v>
      </c>
      <c r="O1641" s="25">
        <f t="shared" si="1619"/>
        <v>325.91666666666669</v>
      </c>
      <c r="P1641" s="103"/>
      <c r="Q1641" s="103"/>
      <c r="R1641" s="103"/>
      <c r="S1641" s="103"/>
      <c r="T1641" s="103"/>
      <c r="U1641" s="103"/>
      <c r="V1641" s="103"/>
      <c r="W1641" s="103"/>
      <c r="X1641" s="103"/>
      <c r="Y1641" s="103"/>
      <c r="Z1641" s="103"/>
    </row>
    <row r="1642" spans="1:26" s="9" customFormat="1">
      <c r="A1642" s="26"/>
      <c r="B1642" s="27"/>
      <c r="C1642" s="27"/>
      <c r="D1642" s="27"/>
      <c r="E1642" s="28"/>
      <c r="F1642" s="28"/>
      <c r="G1642" s="28"/>
      <c r="H1642" s="28"/>
      <c r="I1642" s="28"/>
      <c r="J1642" s="28"/>
      <c r="K1642" s="28"/>
      <c r="L1642" s="28"/>
      <c r="M1642" s="28"/>
      <c r="N1642" s="162"/>
      <c r="O1642" s="16"/>
      <c r="P1642" s="103"/>
      <c r="Q1642" s="103"/>
      <c r="R1642" s="103"/>
      <c r="S1642" s="103"/>
      <c r="T1642" s="103"/>
      <c r="U1642" s="103"/>
      <c r="V1642" s="103"/>
      <c r="W1642" s="103"/>
      <c r="X1642" s="103"/>
      <c r="Y1642" s="103"/>
      <c r="Z1642" s="103"/>
    </row>
    <row r="1643" spans="1:26" s="9" customFormat="1" ht="15.75">
      <c r="A1643" s="37" t="s">
        <v>346</v>
      </c>
      <c r="B1643" s="21">
        <v>16</v>
      </c>
      <c r="C1643" s="21">
        <v>16</v>
      </c>
      <c r="D1643" s="21">
        <v>17</v>
      </c>
      <c r="E1643" s="21">
        <v>18</v>
      </c>
      <c r="F1643" s="21">
        <v>19</v>
      </c>
      <c r="G1643" s="21">
        <v>19</v>
      </c>
      <c r="H1643" s="21">
        <v>18</v>
      </c>
      <c r="I1643" s="21">
        <v>17</v>
      </c>
      <c r="J1643" s="21">
        <v>19</v>
      </c>
      <c r="K1643" s="21">
        <v>19</v>
      </c>
      <c r="L1643" s="21">
        <v>19</v>
      </c>
      <c r="M1643" s="21">
        <v>19</v>
      </c>
      <c r="N1643" s="161">
        <f>SUM(B1643:M1643)</f>
        <v>216</v>
      </c>
      <c r="O1643" s="22">
        <f>IF(N1643=0,0,AVERAGE(B1643:M1643))</f>
        <v>18</v>
      </c>
      <c r="P1643" s="103"/>
      <c r="Q1643" s="103"/>
      <c r="R1643" s="103"/>
      <c r="S1643" s="103"/>
      <c r="T1643" s="103"/>
      <c r="U1643" s="103"/>
      <c r="V1643" s="103"/>
      <c r="W1643" s="103"/>
      <c r="X1643" s="103"/>
      <c r="Y1643" s="103"/>
      <c r="Z1643" s="103"/>
    </row>
    <row r="1644" spans="1:26" s="9" customFormat="1" ht="15.75">
      <c r="A1644" s="62" t="s">
        <v>347</v>
      </c>
      <c r="B1644" s="24">
        <f t="shared" ref="B1644:G1644" si="1620">IF(B1643=0,"",B1643)</f>
        <v>16</v>
      </c>
      <c r="C1644" s="24">
        <f t="shared" si="1620"/>
        <v>16</v>
      </c>
      <c r="D1644" s="24">
        <f t="shared" si="1620"/>
        <v>17</v>
      </c>
      <c r="E1644" s="24">
        <f t="shared" si="1620"/>
        <v>18</v>
      </c>
      <c r="F1644" s="24">
        <f>IF(F1643=0,"",F1643)</f>
        <v>19</v>
      </c>
      <c r="G1644" s="24">
        <f t="shared" si="1620"/>
        <v>19</v>
      </c>
      <c r="H1644" s="24">
        <f t="shared" ref="H1644:J1644" si="1621">IF(H1643=0,"",H1643)</f>
        <v>18</v>
      </c>
      <c r="I1644" s="24">
        <f t="shared" si="1621"/>
        <v>17</v>
      </c>
      <c r="J1644" s="24">
        <f t="shared" si="1621"/>
        <v>19</v>
      </c>
      <c r="K1644" s="24">
        <f t="shared" ref="K1644:L1644" si="1622">IF(K1643=0,"",K1643)</f>
        <v>19</v>
      </c>
      <c r="L1644" s="24">
        <f t="shared" si="1622"/>
        <v>19</v>
      </c>
      <c r="M1644" s="24">
        <f t="shared" ref="M1644" si="1623">IF(M1643=0,"",M1643)</f>
        <v>19</v>
      </c>
      <c r="N1644" s="155">
        <f>SUM(B1644:M1644)</f>
        <v>216</v>
      </c>
      <c r="O1644" s="25">
        <f>IF(N1644=0,0,AVERAGE(B1644:M1644))</f>
        <v>18</v>
      </c>
      <c r="P1644" s="103"/>
      <c r="Q1644" s="103"/>
      <c r="R1644" s="103"/>
      <c r="S1644" s="103"/>
      <c r="T1644" s="103"/>
      <c r="U1644" s="103"/>
      <c r="V1644" s="103"/>
      <c r="W1644" s="103"/>
      <c r="X1644" s="103"/>
      <c r="Y1644" s="103"/>
      <c r="Z1644" s="103"/>
    </row>
    <row r="1645" spans="1:26" s="9" customFormat="1" ht="15.75">
      <c r="A1645" s="62" t="s">
        <v>348</v>
      </c>
      <c r="B1645" s="24">
        <f>SUM(B1641,B1644)</f>
        <v>335</v>
      </c>
      <c r="C1645" s="24">
        <f t="shared" ref="C1645:O1645" si="1624">SUM(C1641,C1644)</f>
        <v>333</v>
      </c>
      <c r="D1645" s="24">
        <f>SUM(D1641,D1644)</f>
        <v>337</v>
      </c>
      <c r="E1645" s="24">
        <f t="shared" si="1624"/>
        <v>345</v>
      </c>
      <c r="F1645" s="24">
        <f t="shared" si="1624"/>
        <v>345</v>
      </c>
      <c r="G1645" s="24">
        <f t="shared" si="1624"/>
        <v>345</v>
      </c>
      <c r="H1645" s="24">
        <f t="shared" ref="H1645:I1645" si="1625">SUM(H1641,H1644)</f>
        <v>347</v>
      </c>
      <c r="I1645" s="24">
        <f t="shared" si="1625"/>
        <v>346</v>
      </c>
      <c r="J1645" s="24">
        <f t="shared" ref="J1645:K1645" si="1626">SUM(J1641,J1644)</f>
        <v>347</v>
      </c>
      <c r="K1645" s="24">
        <f t="shared" si="1626"/>
        <v>347</v>
      </c>
      <c r="L1645" s="24">
        <f t="shared" ref="L1645:M1645" si="1627">SUM(L1641,L1644)</f>
        <v>348</v>
      </c>
      <c r="M1645" s="24">
        <f t="shared" si="1627"/>
        <v>352</v>
      </c>
      <c r="N1645" s="155">
        <f t="shared" si="1624"/>
        <v>4127</v>
      </c>
      <c r="O1645" s="25">
        <f t="shared" si="1624"/>
        <v>343.91666666666669</v>
      </c>
      <c r="P1645" s="103"/>
      <c r="Q1645" s="103"/>
      <c r="R1645" s="103"/>
      <c r="S1645" s="103"/>
      <c r="T1645" s="103"/>
      <c r="U1645" s="103"/>
      <c r="V1645" s="103"/>
      <c r="W1645" s="103"/>
      <c r="X1645" s="103"/>
      <c r="Y1645" s="103"/>
      <c r="Z1645" s="103"/>
    </row>
    <row r="1646" spans="1:26" s="9" customFormat="1">
      <c r="A1646" s="133"/>
      <c r="B1646" s="27"/>
      <c r="C1646" s="27"/>
      <c r="D1646" s="27"/>
      <c r="E1646" s="28"/>
      <c r="F1646" s="28"/>
      <c r="G1646" s="28"/>
      <c r="H1646" s="28"/>
      <c r="I1646" s="28"/>
      <c r="J1646" s="28"/>
      <c r="K1646" s="28"/>
      <c r="L1646" s="28"/>
      <c r="M1646" s="28"/>
      <c r="N1646" s="162"/>
      <c r="O1646" s="16"/>
      <c r="P1646" s="103"/>
      <c r="Q1646" s="103"/>
      <c r="R1646" s="103"/>
      <c r="S1646" s="103"/>
      <c r="T1646" s="103"/>
      <c r="U1646" s="103"/>
      <c r="V1646" s="103"/>
      <c r="W1646" s="103"/>
      <c r="X1646" s="103"/>
      <c r="Y1646" s="103"/>
      <c r="Z1646" s="103"/>
    </row>
    <row r="1647" spans="1:26" s="9" customFormat="1" ht="15.75">
      <c r="A1647" s="66" t="s">
        <v>349</v>
      </c>
      <c r="B1647" s="81"/>
      <c r="C1647" s="81"/>
      <c r="D1647" s="81"/>
      <c r="E1647" s="81"/>
      <c r="F1647" s="81"/>
      <c r="G1647" s="81"/>
      <c r="H1647" s="81"/>
      <c r="I1647" s="81"/>
      <c r="J1647" s="81"/>
      <c r="K1647" s="81"/>
      <c r="L1647" s="81"/>
      <c r="M1647" s="81"/>
      <c r="N1647" s="176"/>
      <c r="O1647" s="82"/>
      <c r="P1647" s="103"/>
      <c r="Q1647" s="103"/>
      <c r="R1647" s="103"/>
      <c r="S1647" s="103"/>
      <c r="T1647" s="103"/>
      <c r="U1647" s="103"/>
      <c r="V1647" s="103"/>
      <c r="W1647" s="103"/>
      <c r="X1647" s="103"/>
      <c r="Y1647" s="103"/>
      <c r="Z1647" s="103"/>
    </row>
    <row r="1648" spans="1:26" s="9" customFormat="1" ht="15.75">
      <c r="A1648" s="37" t="s">
        <v>350</v>
      </c>
      <c r="B1648" s="21">
        <v>10</v>
      </c>
      <c r="C1648" s="21">
        <v>10</v>
      </c>
      <c r="D1648" s="21">
        <v>11</v>
      </c>
      <c r="E1648" s="21">
        <v>12</v>
      </c>
      <c r="F1648" s="21">
        <v>12</v>
      </c>
      <c r="G1648" s="21">
        <v>12</v>
      </c>
      <c r="H1648" s="21">
        <v>12</v>
      </c>
      <c r="I1648" s="21">
        <v>12</v>
      </c>
      <c r="J1648" s="21">
        <v>12</v>
      </c>
      <c r="K1648" s="21">
        <v>12</v>
      </c>
      <c r="L1648" s="21">
        <v>12</v>
      </c>
      <c r="M1648" s="21">
        <v>12</v>
      </c>
      <c r="N1648" s="161">
        <f t="shared" ref="N1648:N1655" si="1628">SUM(B1648:M1648)</f>
        <v>139</v>
      </c>
      <c r="O1648" s="22">
        <f t="shared" ref="O1648:O1655" si="1629">IF(N1648=0,0,AVERAGE(B1648:M1648))</f>
        <v>11.583333333333334</v>
      </c>
      <c r="P1648" s="103"/>
      <c r="Q1648" s="103"/>
      <c r="R1648" s="103"/>
      <c r="S1648" s="103"/>
      <c r="T1648" s="103"/>
      <c r="U1648" s="103"/>
      <c r="V1648" s="103"/>
      <c r="W1648" s="103"/>
      <c r="X1648" s="103"/>
      <c r="Y1648" s="103"/>
      <c r="Z1648" s="103"/>
    </row>
    <row r="1649" spans="1:26" s="9" customFormat="1" ht="15.75">
      <c r="A1649" s="37" t="s">
        <v>351</v>
      </c>
      <c r="B1649" s="21">
        <v>66</v>
      </c>
      <c r="C1649" s="21">
        <v>65</v>
      </c>
      <c r="D1649" s="21">
        <v>66</v>
      </c>
      <c r="E1649" s="21">
        <v>70</v>
      </c>
      <c r="F1649" s="21">
        <v>70</v>
      </c>
      <c r="G1649" s="21">
        <v>70</v>
      </c>
      <c r="H1649" s="21">
        <v>72</v>
      </c>
      <c r="I1649" s="21">
        <v>72</v>
      </c>
      <c r="J1649" s="21">
        <v>72</v>
      </c>
      <c r="K1649" s="21">
        <v>72</v>
      </c>
      <c r="L1649" s="21">
        <v>72</v>
      </c>
      <c r="M1649" s="21">
        <v>73</v>
      </c>
      <c r="N1649" s="161">
        <f t="shared" si="1628"/>
        <v>840</v>
      </c>
      <c r="O1649" s="22">
        <f t="shared" si="1629"/>
        <v>70</v>
      </c>
      <c r="P1649" s="103"/>
      <c r="Q1649" s="103"/>
      <c r="R1649" s="103"/>
      <c r="S1649" s="103"/>
      <c r="T1649" s="103"/>
      <c r="U1649" s="103"/>
      <c r="V1649" s="103"/>
      <c r="W1649" s="103"/>
      <c r="X1649" s="103"/>
      <c r="Y1649" s="103"/>
      <c r="Z1649" s="103"/>
    </row>
    <row r="1650" spans="1:26" s="9" customFormat="1" ht="15.75">
      <c r="A1650" s="37" t="s">
        <v>352</v>
      </c>
      <c r="B1650" s="21">
        <v>5</v>
      </c>
      <c r="C1650" s="21">
        <v>5</v>
      </c>
      <c r="D1650" s="21">
        <v>5</v>
      </c>
      <c r="E1650" s="21">
        <v>6</v>
      </c>
      <c r="F1650" s="21">
        <v>6</v>
      </c>
      <c r="G1650" s="21">
        <v>6</v>
      </c>
      <c r="H1650" s="21">
        <v>6</v>
      </c>
      <c r="I1650" s="21">
        <v>6</v>
      </c>
      <c r="J1650" s="21">
        <v>6</v>
      </c>
      <c r="K1650" s="21">
        <v>6</v>
      </c>
      <c r="L1650" s="21">
        <v>6</v>
      </c>
      <c r="M1650" s="21">
        <v>6</v>
      </c>
      <c r="N1650" s="161">
        <f t="shared" si="1628"/>
        <v>69</v>
      </c>
      <c r="O1650" s="22">
        <f t="shared" si="1629"/>
        <v>5.75</v>
      </c>
      <c r="P1650" s="103"/>
      <c r="Q1650" s="103"/>
      <c r="R1650" s="103"/>
      <c r="S1650" s="103"/>
      <c r="T1650" s="103"/>
      <c r="U1650" s="103"/>
      <c r="V1650" s="103"/>
      <c r="W1650" s="103"/>
      <c r="X1650" s="103"/>
      <c r="Y1650" s="103"/>
      <c r="Z1650" s="103"/>
    </row>
    <row r="1651" spans="1:26" s="9" customFormat="1" ht="15.75">
      <c r="A1651" s="37" t="s">
        <v>353</v>
      </c>
      <c r="B1651" s="21">
        <v>211</v>
      </c>
      <c r="C1651" s="21">
        <v>210</v>
      </c>
      <c r="D1651" s="21">
        <v>211</v>
      </c>
      <c r="E1651" s="21">
        <v>212</v>
      </c>
      <c r="F1651" s="21">
        <v>211</v>
      </c>
      <c r="G1651" s="21">
        <v>211</v>
      </c>
      <c r="H1651" s="21">
        <v>212</v>
      </c>
      <c r="I1651" s="21">
        <v>212</v>
      </c>
      <c r="J1651" s="21">
        <v>211</v>
      </c>
      <c r="K1651" s="21">
        <v>211</v>
      </c>
      <c r="L1651" s="21">
        <v>211</v>
      </c>
      <c r="M1651" s="21">
        <v>215</v>
      </c>
      <c r="N1651" s="161">
        <f t="shared" si="1628"/>
        <v>2538</v>
      </c>
      <c r="O1651" s="22">
        <f t="shared" si="1629"/>
        <v>211.5</v>
      </c>
      <c r="P1651" s="103"/>
      <c r="Q1651" s="103"/>
      <c r="R1651" s="103"/>
      <c r="S1651" s="103"/>
      <c r="T1651" s="103"/>
      <c r="U1651" s="103"/>
      <c r="V1651" s="103"/>
      <c r="W1651" s="103"/>
      <c r="X1651" s="103"/>
      <c r="Y1651" s="103"/>
      <c r="Z1651" s="103"/>
    </row>
    <row r="1652" spans="1:26" s="9" customFormat="1" ht="15.75">
      <c r="A1652" s="37" t="s">
        <v>354</v>
      </c>
      <c r="B1652" s="21">
        <v>5</v>
      </c>
      <c r="C1652" s="21">
        <v>5</v>
      </c>
      <c r="D1652" s="21">
        <v>5</v>
      </c>
      <c r="E1652" s="21">
        <v>5</v>
      </c>
      <c r="F1652" s="21">
        <v>5</v>
      </c>
      <c r="G1652" s="21">
        <v>5</v>
      </c>
      <c r="H1652" s="21">
        <v>5</v>
      </c>
      <c r="I1652" s="21">
        <v>5</v>
      </c>
      <c r="J1652" s="21">
        <v>5</v>
      </c>
      <c r="K1652" s="21">
        <v>5</v>
      </c>
      <c r="L1652" s="21">
        <v>5</v>
      </c>
      <c r="M1652" s="21">
        <v>5</v>
      </c>
      <c r="N1652" s="161">
        <f t="shared" si="1628"/>
        <v>60</v>
      </c>
      <c r="O1652" s="22">
        <f t="shared" si="1629"/>
        <v>5</v>
      </c>
      <c r="P1652" s="103"/>
      <c r="Q1652" s="103"/>
      <c r="R1652" s="103"/>
      <c r="S1652" s="103"/>
      <c r="T1652" s="103"/>
      <c r="U1652" s="103"/>
      <c r="V1652" s="103"/>
      <c r="W1652" s="103"/>
      <c r="X1652" s="103"/>
      <c r="Y1652" s="103"/>
      <c r="Z1652" s="103"/>
    </row>
    <row r="1653" spans="1:26" s="9" customFormat="1" ht="15.75">
      <c r="A1653" s="37" t="s">
        <v>355</v>
      </c>
      <c r="B1653" s="21">
        <v>17</v>
      </c>
      <c r="C1653" s="21">
        <v>17</v>
      </c>
      <c r="D1653" s="21">
        <v>17</v>
      </c>
      <c r="E1653" s="21">
        <v>17</v>
      </c>
      <c r="F1653" s="21">
        <v>17</v>
      </c>
      <c r="G1653" s="21">
        <v>17</v>
      </c>
      <c r="H1653" s="21">
        <v>17</v>
      </c>
      <c r="I1653" s="21">
        <v>17</v>
      </c>
      <c r="J1653" s="21">
        <v>17</v>
      </c>
      <c r="K1653" s="21">
        <v>17</v>
      </c>
      <c r="L1653" s="21">
        <v>18</v>
      </c>
      <c r="M1653" s="21">
        <v>17</v>
      </c>
      <c r="N1653" s="161">
        <f t="shared" si="1628"/>
        <v>205</v>
      </c>
      <c r="O1653" s="22">
        <f t="shared" si="1629"/>
        <v>17.083333333333332</v>
      </c>
      <c r="P1653" s="103"/>
      <c r="Q1653" s="103"/>
      <c r="R1653" s="103"/>
      <c r="S1653" s="103"/>
      <c r="T1653" s="103"/>
      <c r="U1653" s="103"/>
      <c r="V1653" s="103"/>
      <c r="W1653" s="103"/>
      <c r="X1653" s="103"/>
      <c r="Y1653" s="103"/>
      <c r="Z1653" s="103"/>
    </row>
    <row r="1654" spans="1:26" s="9" customFormat="1" ht="15.75">
      <c r="A1654" s="37" t="s">
        <v>356</v>
      </c>
      <c r="B1654" s="21">
        <v>4</v>
      </c>
      <c r="C1654" s="21">
        <v>4</v>
      </c>
      <c r="D1654" s="21">
        <v>4</v>
      </c>
      <c r="E1654" s="21">
        <v>4</v>
      </c>
      <c r="F1654" s="21">
        <v>4</v>
      </c>
      <c r="G1654" s="21">
        <v>4</v>
      </c>
      <c r="H1654" s="21">
        <v>4</v>
      </c>
      <c r="I1654" s="21">
        <v>4</v>
      </c>
      <c r="J1654" s="21">
        <v>4</v>
      </c>
      <c r="K1654" s="21">
        <v>4</v>
      </c>
      <c r="L1654" s="21">
        <v>4</v>
      </c>
      <c r="M1654" s="21">
        <v>4</v>
      </c>
      <c r="N1654" s="161">
        <f t="shared" si="1628"/>
        <v>48</v>
      </c>
      <c r="O1654" s="22">
        <f t="shared" si="1629"/>
        <v>4</v>
      </c>
      <c r="P1654" s="103"/>
      <c r="Q1654" s="103"/>
      <c r="R1654" s="103"/>
      <c r="S1654" s="103"/>
      <c r="T1654" s="103"/>
      <c r="U1654" s="103"/>
      <c r="V1654" s="103"/>
      <c r="W1654" s="103"/>
      <c r="X1654" s="103"/>
      <c r="Y1654" s="103"/>
      <c r="Z1654" s="103"/>
    </row>
    <row r="1655" spans="1:26" s="9" customFormat="1" ht="15.75">
      <c r="A1655" s="37" t="s">
        <v>357</v>
      </c>
      <c r="B1655" s="21">
        <v>1</v>
      </c>
      <c r="C1655" s="21">
        <v>1</v>
      </c>
      <c r="D1655" s="21">
        <v>1</v>
      </c>
      <c r="E1655" s="21">
        <v>1</v>
      </c>
      <c r="F1655" s="21">
        <v>1</v>
      </c>
      <c r="G1655" s="21">
        <v>1</v>
      </c>
      <c r="H1655" s="21">
        <v>1</v>
      </c>
      <c r="I1655" s="21">
        <v>1</v>
      </c>
      <c r="J1655" s="21">
        <v>1</v>
      </c>
      <c r="K1655" s="21">
        <v>1</v>
      </c>
      <c r="L1655" s="21">
        <v>1</v>
      </c>
      <c r="M1655" s="21">
        <v>1</v>
      </c>
      <c r="N1655" s="161">
        <f t="shared" si="1628"/>
        <v>12</v>
      </c>
      <c r="O1655" s="22">
        <f t="shared" si="1629"/>
        <v>1</v>
      </c>
      <c r="P1655" s="103"/>
      <c r="Q1655" s="103"/>
      <c r="R1655" s="103"/>
      <c r="S1655" s="103"/>
      <c r="T1655" s="103"/>
      <c r="U1655" s="103"/>
      <c r="V1655" s="103"/>
      <c r="W1655" s="103"/>
      <c r="X1655" s="103"/>
      <c r="Y1655" s="103"/>
      <c r="Z1655" s="103"/>
    </row>
    <row r="1656" spans="1:26" s="9" customFormat="1" ht="15.75">
      <c r="A1656" s="62" t="s">
        <v>21</v>
      </c>
      <c r="B1656" s="24">
        <f>SUM(B1648:B1655)</f>
        <v>319</v>
      </c>
      <c r="C1656" s="24">
        <f t="shared" ref="C1656:O1656" si="1630">SUM(C1648:C1655)</f>
        <v>317</v>
      </c>
      <c r="D1656" s="24">
        <f t="shared" si="1630"/>
        <v>320</v>
      </c>
      <c r="E1656" s="24">
        <f t="shared" si="1630"/>
        <v>327</v>
      </c>
      <c r="F1656" s="24">
        <f t="shared" si="1630"/>
        <v>326</v>
      </c>
      <c r="G1656" s="24">
        <f t="shared" si="1630"/>
        <v>326</v>
      </c>
      <c r="H1656" s="24">
        <f t="shared" si="1630"/>
        <v>329</v>
      </c>
      <c r="I1656" s="24">
        <f t="shared" ref="I1656:K1656" si="1631">SUM(I1648:I1655)</f>
        <v>329</v>
      </c>
      <c r="J1656" s="24">
        <f t="shared" si="1631"/>
        <v>328</v>
      </c>
      <c r="K1656" s="24">
        <f t="shared" si="1631"/>
        <v>328</v>
      </c>
      <c r="L1656" s="24">
        <f t="shared" ref="L1656:M1656" si="1632">SUM(L1648:L1655)</f>
        <v>329</v>
      </c>
      <c r="M1656" s="24">
        <f t="shared" si="1632"/>
        <v>333</v>
      </c>
      <c r="N1656" s="155">
        <f t="shared" si="1630"/>
        <v>3911</v>
      </c>
      <c r="O1656" s="25">
        <f t="shared" si="1630"/>
        <v>325.91666666666663</v>
      </c>
      <c r="P1656" s="103"/>
      <c r="Q1656" s="103"/>
      <c r="R1656" s="103"/>
      <c r="S1656" s="103"/>
      <c r="T1656" s="103"/>
      <c r="U1656" s="103"/>
      <c r="V1656" s="103"/>
      <c r="W1656" s="103"/>
      <c r="X1656" s="103"/>
      <c r="Y1656" s="103"/>
      <c r="Z1656" s="103"/>
    </row>
    <row r="1657" spans="1:26" s="9" customFormat="1">
      <c r="A1657" s="26"/>
      <c r="B1657" s="27"/>
      <c r="C1657" s="27"/>
      <c r="D1657" s="27"/>
      <c r="E1657" s="28"/>
      <c r="F1657" s="28"/>
      <c r="G1657" s="28"/>
      <c r="H1657" s="28"/>
      <c r="I1657" s="28"/>
      <c r="J1657" s="28"/>
      <c r="K1657" s="28"/>
      <c r="L1657" s="28"/>
      <c r="M1657" s="28"/>
      <c r="N1657" s="162"/>
      <c r="O1657" s="16"/>
      <c r="P1657" s="103"/>
      <c r="Q1657" s="103"/>
      <c r="R1657" s="103"/>
      <c r="S1657" s="103"/>
      <c r="T1657" s="103"/>
      <c r="U1657" s="103"/>
      <c r="V1657" s="103"/>
      <c r="W1657" s="103"/>
      <c r="X1657" s="103"/>
      <c r="Y1657" s="103"/>
      <c r="Z1657" s="103"/>
    </row>
    <row r="1658" spans="1:26" s="9" customFormat="1" ht="15.75">
      <c r="A1658" s="66" t="s">
        <v>358</v>
      </c>
      <c r="B1658" s="81"/>
      <c r="C1658" s="81"/>
      <c r="D1658" s="81"/>
      <c r="E1658" s="81"/>
      <c r="F1658" s="81"/>
      <c r="G1658" s="81"/>
      <c r="H1658" s="81"/>
      <c r="I1658" s="81"/>
      <c r="J1658" s="81"/>
      <c r="K1658" s="81"/>
      <c r="L1658" s="81"/>
      <c r="M1658" s="81"/>
      <c r="N1658" s="176"/>
      <c r="O1658" s="82"/>
      <c r="P1658" s="103"/>
      <c r="Q1658" s="103"/>
      <c r="R1658" s="103"/>
      <c r="S1658" s="103"/>
      <c r="T1658" s="103"/>
      <c r="U1658" s="103"/>
      <c r="V1658" s="103"/>
      <c r="W1658" s="103"/>
      <c r="X1658" s="103"/>
      <c r="Y1658" s="103"/>
      <c r="Z1658" s="103"/>
    </row>
    <row r="1659" spans="1:26" s="9" customFormat="1" ht="15.75">
      <c r="A1659" s="37" t="s">
        <v>359</v>
      </c>
      <c r="B1659" s="21">
        <v>92</v>
      </c>
      <c r="C1659" s="21">
        <v>92</v>
      </c>
      <c r="D1659" s="21">
        <v>84</v>
      </c>
      <c r="E1659" s="21">
        <v>78</v>
      </c>
      <c r="F1659" s="21">
        <v>78</v>
      </c>
      <c r="G1659" s="21">
        <v>78</v>
      </c>
      <c r="H1659" s="21">
        <v>78</v>
      </c>
      <c r="I1659" s="21">
        <v>78</v>
      </c>
      <c r="J1659" s="21">
        <v>85</v>
      </c>
      <c r="K1659" s="21">
        <v>85</v>
      </c>
      <c r="L1659" s="21">
        <v>85</v>
      </c>
      <c r="M1659" s="21">
        <v>85</v>
      </c>
      <c r="N1659" s="161">
        <f>SUM(B1659:M1659)</f>
        <v>998</v>
      </c>
      <c r="O1659" s="22">
        <f>IF(N1659=0,0,AVERAGE(B1659:M1659))</f>
        <v>83.166666666666671</v>
      </c>
      <c r="P1659" s="103"/>
      <c r="Q1659" s="103"/>
      <c r="R1659" s="103"/>
      <c r="S1659" s="103"/>
      <c r="T1659" s="103"/>
      <c r="U1659" s="103"/>
      <c r="V1659" s="103"/>
      <c r="W1659" s="103"/>
      <c r="X1659" s="103"/>
      <c r="Y1659" s="103"/>
      <c r="Z1659" s="103"/>
    </row>
    <row r="1660" spans="1:26" s="9" customFormat="1" ht="15.75">
      <c r="A1660" s="40" t="s">
        <v>22</v>
      </c>
      <c r="B1660" s="21">
        <v>0</v>
      </c>
      <c r="C1660" s="21">
        <v>0</v>
      </c>
      <c r="D1660" s="21">
        <v>0</v>
      </c>
      <c r="E1660" s="21">
        <v>0</v>
      </c>
      <c r="F1660" s="21">
        <v>0</v>
      </c>
      <c r="G1660" s="21">
        <v>0</v>
      </c>
      <c r="H1660" s="21">
        <v>0</v>
      </c>
      <c r="I1660" s="21">
        <v>0</v>
      </c>
      <c r="J1660" s="21">
        <v>0</v>
      </c>
      <c r="K1660" s="21">
        <v>0</v>
      </c>
      <c r="L1660" s="21">
        <v>0</v>
      </c>
      <c r="M1660" s="21">
        <v>0</v>
      </c>
      <c r="N1660" s="161">
        <f>SUM(B1660:M1660)</f>
        <v>0</v>
      </c>
      <c r="O1660" s="22">
        <f>IF(N1660=0,0,AVERAGE(B1660:M1660))</f>
        <v>0</v>
      </c>
      <c r="P1660" s="103"/>
      <c r="Q1660" s="103"/>
      <c r="R1660" s="103"/>
      <c r="S1660" s="103"/>
      <c r="T1660" s="103"/>
      <c r="U1660" s="103"/>
      <c r="V1660" s="103"/>
      <c r="W1660" s="103"/>
      <c r="X1660" s="103"/>
      <c r="Y1660" s="103"/>
      <c r="Z1660" s="103"/>
    </row>
    <row r="1661" spans="1:26" s="9" customFormat="1">
      <c r="A1661" s="26"/>
      <c r="B1661" s="27"/>
      <c r="C1661" s="27"/>
      <c r="D1661" s="27"/>
      <c r="E1661" s="28"/>
      <c r="F1661" s="28"/>
      <c r="G1661" s="28"/>
      <c r="H1661" s="28"/>
      <c r="I1661" s="28"/>
      <c r="J1661" s="28"/>
      <c r="K1661" s="28"/>
      <c r="L1661" s="28"/>
      <c r="M1661" s="28"/>
      <c r="N1661" s="162"/>
      <c r="O1661" s="16"/>
      <c r="P1661" s="103"/>
      <c r="Q1661" s="103"/>
      <c r="R1661" s="103"/>
      <c r="S1661" s="103"/>
      <c r="T1661" s="103"/>
      <c r="U1661" s="103"/>
      <c r="V1661" s="103"/>
      <c r="W1661" s="103"/>
      <c r="X1661" s="103"/>
      <c r="Y1661" s="103"/>
      <c r="Z1661" s="103"/>
    </row>
    <row r="1662" spans="1:26" s="9" customFormat="1" ht="15.75">
      <c r="A1662" s="66" t="s">
        <v>360</v>
      </c>
      <c r="B1662" s="81"/>
      <c r="C1662" s="81"/>
      <c r="D1662" s="81"/>
      <c r="E1662" s="81"/>
      <c r="F1662" s="81"/>
      <c r="G1662" s="81"/>
      <c r="H1662" s="81"/>
      <c r="I1662" s="81"/>
      <c r="J1662" s="81"/>
      <c r="K1662" s="81"/>
      <c r="L1662" s="81"/>
      <c r="M1662" s="81"/>
      <c r="N1662" s="176"/>
      <c r="O1662" s="82"/>
      <c r="P1662" s="103"/>
      <c r="Q1662" s="103"/>
      <c r="R1662" s="103"/>
      <c r="S1662" s="103"/>
      <c r="T1662" s="103"/>
      <c r="U1662" s="103"/>
      <c r="V1662" s="103"/>
      <c r="W1662" s="103"/>
      <c r="X1662" s="103"/>
      <c r="Y1662" s="103"/>
      <c r="Z1662" s="103"/>
    </row>
    <row r="1663" spans="1:26" s="9" customFormat="1" ht="15.75">
      <c r="A1663" s="40" t="s">
        <v>361</v>
      </c>
      <c r="B1663" s="21">
        <v>20</v>
      </c>
      <c r="C1663" s="21">
        <v>8</v>
      </c>
      <c r="D1663" s="21">
        <v>18</v>
      </c>
      <c r="E1663" s="21">
        <v>18</v>
      </c>
      <c r="F1663" s="21">
        <v>22</v>
      </c>
      <c r="G1663" s="21">
        <v>17</v>
      </c>
      <c r="H1663" s="21">
        <v>25</v>
      </c>
      <c r="I1663" s="21">
        <v>15</v>
      </c>
      <c r="J1663" s="21">
        <v>22</v>
      </c>
      <c r="K1663" s="21">
        <v>21</v>
      </c>
      <c r="L1663" s="21">
        <v>16</v>
      </c>
      <c r="M1663" s="21">
        <v>22</v>
      </c>
      <c r="N1663" s="161">
        <f>SUM(B1663:M1663)</f>
        <v>224</v>
      </c>
      <c r="O1663" s="22">
        <f t="shared" ref="O1663:O1680" si="1633">IF(N1663=0,0,AVERAGE(B1663:M1663))</f>
        <v>18.666666666666668</v>
      </c>
      <c r="P1663" s="103"/>
      <c r="Q1663" s="103"/>
      <c r="R1663" s="103"/>
      <c r="S1663" s="103"/>
      <c r="T1663" s="103"/>
      <c r="U1663" s="103"/>
      <c r="V1663" s="103"/>
      <c r="W1663" s="103"/>
      <c r="X1663" s="103"/>
      <c r="Y1663" s="103"/>
      <c r="Z1663" s="103"/>
    </row>
    <row r="1664" spans="1:26" s="9" customFormat="1" ht="15.75">
      <c r="A1664" s="40" t="s">
        <v>362</v>
      </c>
      <c r="B1664" s="21">
        <v>5</v>
      </c>
      <c r="C1664" s="21">
        <v>5</v>
      </c>
      <c r="D1664" s="21">
        <v>6</v>
      </c>
      <c r="E1664" s="21">
        <v>6</v>
      </c>
      <c r="F1664" s="21">
        <v>4</v>
      </c>
      <c r="G1664" s="21">
        <v>4</v>
      </c>
      <c r="H1664" s="21">
        <v>6</v>
      </c>
      <c r="I1664" s="21">
        <v>6</v>
      </c>
      <c r="J1664" s="21">
        <v>9</v>
      </c>
      <c r="K1664" s="21">
        <v>10</v>
      </c>
      <c r="L1664" s="21">
        <v>9</v>
      </c>
      <c r="M1664" s="21">
        <v>11</v>
      </c>
      <c r="N1664" s="161">
        <f t="shared" ref="N1664:N1680" si="1634">SUM(B1664:M1664)</f>
        <v>81</v>
      </c>
      <c r="O1664" s="22">
        <f t="shared" si="1633"/>
        <v>6.75</v>
      </c>
      <c r="P1664" s="103"/>
      <c r="Q1664" s="103"/>
      <c r="R1664" s="103"/>
      <c r="S1664" s="103"/>
      <c r="T1664" s="103"/>
      <c r="U1664" s="103"/>
      <c r="V1664" s="103"/>
      <c r="W1664" s="103"/>
      <c r="X1664" s="103"/>
      <c r="Y1664" s="103"/>
      <c r="Z1664" s="103"/>
    </row>
    <row r="1665" spans="1:26" s="9" customFormat="1" ht="15.75">
      <c r="A1665" s="37" t="s">
        <v>363</v>
      </c>
      <c r="B1665" s="21">
        <v>6</v>
      </c>
      <c r="C1665" s="21">
        <v>8</v>
      </c>
      <c r="D1665" s="21">
        <v>9</v>
      </c>
      <c r="E1665" s="21">
        <v>14</v>
      </c>
      <c r="F1665" s="21">
        <v>6</v>
      </c>
      <c r="G1665" s="21">
        <v>7</v>
      </c>
      <c r="H1665" s="21">
        <v>9</v>
      </c>
      <c r="I1665" s="21">
        <v>1</v>
      </c>
      <c r="J1665" s="21">
        <v>5</v>
      </c>
      <c r="K1665" s="21">
        <v>8</v>
      </c>
      <c r="L1665" s="21">
        <v>5</v>
      </c>
      <c r="M1665" s="21">
        <v>11</v>
      </c>
      <c r="N1665" s="161">
        <f t="shared" si="1634"/>
        <v>89</v>
      </c>
      <c r="O1665" s="22">
        <f t="shared" si="1633"/>
        <v>7.416666666666667</v>
      </c>
      <c r="P1665" s="103"/>
      <c r="Q1665" s="103"/>
      <c r="R1665" s="103"/>
      <c r="S1665" s="103"/>
      <c r="T1665" s="103"/>
      <c r="U1665" s="103"/>
      <c r="V1665" s="103"/>
      <c r="W1665" s="103"/>
      <c r="X1665" s="103"/>
      <c r="Y1665" s="103"/>
      <c r="Z1665" s="103"/>
    </row>
    <row r="1666" spans="1:26" s="9" customFormat="1" ht="15.75">
      <c r="A1666" s="37" t="s">
        <v>364</v>
      </c>
      <c r="B1666" s="21">
        <v>6</v>
      </c>
      <c r="C1666" s="21">
        <v>11</v>
      </c>
      <c r="D1666" s="21">
        <v>7</v>
      </c>
      <c r="E1666" s="21">
        <v>6</v>
      </c>
      <c r="F1666" s="21">
        <v>7</v>
      </c>
      <c r="G1666" s="21">
        <v>7</v>
      </c>
      <c r="H1666" s="21">
        <v>6</v>
      </c>
      <c r="I1666" s="21">
        <v>1</v>
      </c>
      <c r="J1666" s="21">
        <v>6</v>
      </c>
      <c r="K1666" s="21">
        <v>8</v>
      </c>
      <c r="L1666" s="21">
        <v>4</v>
      </c>
      <c r="M1666" s="21">
        <v>5</v>
      </c>
      <c r="N1666" s="161">
        <f t="shared" si="1634"/>
        <v>74</v>
      </c>
      <c r="O1666" s="22">
        <f t="shared" si="1633"/>
        <v>6.166666666666667</v>
      </c>
      <c r="P1666" s="103"/>
      <c r="Q1666" s="103"/>
      <c r="R1666" s="103"/>
      <c r="S1666" s="103"/>
      <c r="T1666" s="103"/>
      <c r="U1666" s="103"/>
      <c r="V1666" s="103"/>
      <c r="W1666" s="103"/>
      <c r="X1666" s="103"/>
      <c r="Y1666" s="103"/>
      <c r="Z1666" s="103"/>
    </row>
    <row r="1667" spans="1:26" s="9" customFormat="1" ht="15.75">
      <c r="A1667" s="37" t="s">
        <v>365</v>
      </c>
      <c r="B1667" s="21">
        <v>5</v>
      </c>
      <c r="C1667" s="21">
        <v>5</v>
      </c>
      <c r="D1667" s="21">
        <v>6</v>
      </c>
      <c r="E1667" s="21">
        <v>6</v>
      </c>
      <c r="F1667" s="21">
        <v>4</v>
      </c>
      <c r="G1667" s="21">
        <v>4</v>
      </c>
      <c r="H1667" s="21">
        <v>6</v>
      </c>
      <c r="I1667" s="21">
        <v>6</v>
      </c>
      <c r="J1667" s="21">
        <v>9</v>
      </c>
      <c r="K1667" s="21">
        <v>10</v>
      </c>
      <c r="L1667" s="21">
        <v>9</v>
      </c>
      <c r="M1667" s="21">
        <v>7</v>
      </c>
      <c r="N1667" s="161">
        <f t="shared" si="1634"/>
        <v>77</v>
      </c>
      <c r="O1667" s="22">
        <f t="shared" si="1633"/>
        <v>6.416666666666667</v>
      </c>
      <c r="P1667" s="103"/>
      <c r="Q1667" s="103"/>
      <c r="R1667" s="103"/>
      <c r="S1667" s="103"/>
      <c r="T1667" s="103"/>
      <c r="U1667" s="103"/>
      <c r="V1667" s="103"/>
      <c r="W1667" s="103"/>
      <c r="X1667" s="103"/>
      <c r="Y1667" s="103"/>
      <c r="Z1667" s="103"/>
    </row>
    <row r="1668" spans="1:26" s="9" customFormat="1" ht="15.75">
      <c r="A1668" s="134" t="s">
        <v>366</v>
      </c>
      <c r="B1668" s="21">
        <f>IF(B1656=0,"",B1656)</f>
        <v>319</v>
      </c>
      <c r="C1668" s="21">
        <f t="shared" ref="C1668:L1668" si="1635">IF(C1656=0,"",C1656)</f>
        <v>317</v>
      </c>
      <c r="D1668" s="21">
        <f t="shared" si="1635"/>
        <v>320</v>
      </c>
      <c r="E1668" s="21">
        <f t="shared" si="1635"/>
        <v>327</v>
      </c>
      <c r="F1668" s="21">
        <f t="shared" si="1635"/>
        <v>326</v>
      </c>
      <c r="G1668" s="21">
        <f t="shared" si="1635"/>
        <v>326</v>
      </c>
      <c r="H1668" s="21">
        <f t="shared" si="1635"/>
        <v>329</v>
      </c>
      <c r="I1668" s="21">
        <f t="shared" si="1635"/>
        <v>329</v>
      </c>
      <c r="J1668" s="21">
        <f t="shared" si="1635"/>
        <v>328</v>
      </c>
      <c r="K1668" s="21">
        <f t="shared" si="1635"/>
        <v>328</v>
      </c>
      <c r="L1668" s="21">
        <f t="shared" si="1635"/>
        <v>329</v>
      </c>
      <c r="M1668" s="21">
        <f>IF(M1656=0,"",M1656)</f>
        <v>333</v>
      </c>
      <c r="N1668" s="161">
        <f t="shared" si="1634"/>
        <v>3911</v>
      </c>
      <c r="O1668" s="22">
        <f t="shared" si="1633"/>
        <v>325.91666666666669</v>
      </c>
      <c r="P1668" s="103"/>
      <c r="Q1668" s="103"/>
      <c r="R1668" s="103"/>
      <c r="S1668" s="103"/>
      <c r="T1668" s="103"/>
      <c r="U1668" s="103"/>
      <c r="V1668" s="103"/>
      <c r="W1668" s="103"/>
      <c r="X1668" s="103"/>
      <c r="Y1668" s="103"/>
      <c r="Z1668" s="103"/>
    </row>
    <row r="1669" spans="1:26" s="9" customFormat="1" ht="15.75">
      <c r="A1669" s="37" t="s">
        <v>367</v>
      </c>
      <c r="B1669" s="21">
        <v>949</v>
      </c>
      <c r="C1669" s="21">
        <v>1817</v>
      </c>
      <c r="D1669" s="21">
        <v>1038</v>
      </c>
      <c r="E1669" s="21">
        <v>110</v>
      </c>
      <c r="F1669" s="21">
        <v>1457</v>
      </c>
      <c r="G1669" s="21">
        <v>1029</v>
      </c>
      <c r="H1669" s="21">
        <v>2032</v>
      </c>
      <c r="I1669" s="21">
        <v>1548</v>
      </c>
      <c r="J1669" s="21">
        <v>1111</v>
      </c>
      <c r="K1669" s="21">
        <v>977</v>
      </c>
      <c r="L1669" s="21">
        <v>502</v>
      </c>
      <c r="M1669" s="21">
        <v>489</v>
      </c>
      <c r="N1669" s="161">
        <f t="shared" si="1634"/>
        <v>13059</v>
      </c>
      <c r="O1669" s="22">
        <f t="shared" si="1633"/>
        <v>1088.25</v>
      </c>
      <c r="P1669" s="103"/>
      <c r="Q1669" s="103"/>
      <c r="R1669" s="103"/>
      <c r="S1669" s="103"/>
      <c r="T1669" s="103"/>
      <c r="U1669" s="103"/>
      <c r="V1669" s="103"/>
      <c r="W1669" s="103"/>
      <c r="X1669" s="103"/>
      <c r="Y1669" s="103"/>
      <c r="Z1669" s="103"/>
    </row>
    <row r="1670" spans="1:26" s="9" customFormat="1" ht="15.75">
      <c r="A1670" s="37" t="s">
        <v>368</v>
      </c>
      <c r="B1670" s="21">
        <f t="shared" ref="B1670:M1670" si="1636">IF(B1669=0,"",B1669/(B1668*B1696)*100)</f>
        <v>9.5965213874001414</v>
      </c>
      <c r="C1670" s="21">
        <f t="shared" si="1636"/>
        <v>20.470932852636324</v>
      </c>
      <c r="D1670" s="21">
        <f t="shared" si="1636"/>
        <v>10.463709677419354</v>
      </c>
      <c r="E1670" s="21">
        <f t="shared" si="1636"/>
        <v>1.1213047910295617</v>
      </c>
      <c r="F1670" s="21">
        <f t="shared" si="1636"/>
        <v>14.417177914110429</v>
      </c>
      <c r="G1670" s="21">
        <f t="shared" si="1636"/>
        <v>10.521472392638037</v>
      </c>
      <c r="H1670" s="21">
        <f t="shared" si="1636"/>
        <v>19.923521913913127</v>
      </c>
      <c r="I1670" s="21">
        <f t="shared" si="1636"/>
        <v>15.177958623394449</v>
      </c>
      <c r="J1670" s="21">
        <f t="shared" si="1636"/>
        <v>11.290650406504064</v>
      </c>
      <c r="K1670" s="21">
        <f t="shared" si="1636"/>
        <v>9.6085759244689228</v>
      </c>
      <c r="L1670" s="21">
        <f t="shared" si="1636"/>
        <v>5.0861195542046609</v>
      </c>
      <c r="M1670" s="21">
        <f t="shared" si="1636"/>
        <v>4.7369950595757047</v>
      </c>
      <c r="N1670" s="161">
        <f t="shared" si="1634"/>
        <v>132.41494049729477</v>
      </c>
      <c r="O1670" s="22">
        <f t="shared" si="1633"/>
        <v>11.034578374774563</v>
      </c>
      <c r="P1670" s="103"/>
      <c r="Q1670" s="103"/>
      <c r="R1670" s="103"/>
      <c r="S1670" s="103"/>
      <c r="T1670" s="103"/>
      <c r="U1670" s="103"/>
      <c r="V1670" s="103"/>
      <c r="W1670" s="103"/>
      <c r="X1670" s="103"/>
      <c r="Y1670" s="103"/>
      <c r="Z1670" s="103"/>
    </row>
    <row r="1671" spans="1:26" s="9" customFormat="1" ht="15.75">
      <c r="A1671" s="37" t="s">
        <v>369</v>
      </c>
      <c r="B1671" s="156">
        <v>3000.97</v>
      </c>
      <c r="C1671" s="156">
        <v>1982.55</v>
      </c>
      <c r="D1671" s="156">
        <v>1188.28</v>
      </c>
      <c r="E1671" s="156">
        <v>1599.2</v>
      </c>
      <c r="F1671" s="156">
        <v>1921.3</v>
      </c>
      <c r="G1671" s="156">
        <v>1362.9</v>
      </c>
      <c r="H1671" s="156">
        <v>1119</v>
      </c>
      <c r="I1671" s="21">
        <v>1630</v>
      </c>
      <c r="J1671" s="21">
        <v>1499</v>
      </c>
      <c r="K1671" s="21">
        <v>1353</v>
      </c>
      <c r="L1671" s="21">
        <v>2045</v>
      </c>
      <c r="M1671" s="21">
        <v>2279</v>
      </c>
      <c r="N1671" s="161">
        <f t="shared" si="1634"/>
        <v>20980.199999999997</v>
      </c>
      <c r="O1671" s="22">
        <f t="shared" si="1633"/>
        <v>1748.3499999999997</v>
      </c>
      <c r="P1671" s="103"/>
      <c r="Q1671" s="103"/>
      <c r="R1671" s="103"/>
      <c r="S1671" s="103"/>
      <c r="T1671" s="103"/>
      <c r="U1671" s="103"/>
      <c r="V1671" s="103"/>
      <c r="W1671" s="103"/>
      <c r="X1671" s="103"/>
      <c r="Y1671" s="103"/>
      <c r="Z1671" s="103"/>
    </row>
    <row r="1672" spans="1:26" s="9" customFormat="1" ht="15.75">
      <c r="A1672" s="37" t="s">
        <v>370</v>
      </c>
      <c r="B1672" s="21">
        <v>641.20000000000005</v>
      </c>
      <c r="C1672" s="21">
        <v>707.64</v>
      </c>
      <c r="D1672" s="21">
        <v>702.05</v>
      </c>
      <c r="E1672" s="21">
        <v>725.16</v>
      </c>
      <c r="F1672" s="21">
        <v>801</v>
      </c>
      <c r="G1672" s="21">
        <v>584</v>
      </c>
      <c r="H1672" s="21">
        <v>573</v>
      </c>
      <c r="I1672" s="21">
        <v>657</v>
      </c>
      <c r="J1672" s="21">
        <v>691</v>
      </c>
      <c r="K1672" s="21">
        <v>625</v>
      </c>
      <c r="L1672" s="21">
        <v>647</v>
      </c>
      <c r="M1672" s="21">
        <v>857</v>
      </c>
      <c r="N1672" s="161">
        <f t="shared" si="1634"/>
        <v>8211.0499999999993</v>
      </c>
      <c r="O1672" s="22">
        <f t="shared" si="1633"/>
        <v>684.25416666666661</v>
      </c>
      <c r="P1672" s="103"/>
      <c r="Q1672" s="103"/>
      <c r="R1672" s="103"/>
      <c r="S1672" s="103"/>
      <c r="T1672" s="103"/>
      <c r="U1672" s="103"/>
      <c r="V1672" s="103"/>
      <c r="W1672" s="103"/>
      <c r="X1672" s="103"/>
      <c r="Y1672" s="103"/>
      <c r="Z1672" s="103"/>
    </row>
    <row r="1673" spans="1:26" s="9" customFormat="1" ht="15.75">
      <c r="A1673" s="40" t="s">
        <v>371</v>
      </c>
      <c r="B1673" s="21">
        <f t="shared" ref="B1673:M1673" si="1637">IF(B12="","",B1668/B12)</f>
        <v>4.5571428571428569</v>
      </c>
      <c r="C1673" s="21">
        <f t="shared" si="1637"/>
        <v>4.5285714285714285</v>
      </c>
      <c r="D1673" s="21">
        <f t="shared" si="1637"/>
        <v>4.5714285714285712</v>
      </c>
      <c r="E1673" s="21">
        <f t="shared" si="1637"/>
        <v>4.6714285714285717</v>
      </c>
      <c r="F1673" s="21">
        <f t="shared" si="1637"/>
        <v>4.6571428571428575</v>
      </c>
      <c r="G1673" s="21">
        <f t="shared" si="1637"/>
        <v>4.6571428571428575</v>
      </c>
      <c r="H1673" s="21">
        <f t="shared" si="1637"/>
        <v>4.7</v>
      </c>
      <c r="I1673" s="21">
        <f t="shared" si="1637"/>
        <v>4.7</v>
      </c>
      <c r="J1673" s="21">
        <f t="shared" si="1637"/>
        <v>4.6857142857142859</v>
      </c>
      <c r="K1673" s="21">
        <f t="shared" si="1637"/>
        <v>4.6857142857142859</v>
      </c>
      <c r="L1673" s="21">
        <f t="shared" si="1637"/>
        <v>4.7</v>
      </c>
      <c r="M1673" s="21">
        <f t="shared" si="1637"/>
        <v>4.7571428571428571</v>
      </c>
      <c r="N1673" s="161">
        <f t="shared" si="1634"/>
        <v>55.871428571428581</v>
      </c>
      <c r="O1673" s="22">
        <f t="shared" si="1633"/>
        <v>4.6559523809523817</v>
      </c>
      <c r="P1673" s="103"/>
      <c r="Q1673" s="103"/>
      <c r="R1673" s="103"/>
      <c r="S1673" s="103"/>
      <c r="T1673" s="103"/>
      <c r="U1673" s="103"/>
      <c r="V1673" s="103"/>
      <c r="W1673" s="103"/>
      <c r="X1673" s="103"/>
      <c r="Y1673" s="103"/>
      <c r="Z1673" s="103"/>
    </row>
    <row r="1674" spans="1:26" s="343" customFormat="1" ht="30">
      <c r="A1674" s="37" t="s">
        <v>372</v>
      </c>
      <c r="B1674" s="21">
        <f t="shared" ref="B1674:J1674" si="1638">IF(B51="","",B1668/B51)</f>
        <v>6.1080914144533658</v>
      </c>
      <c r="C1674" s="21">
        <f t="shared" si="1638"/>
        <v>5.6607142857142856</v>
      </c>
      <c r="D1674" s="21">
        <f t="shared" si="1638"/>
        <v>5.5295429208472688</v>
      </c>
      <c r="E1674" s="21">
        <f t="shared" si="1638"/>
        <v>5.7841981132075464</v>
      </c>
      <c r="F1674" s="21">
        <f t="shared" si="1638"/>
        <v>6.0551228280407425</v>
      </c>
      <c r="G1674" s="21">
        <f t="shared" si="1638"/>
        <v>6.6125760649087217</v>
      </c>
      <c r="H1674" s="21">
        <f t="shared" si="1638"/>
        <v>6.78125</v>
      </c>
      <c r="I1674" s="21">
        <f t="shared" si="1638"/>
        <v>6.1145083932853721</v>
      </c>
      <c r="J1674" s="21">
        <f t="shared" si="1638"/>
        <v>6.4146023468057356</v>
      </c>
      <c r="K1674" s="21">
        <f t="shared" ref="K1674:L1674" si="1639">IF(K51="","",K1668/K51)</f>
        <v>6.2113622480146624</v>
      </c>
      <c r="L1674" s="21">
        <f t="shared" si="1639"/>
        <v>6.339113680154143</v>
      </c>
      <c r="M1674" s="21">
        <f t="shared" ref="M1674" si="1640">IF(M51="","",M1668/M51)</f>
        <v>7.1588072122052706</v>
      </c>
      <c r="N1674" s="161">
        <f t="shared" si="1634"/>
        <v>74.769889507637117</v>
      </c>
      <c r="O1674" s="22">
        <f t="shared" si="1633"/>
        <v>6.2308241256364267</v>
      </c>
      <c r="P1674" s="103"/>
      <c r="Q1674" s="103"/>
      <c r="R1674" s="103"/>
      <c r="S1674" s="103"/>
      <c r="T1674" s="103"/>
      <c r="U1674" s="103"/>
      <c r="V1674" s="103"/>
      <c r="W1674" s="103"/>
      <c r="X1674" s="103"/>
      <c r="Y1674" s="103"/>
      <c r="Z1674" s="103"/>
    </row>
    <row r="1675" spans="1:26" s="9" customFormat="1" ht="15.75">
      <c r="A1675" s="37" t="s">
        <v>373</v>
      </c>
      <c r="B1675" s="21">
        <f>IF(B1668="","",((B1665+B1666)/2)*(100)/B1668)</f>
        <v>1.8808777429467085</v>
      </c>
      <c r="C1675" s="21">
        <f t="shared" ref="C1675:G1675" si="1641">IF(C1668="","",((C1665+C1666)/2)*(100)/C1668)</f>
        <v>2.9968454258675079</v>
      </c>
      <c r="D1675" s="21">
        <f t="shared" si="1641"/>
        <v>2.5</v>
      </c>
      <c r="E1675" s="21">
        <f t="shared" si="1641"/>
        <v>3.0581039755351682</v>
      </c>
      <c r="F1675" s="21">
        <f t="shared" si="1641"/>
        <v>1.9938650306748467</v>
      </c>
      <c r="G1675" s="21">
        <f t="shared" si="1641"/>
        <v>2.147239263803681</v>
      </c>
      <c r="H1675" s="21">
        <f t="shared" ref="H1675:I1675" si="1642">IF(H1668="","",((H1665+H1666)/2)*(100)/H1668)</f>
        <v>2.2796352583586628</v>
      </c>
      <c r="I1675" s="21">
        <f t="shared" si="1642"/>
        <v>0.303951367781155</v>
      </c>
      <c r="J1675" s="21">
        <f t="shared" ref="J1675:K1675" si="1643">IF(J1668="","",((J1665+J1666)/2)*(100)/J1668)</f>
        <v>1.6768292682926829</v>
      </c>
      <c r="K1675" s="21">
        <f t="shared" si="1643"/>
        <v>2.4390243902439024</v>
      </c>
      <c r="L1675" s="21">
        <f t="shared" ref="L1675:M1675" si="1644">IF(L1668="","",((L1665+L1666)/2)*(100)/L1668)</f>
        <v>1.3677811550151975</v>
      </c>
      <c r="M1675" s="21">
        <f t="shared" si="1644"/>
        <v>2.4024024024024024</v>
      </c>
      <c r="N1675" s="161">
        <f t="shared" si="1634"/>
        <v>25.046555280921915</v>
      </c>
      <c r="O1675" s="22">
        <f t="shared" si="1633"/>
        <v>2.0872129400768262</v>
      </c>
      <c r="P1675" s="103"/>
      <c r="Q1675" s="103"/>
      <c r="R1675" s="103"/>
      <c r="S1675" s="103"/>
      <c r="T1675" s="103"/>
      <c r="U1675" s="103"/>
      <c r="V1675" s="103"/>
      <c r="W1675" s="103"/>
      <c r="X1675" s="103"/>
      <c r="Y1675" s="103"/>
      <c r="Z1675" s="103"/>
    </row>
    <row r="1676" spans="1:26" s="9" customFormat="1" ht="15.75">
      <c r="A1676" s="37" t="s">
        <v>603</v>
      </c>
      <c r="B1676" s="211">
        <f t="shared" ref="B1676:H1676" si="1645">SUM(B1603,B1604:B1606,B1608:B1610,B1613:B1614,B1617:B1618,B1623:B1625,B1630:B1631,B1634,B1640)/B1641</f>
        <v>0.14106583072100312</v>
      </c>
      <c r="C1676" s="211">
        <f t="shared" si="1645"/>
        <v>0.14195583596214512</v>
      </c>
      <c r="D1676" s="211">
        <f t="shared" si="1645"/>
        <v>0.14374999999999999</v>
      </c>
      <c r="E1676" s="211">
        <f t="shared" si="1645"/>
        <v>0.14678899082568808</v>
      </c>
      <c r="F1676" s="211">
        <f t="shared" si="1645"/>
        <v>0.14723926380368099</v>
      </c>
      <c r="G1676" s="211">
        <f t="shared" si="1645"/>
        <v>0.15337423312883436</v>
      </c>
      <c r="H1676" s="211">
        <f t="shared" si="1645"/>
        <v>0.15501519756838905</v>
      </c>
      <c r="I1676" s="211">
        <f t="shared" ref="I1676:J1676" si="1646">SUM(I1603,I1604:I1606,I1608:I1610,I1613:I1614,I1617:I1618,I1623:I1625,I1630:I1631,I1634,I1640)/I1641</f>
        <v>0.15501519756838905</v>
      </c>
      <c r="J1676" s="211">
        <f t="shared" si="1646"/>
        <v>0.1524390243902439</v>
      </c>
      <c r="K1676" s="211">
        <f t="shared" ref="K1676:L1676" si="1647">SUM(K1603,K1604:K1606,K1608:K1610,K1613:K1614,K1617:K1618,K1623:K1625,K1630:K1631,K1634,K1640)/K1641</f>
        <v>0.1524390243902439</v>
      </c>
      <c r="L1676" s="211">
        <f t="shared" si="1647"/>
        <v>0.1519756838905775</v>
      </c>
      <c r="M1676" s="211">
        <f>SUM(M1603,M1604:M1606,M1608:M1610,M1613:M1614,M1617:M1618,M1623:M1625,M1630:M1631,M1634,M1640)/M1641</f>
        <v>0.15015015015015015</v>
      </c>
      <c r="N1676" s="253">
        <f t="shared" si="1634"/>
        <v>1.7912084323993451</v>
      </c>
      <c r="O1676" s="253">
        <f t="shared" si="1633"/>
        <v>0.14926736936661208</v>
      </c>
      <c r="P1676" s="103"/>
      <c r="Q1676" s="103"/>
      <c r="R1676" s="103"/>
      <c r="S1676" s="103"/>
      <c r="T1676" s="103"/>
      <c r="U1676" s="103"/>
      <c r="V1676" s="103"/>
      <c r="W1676" s="103"/>
      <c r="X1676" s="103"/>
      <c r="Y1676" s="103"/>
      <c r="Z1676" s="103"/>
    </row>
    <row r="1677" spans="1:26" s="9" customFormat="1" ht="15.75">
      <c r="A1677" s="37" t="s">
        <v>374</v>
      </c>
      <c r="B1677" s="211">
        <f>SUM(B1619+B1638+B1620+B1607+B1615+B1612+B1632+B1633+B1628+B1627+B1616)/B1641</f>
        <v>0.54858934169278994</v>
      </c>
      <c r="C1677" s="211">
        <f t="shared" ref="C1677:G1677" si="1648">SUM(C1619+C1638+C1620+C1607+C1615+C1612+C1632+C1633+C1628+C1627+C1616)/C1641</f>
        <v>0.55205047318611988</v>
      </c>
      <c r="D1677" s="211">
        <f t="shared" si="1648"/>
        <v>0.546875</v>
      </c>
      <c r="E1677" s="211">
        <f t="shared" si="1648"/>
        <v>0.55045871559633031</v>
      </c>
      <c r="F1677" s="211">
        <f t="shared" si="1648"/>
        <v>0.54907975460122704</v>
      </c>
      <c r="G1677" s="211">
        <f t="shared" si="1648"/>
        <v>0.54601226993865026</v>
      </c>
      <c r="H1677" s="211">
        <f t="shared" ref="H1677:I1677" si="1649">SUM(H1619+H1638+H1620+H1607+H1615+H1612+H1632+H1633+H1628+H1627+H1616)/H1641</f>
        <v>0.54711246200607899</v>
      </c>
      <c r="I1677" s="211">
        <f t="shared" si="1649"/>
        <v>0.54711246200607899</v>
      </c>
      <c r="J1677" s="211">
        <f t="shared" ref="J1677:K1677" si="1650">SUM(J1619+J1638+J1620+J1607+J1615+J1612+J1632+J1633+J1628+J1627+J1616)/J1641</f>
        <v>0.54573170731707321</v>
      </c>
      <c r="K1677" s="211">
        <f t="shared" si="1650"/>
        <v>0.54573170731707321</v>
      </c>
      <c r="L1677" s="211">
        <f t="shared" ref="L1677:M1677" si="1651">SUM(L1619+L1638+L1620+L1607+L1615+L1612+L1632+L1633+L1628+L1627+L1616)/L1641</f>
        <v>0.54407294832826747</v>
      </c>
      <c r="M1677" s="211">
        <f t="shared" si="1651"/>
        <v>0.54654654654654655</v>
      </c>
      <c r="N1677" s="253">
        <f t="shared" si="1634"/>
        <v>6.5693733885362358</v>
      </c>
      <c r="O1677" s="253">
        <f t="shared" si="1633"/>
        <v>0.54744778237801961</v>
      </c>
      <c r="P1677" s="103"/>
      <c r="Q1677" s="103"/>
      <c r="R1677" s="103"/>
      <c r="S1677" s="103"/>
      <c r="T1677" s="103"/>
      <c r="U1677" s="103"/>
      <c r="V1677" s="103"/>
      <c r="W1677" s="103"/>
      <c r="X1677" s="103"/>
      <c r="Y1677" s="103"/>
      <c r="Z1677" s="103"/>
    </row>
    <row r="1678" spans="1:26" s="9" customFormat="1" ht="15.75">
      <c r="A1678" s="37" t="s">
        <v>375</v>
      </c>
      <c r="B1678" s="211">
        <f t="shared" ref="B1678:H1678" si="1652">SUM(B1611,B1621,B1626,B1629,B1636,B1637,B1639,B1622,B1635)/B1641</f>
        <v>0.31034482758620691</v>
      </c>
      <c r="C1678" s="211">
        <f t="shared" si="1652"/>
        <v>0.305993690851735</v>
      </c>
      <c r="D1678" s="211">
        <f t="shared" si="1652"/>
        <v>0.30937500000000001</v>
      </c>
      <c r="E1678" s="211">
        <f t="shared" si="1652"/>
        <v>0.30275229357798167</v>
      </c>
      <c r="F1678" s="211">
        <f t="shared" si="1652"/>
        <v>0.30368098159509205</v>
      </c>
      <c r="G1678" s="211">
        <f t="shared" si="1652"/>
        <v>0.30061349693251532</v>
      </c>
      <c r="H1678" s="211">
        <f t="shared" si="1652"/>
        <v>0.2978723404255319</v>
      </c>
      <c r="I1678" s="211">
        <f t="shared" ref="I1678:J1678" si="1653">SUM(I1611,I1621,I1626,I1629,I1636,I1637,I1639,I1622,I1635)/I1641</f>
        <v>0.2978723404255319</v>
      </c>
      <c r="J1678" s="211">
        <f t="shared" si="1653"/>
        <v>0.30182926829268292</v>
      </c>
      <c r="K1678" s="211">
        <f t="shared" ref="K1678:L1678" si="1654">SUM(K1611,K1621,K1626,K1629,K1636,K1637,K1639,K1622,K1635)/K1641</f>
        <v>0.30182926829268292</v>
      </c>
      <c r="L1678" s="211">
        <f t="shared" si="1654"/>
        <v>0.303951367781155</v>
      </c>
      <c r="M1678" s="211">
        <f t="shared" ref="M1678" si="1655">SUM(M1611,M1621,M1626,M1629,M1636,M1637,M1639,M1622,M1635)/M1641</f>
        <v>0.3033033033033033</v>
      </c>
      <c r="N1678" s="253">
        <f t="shared" si="1634"/>
        <v>3.6394181790644193</v>
      </c>
      <c r="O1678" s="253">
        <f t="shared" si="1633"/>
        <v>0.30328484825536828</v>
      </c>
      <c r="P1678" s="103"/>
      <c r="Q1678" s="103"/>
      <c r="R1678" s="103"/>
      <c r="S1678" s="103"/>
      <c r="T1678" s="103"/>
      <c r="U1678" s="103"/>
      <c r="V1678" s="103"/>
      <c r="W1678" s="103"/>
      <c r="X1678" s="103"/>
      <c r="Y1678" s="103"/>
      <c r="Z1678" s="103"/>
    </row>
    <row r="1679" spans="1:26" s="9" customFormat="1" ht="15.75">
      <c r="A1679" s="40" t="s">
        <v>376</v>
      </c>
      <c r="B1679" s="21">
        <f>IF(B1644=0,"",B1644)</f>
        <v>16</v>
      </c>
      <c r="C1679" s="21">
        <f t="shared" ref="C1679:H1679" si="1656">IF(C1643=0,"",C1643)</f>
        <v>16</v>
      </c>
      <c r="D1679" s="21">
        <f t="shared" si="1656"/>
        <v>17</v>
      </c>
      <c r="E1679" s="21">
        <f t="shared" si="1656"/>
        <v>18</v>
      </c>
      <c r="F1679" s="21">
        <f t="shared" si="1656"/>
        <v>19</v>
      </c>
      <c r="G1679" s="21">
        <f t="shared" si="1656"/>
        <v>19</v>
      </c>
      <c r="H1679" s="21">
        <f t="shared" si="1656"/>
        <v>18</v>
      </c>
      <c r="I1679" s="21">
        <f t="shared" ref="I1679:J1679" si="1657">IF(I1643=0,"",I1643)</f>
        <v>17</v>
      </c>
      <c r="J1679" s="21">
        <f t="shared" si="1657"/>
        <v>19</v>
      </c>
      <c r="K1679" s="21">
        <f t="shared" ref="K1679:L1679" si="1658">IF(K1643=0,"",K1643)</f>
        <v>19</v>
      </c>
      <c r="L1679" s="21">
        <f t="shared" si="1658"/>
        <v>19</v>
      </c>
      <c r="M1679" s="21">
        <f t="shared" ref="M1679" si="1659">IF(M1643=0,"",M1643)</f>
        <v>19</v>
      </c>
      <c r="N1679" s="161">
        <f t="shared" si="1634"/>
        <v>216</v>
      </c>
      <c r="O1679" s="22">
        <f t="shared" si="1633"/>
        <v>18</v>
      </c>
      <c r="P1679" s="103"/>
      <c r="Q1679" s="103"/>
      <c r="R1679" s="103"/>
      <c r="S1679" s="103"/>
      <c r="T1679" s="103"/>
      <c r="U1679" s="103"/>
      <c r="V1679" s="103"/>
      <c r="W1679" s="103"/>
      <c r="X1679" s="103"/>
      <c r="Y1679" s="103"/>
      <c r="Z1679" s="103"/>
    </row>
    <row r="1680" spans="1:26" s="9" customFormat="1" ht="15.75">
      <c r="A1680" s="37" t="s">
        <v>377</v>
      </c>
      <c r="B1680" s="21">
        <v>0</v>
      </c>
      <c r="C1680" s="21">
        <v>0</v>
      </c>
      <c r="D1680" s="21">
        <v>0</v>
      </c>
      <c r="E1680" s="21">
        <v>0</v>
      </c>
      <c r="F1680" s="21">
        <v>0</v>
      </c>
      <c r="G1680" s="21">
        <v>0</v>
      </c>
      <c r="H1680" s="21">
        <v>0</v>
      </c>
      <c r="I1680" s="21">
        <v>0</v>
      </c>
      <c r="J1680" s="21">
        <v>0</v>
      </c>
      <c r="K1680" s="21">
        <v>0</v>
      </c>
      <c r="L1680" s="21">
        <v>0</v>
      </c>
      <c r="M1680" s="21">
        <v>0</v>
      </c>
      <c r="N1680" s="161">
        <f t="shared" si="1634"/>
        <v>0</v>
      </c>
      <c r="O1680" s="22">
        <f t="shared" si="1633"/>
        <v>0</v>
      </c>
      <c r="P1680" s="103"/>
      <c r="Q1680" s="103"/>
      <c r="R1680" s="103"/>
      <c r="S1680" s="103"/>
      <c r="T1680" s="103"/>
      <c r="U1680" s="103"/>
      <c r="V1680" s="103"/>
      <c r="W1680" s="103"/>
      <c r="X1680" s="103"/>
      <c r="Y1680" s="103"/>
      <c r="Z1680" s="103"/>
    </row>
    <row r="1681" spans="1:26" s="9" customFormat="1">
      <c r="A1681" s="26"/>
      <c r="B1681" s="27"/>
      <c r="C1681" s="27"/>
      <c r="D1681" s="27"/>
      <c r="E1681" s="28"/>
      <c r="F1681" s="28"/>
      <c r="G1681" s="28"/>
      <c r="H1681" s="28"/>
      <c r="I1681" s="28"/>
      <c r="J1681" s="28"/>
      <c r="K1681" s="28"/>
      <c r="L1681" s="28"/>
      <c r="M1681" s="28"/>
      <c r="N1681" s="162"/>
      <c r="O1681" s="16"/>
      <c r="P1681" s="103"/>
      <c r="Q1681" s="103"/>
      <c r="R1681" s="103"/>
      <c r="S1681" s="103"/>
      <c r="T1681" s="103"/>
      <c r="U1681" s="103"/>
      <c r="V1681" s="103"/>
      <c r="W1681" s="103"/>
      <c r="X1681" s="103"/>
      <c r="Y1681" s="103"/>
      <c r="Z1681" s="103"/>
    </row>
    <row r="1682" spans="1:26" s="9" customFormat="1" ht="15.75">
      <c r="A1682" s="135" t="s">
        <v>378</v>
      </c>
      <c r="B1682" s="136"/>
      <c r="C1682" s="136"/>
      <c r="D1682" s="136"/>
      <c r="E1682" s="136"/>
      <c r="F1682" s="136"/>
      <c r="G1682" s="136"/>
      <c r="H1682" s="136"/>
      <c r="I1682" s="136"/>
      <c r="J1682" s="136"/>
      <c r="K1682" s="136"/>
      <c r="L1682" s="136"/>
      <c r="M1682" s="136"/>
      <c r="N1682" s="188"/>
      <c r="O1682" s="137"/>
      <c r="P1682" s="103"/>
      <c r="Q1682" s="103"/>
      <c r="R1682" s="103"/>
      <c r="S1682" s="103"/>
      <c r="T1682" s="103"/>
      <c r="U1682" s="103"/>
      <c r="V1682" s="103"/>
      <c r="W1682" s="103"/>
      <c r="X1682" s="103"/>
      <c r="Y1682" s="103"/>
      <c r="Z1682" s="103"/>
    </row>
    <row r="1683" spans="1:26" s="9" customFormat="1" ht="15.75">
      <c r="A1683" s="138" t="s">
        <v>379</v>
      </c>
      <c r="B1683" s="139">
        <f t="shared" ref="B1683:K1683" si="1660">B45</f>
        <v>1619</v>
      </c>
      <c r="C1683" s="139">
        <f t="shared" si="1660"/>
        <v>1568</v>
      </c>
      <c r="D1683" s="139">
        <f t="shared" si="1660"/>
        <v>1794</v>
      </c>
      <c r="E1683" s="139">
        <f t="shared" si="1660"/>
        <v>1696</v>
      </c>
      <c r="F1683" s="139">
        <f t="shared" si="1660"/>
        <v>1669</v>
      </c>
      <c r="G1683" s="139">
        <f t="shared" si="1660"/>
        <v>1479</v>
      </c>
      <c r="H1683" s="139">
        <f t="shared" si="1660"/>
        <v>1504</v>
      </c>
      <c r="I1683" s="139">
        <f t="shared" si="1660"/>
        <v>1668</v>
      </c>
      <c r="J1683" s="139">
        <f t="shared" si="1660"/>
        <v>1534</v>
      </c>
      <c r="K1683" s="139">
        <f t="shared" si="1660"/>
        <v>1637</v>
      </c>
      <c r="L1683" s="139">
        <f t="shared" ref="L1683:M1683" si="1661">L45</f>
        <v>1557</v>
      </c>
      <c r="M1683" s="139">
        <f t="shared" si="1661"/>
        <v>1442</v>
      </c>
      <c r="N1683" s="166">
        <f t="shared" ref="N1683:N1694" si="1662">SUM(B1683:M1683)</f>
        <v>19167</v>
      </c>
      <c r="O1683" s="45">
        <f t="shared" ref="O1683:O1694" si="1663">IF(N1683=0,0,AVERAGE(B1683:M1683))</f>
        <v>1597.25</v>
      </c>
      <c r="P1683" s="103"/>
      <c r="Q1683" s="103"/>
      <c r="R1683" s="103"/>
      <c r="S1683" s="103"/>
      <c r="T1683" s="103"/>
      <c r="U1683" s="103"/>
      <c r="V1683" s="103"/>
      <c r="W1683" s="103"/>
      <c r="X1683" s="103"/>
      <c r="Y1683" s="103"/>
      <c r="Z1683" s="103"/>
    </row>
    <row r="1684" spans="1:26" s="9" customFormat="1" ht="15.75">
      <c r="A1684" s="138" t="s">
        <v>94</v>
      </c>
      <c r="B1684" s="255">
        <f t="shared" ref="B1684:K1684" si="1664">B360</f>
        <v>0.74608294930875574</v>
      </c>
      <c r="C1684" s="255">
        <f t="shared" si="1664"/>
        <v>0.8</v>
      </c>
      <c r="D1684" s="255">
        <f t="shared" si="1664"/>
        <v>0.82672811059907836</v>
      </c>
      <c r="E1684" s="255">
        <f t="shared" si="1664"/>
        <v>0.80761904761904757</v>
      </c>
      <c r="F1684" s="255">
        <f t="shared" si="1664"/>
        <v>0.76912442396313363</v>
      </c>
      <c r="G1684" s="255">
        <f t="shared" si="1664"/>
        <v>0.70428571428571429</v>
      </c>
      <c r="H1684" s="255">
        <f t="shared" si="1664"/>
        <v>0.69308755760368668</v>
      </c>
      <c r="I1684" s="255">
        <f t="shared" si="1664"/>
        <v>0.76866359447004606</v>
      </c>
      <c r="J1684" s="255">
        <f t="shared" si="1664"/>
        <v>0.7304761904761905</v>
      </c>
      <c r="K1684" s="255">
        <f t="shared" si="1664"/>
        <v>0.75437788018433183</v>
      </c>
      <c r="L1684" s="255">
        <f t="shared" ref="L1684:M1684" si="1665">L360</f>
        <v>0.74142857142857144</v>
      </c>
      <c r="M1684" s="255">
        <f t="shared" si="1665"/>
        <v>0.6645161290322581</v>
      </c>
      <c r="N1684" s="255">
        <f t="shared" si="1662"/>
        <v>9.0063901689708139</v>
      </c>
      <c r="O1684" s="255">
        <f t="shared" si="1663"/>
        <v>0.75053251408090116</v>
      </c>
      <c r="P1684" s="103"/>
      <c r="Q1684" s="103"/>
      <c r="R1684" s="103"/>
      <c r="S1684" s="103"/>
      <c r="T1684" s="103"/>
      <c r="U1684" s="103"/>
      <c r="V1684" s="103"/>
      <c r="W1684" s="103"/>
      <c r="X1684" s="103"/>
      <c r="Y1684" s="103"/>
      <c r="Z1684" s="103"/>
    </row>
    <row r="1685" spans="1:26" s="9" customFormat="1" ht="15.75">
      <c r="A1685" s="138" t="s">
        <v>380</v>
      </c>
      <c r="B1685" s="254">
        <f t="shared" ref="B1685:K1685" si="1666">B51</f>
        <v>52.225806451612911</v>
      </c>
      <c r="C1685" s="254">
        <f t="shared" si="1666"/>
        <v>56</v>
      </c>
      <c r="D1685" s="254">
        <f t="shared" si="1666"/>
        <v>57.87096774193548</v>
      </c>
      <c r="E1685" s="254">
        <f t="shared" si="1666"/>
        <v>56.533333333333339</v>
      </c>
      <c r="F1685" s="254">
        <f t="shared" si="1666"/>
        <v>53.838709677419359</v>
      </c>
      <c r="G1685" s="254">
        <f t="shared" si="1666"/>
        <v>49.300000000000004</v>
      </c>
      <c r="H1685" s="254">
        <f t="shared" si="1666"/>
        <v>48.516129032258064</v>
      </c>
      <c r="I1685" s="254">
        <f t="shared" si="1666"/>
        <v>53.806451612903224</v>
      </c>
      <c r="J1685" s="254">
        <f t="shared" si="1666"/>
        <v>51.13333333333334</v>
      </c>
      <c r="K1685" s="254">
        <f t="shared" si="1666"/>
        <v>52.806451612903217</v>
      </c>
      <c r="L1685" s="254">
        <f t="shared" ref="L1685:M1685" si="1667">L51</f>
        <v>51.9</v>
      </c>
      <c r="M1685" s="254">
        <f t="shared" si="1667"/>
        <v>46.516129032258064</v>
      </c>
      <c r="N1685" s="166">
        <f t="shared" si="1662"/>
        <v>630.44731182795692</v>
      </c>
      <c r="O1685" s="45">
        <f t="shared" si="1663"/>
        <v>52.537275985663079</v>
      </c>
      <c r="P1685" s="103"/>
      <c r="Q1685" s="103"/>
      <c r="R1685" s="103"/>
      <c r="S1685" s="103"/>
      <c r="T1685" s="103"/>
      <c r="U1685" s="103"/>
      <c r="V1685" s="103"/>
      <c r="W1685" s="103"/>
      <c r="X1685" s="103"/>
      <c r="Y1685" s="103"/>
      <c r="Z1685" s="103"/>
    </row>
    <row r="1686" spans="1:26" s="9" customFormat="1" ht="15.75">
      <c r="A1686" s="138" t="s">
        <v>97</v>
      </c>
      <c r="B1686" s="45">
        <f t="shared" ref="B1686:K1686" si="1668">B374</f>
        <v>2.842857142857143</v>
      </c>
      <c r="C1686" s="45">
        <f t="shared" si="1668"/>
        <v>2.3142857142857145</v>
      </c>
      <c r="D1686" s="45">
        <f t="shared" si="1668"/>
        <v>2.7714285714285714</v>
      </c>
      <c r="E1686" s="45">
        <f t="shared" si="1668"/>
        <v>2.4428571428571431</v>
      </c>
      <c r="F1686" s="45">
        <f t="shared" si="1668"/>
        <v>2.842857142857143</v>
      </c>
      <c r="G1686" s="45">
        <f t="shared" si="1668"/>
        <v>2.2999999999999998</v>
      </c>
      <c r="H1686" s="45">
        <f t="shared" si="1668"/>
        <v>2.3714285714285714</v>
      </c>
      <c r="I1686" s="45">
        <f t="shared" si="1668"/>
        <v>2.8</v>
      </c>
      <c r="J1686" s="45">
        <f t="shared" si="1668"/>
        <v>2.3714285714285714</v>
      </c>
      <c r="K1686" s="45">
        <f t="shared" si="1668"/>
        <v>2.4714285714285715</v>
      </c>
      <c r="L1686" s="45">
        <f t="shared" ref="L1686:M1686" si="1669">L374</f>
        <v>2.342857142857143</v>
      </c>
      <c r="M1686" s="45">
        <f t="shared" si="1669"/>
        <v>2.7285714285714286</v>
      </c>
      <c r="N1686" s="166">
        <f t="shared" si="1662"/>
        <v>30.599999999999998</v>
      </c>
      <c r="O1686" s="45">
        <f t="shared" si="1663"/>
        <v>2.5499999999999998</v>
      </c>
      <c r="P1686" s="103"/>
      <c r="Q1686" s="103"/>
      <c r="R1686" s="103"/>
      <c r="S1686" s="103"/>
      <c r="T1686" s="103"/>
      <c r="U1686" s="103"/>
      <c r="V1686" s="103"/>
      <c r="W1686" s="103"/>
      <c r="X1686" s="103"/>
      <c r="Y1686" s="103"/>
      <c r="Z1686" s="103"/>
    </row>
    <row r="1687" spans="1:26" s="9" customFormat="1" ht="15.75">
      <c r="A1687" s="138" t="s">
        <v>381</v>
      </c>
      <c r="B1687" s="255">
        <f t="shared" ref="B1687:K1687" si="1670">B387</f>
        <v>9.0452261306532666E-2</v>
      </c>
      <c r="C1687" s="255">
        <f t="shared" si="1670"/>
        <v>0.11728395061728394</v>
      </c>
      <c r="D1687" s="255">
        <f t="shared" si="1670"/>
        <v>0.10309278350515463</v>
      </c>
      <c r="E1687" s="255">
        <f t="shared" si="1670"/>
        <v>0.10526315789473684</v>
      </c>
      <c r="F1687" s="255">
        <f t="shared" si="1670"/>
        <v>8.0402010050251257E-2</v>
      </c>
      <c r="G1687" s="255">
        <f t="shared" si="1670"/>
        <v>0.11801242236024845</v>
      </c>
      <c r="H1687" s="255">
        <f t="shared" si="1670"/>
        <v>0.10240963855421686</v>
      </c>
      <c r="I1687" s="255">
        <f t="shared" si="1670"/>
        <v>0.11734693877551021</v>
      </c>
      <c r="J1687" s="255">
        <f t="shared" si="1670"/>
        <v>0.10240963855421686</v>
      </c>
      <c r="K1687" s="255">
        <f t="shared" si="1670"/>
        <v>9.8265895953757232E-2</v>
      </c>
      <c r="L1687" s="255">
        <f t="shared" ref="L1687:M1687" si="1671">L387</f>
        <v>7.926829268292683E-2</v>
      </c>
      <c r="M1687" s="255">
        <f t="shared" si="1671"/>
        <v>8.9005235602094238E-2</v>
      </c>
      <c r="N1687" s="255">
        <f t="shared" si="1662"/>
        <v>1.20321222585693</v>
      </c>
      <c r="O1687" s="255">
        <f t="shared" si="1663"/>
        <v>0.1002676854880775</v>
      </c>
      <c r="P1687" s="140"/>
      <c r="Q1687" s="140"/>
      <c r="R1687" s="140"/>
      <c r="S1687" s="140"/>
      <c r="T1687" s="140"/>
      <c r="U1687" s="140"/>
      <c r="V1687" s="140"/>
      <c r="W1687" s="140"/>
      <c r="X1687" s="140"/>
      <c r="Y1687" s="140"/>
      <c r="Z1687" s="140"/>
    </row>
    <row r="1688" spans="1:26" s="9" customFormat="1" ht="15.75">
      <c r="A1688" s="141" t="s">
        <v>382</v>
      </c>
      <c r="B1688" s="255">
        <f t="shared" ref="B1688:K1688" si="1672">B385</f>
        <v>0</v>
      </c>
      <c r="C1688" s="255">
        <f t="shared" si="1672"/>
        <v>0</v>
      </c>
      <c r="D1688" s="255">
        <f t="shared" si="1672"/>
        <v>0</v>
      </c>
      <c r="E1688" s="255">
        <f t="shared" si="1672"/>
        <v>0</v>
      </c>
      <c r="F1688" s="255">
        <f t="shared" si="1672"/>
        <v>0</v>
      </c>
      <c r="G1688" s="255">
        <f t="shared" si="1672"/>
        <v>0</v>
      </c>
      <c r="H1688" s="255">
        <f t="shared" si="1672"/>
        <v>0</v>
      </c>
      <c r="I1688" s="255">
        <f t="shared" si="1672"/>
        <v>0</v>
      </c>
      <c r="J1688" s="255">
        <f t="shared" si="1672"/>
        <v>0</v>
      </c>
      <c r="K1688" s="255">
        <f t="shared" si="1672"/>
        <v>0</v>
      </c>
      <c r="L1688" s="255">
        <f t="shared" ref="L1688:M1688" si="1673">L385</f>
        <v>0</v>
      </c>
      <c r="M1688" s="255">
        <f t="shared" si="1673"/>
        <v>0</v>
      </c>
      <c r="N1688" s="166">
        <f t="shared" si="1662"/>
        <v>0</v>
      </c>
      <c r="O1688" s="255">
        <f t="shared" si="1663"/>
        <v>0</v>
      </c>
      <c r="P1688" s="140"/>
      <c r="Q1688" s="140"/>
      <c r="R1688" s="140"/>
      <c r="S1688" s="140"/>
      <c r="T1688" s="140"/>
      <c r="U1688" s="140"/>
      <c r="V1688" s="140"/>
      <c r="W1688" s="140"/>
      <c r="X1688" s="140"/>
      <c r="Y1688" s="140"/>
      <c r="Z1688" s="140"/>
    </row>
    <row r="1689" spans="1:26" s="9" customFormat="1" ht="15.75">
      <c r="A1689" s="138" t="s">
        <v>1</v>
      </c>
      <c r="B1689" s="257">
        <v>3.0099999999999998E-2</v>
      </c>
      <c r="C1689" s="257">
        <v>3.0800000000000001E-2</v>
      </c>
      <c r="D1689" s="257">
        <v>6.0999999999999999E-2</v>
      </c>
      <c r="E1689" s="257">
        <v>3.2800000000000003E-2</v>
      </c>
      <c r="F1689" s="257">
        <v>3.0300000000000001E-2</v>
      </c>
      <c r="G1689" s="257">
        <v>3.0099999999999998E-2</v>
      </c>
      <c r="H1689" s="257">
        <v>3.5999999999999997E-2</v>
      </c>
      <c r="I1689" s="257">
        <v>0.02</v>
      </c>
      <c r="J1689" s="257">
        <v>4.87E-2</v>
      </c>
      <c r="K1689" s="257">
        <v>2.8899999999999999E-2</v>
      </c>
      <c r="L1689" s="257">
        <v>4.2599999999999999E-2</v>
      </c>
      <c r="M1689" s="257">
        <v>5.2299999999999999E-2</v>
      </c>
      <c r="N1689" s="255">
        <f>SUM(B1689:M1689)</f>
        <v>0.44359999999999999</v>
      </c>
      <c r="O1689" s="255">
        <f t="shared" si="1663"/>
        <v>3.6966666666666669E-2</v>
      </c>
      <c r="P1689" s="103"/>
      <c r="Q1689" s="103"/>
      <c r="R1689" s="103"/>
      <c r="S1689" s="103"/>
      <c r="T1689" s="103"/>
      <c r="U1689" s="103"/>
      <c r="V1689" s="103"/>
      <c r="W1689" s="103"/>
      <c r="X1689" s="103"/>
      <c r="Y1689" s="103"/>
      <c r="Z1689" s="103"/>
    </row>
    <row r="1690" spans="1:26" s="9" customFormat="1" ht="31.5">
      <c r="A1690" s="138" t="s">
        <v>383</v>
      </c>
      <c r="B1690" s="45">
        <f t="shared" ref="B1690:K1690" si="1674">B399</f>
        <v>6.838709677419355</v>
      </c>
      <c r="C1690" s="45">
        <f t="shared" si="1674"/>
        <v>6.5357142857142856</v>
      </c>
      <c r="D1690" s="45">
        <f t="shared" si="1674"/>
        <v>6.5483870967741939</v>
      </c>
      <c r="E1690" s="45">
        <f t="shared" si="1674"/>
        <v>6.5333333333333332</v>
      </c>
      <c r="F1690" s="45">
        <f t="shared" si="1674"/>
        <v>5.903225806451613</v>
      </c>
      <c r="G1690" s="45">
        <f t="shared" si="1674"/>
        <v>5.333333333333333</v>
      </c>
      <c r="H1690" s="45">
        <f t="shared" si="1674"/>
        <v>5</v>
      </c>
      <c r="I1690" s="45">
        <f t="shared" si="1674"/>
        <v>5.806451612903226</v>
      </c>
      <c r="J1690" s="45">
        <f t="shared" si="1674"/>
        <v>6</v>
      </c>
      <c r="K1690" s="45">
        <f t="shared" si="1674"/>
        <v>5.419354838709677</v>
      </c>
      <c r="L1690" s="45">
        <f t="shared" ref="L1690:M1690" si="1675">L399</f>
        <v>6.3666666666666663</v>
      </c>
      <c r="M1690" s="45">
        <f t="shared" si="1675"/>
        <v>5.806451612903226</v>
      </c>
      <c r="N1690" s="166">
        <f t="shared" si="1662"/>
        <v>72.091628264208921</v>
      </c>
      <c r="O1690" s="45">
        <f t="shared" si="1663"/>
        <v>6.0076356886840765</v>
      </c>
      <c r="P1690" s="103"/>
      <c r="Q1690" s="103"/>
      <c r="R1690" s="103"/>
      <c r="S1690" s="103"/>
      <c r="T1690" s="103"/>
      <c r="U1690" s="103"/>
      <c r="V1690" s="103"/>
      <c r="W1690" s="103"/>
      <c r="X1690" s="103"/>
      <c r="Y1690" s="103"/>
      <c r="Z1690" s="103"/>
    </row>
    <row r="1691" spans="1:26" s="9" customFormat="1" ht="31.5">
      <c r="A1691" s="141" t="s">
        <v>384</v>
      </c>
      <c r="B1691" s="45">
        <f t="shared" ref="B1691:K1691" si="1676">B515</f>
        <v>80</v>
      </c>
      <c r="C1691" s="45">
        <f t="shared" si="1676"/>
        <v>78</v>
      </c>
      <c r="D1691" s="45">
        <f t="shared" si="1676"/>
        <v>81.193548387096769</v>
      </c>
      <c r="E1691" s="45">
        <f t="shared" si="1676"/>
        <v>75.7</v>
      </c>
      <c r="F1691" s="45">
        <f t="shared" si="1676"/>
        <v>79.935483870967744</v>
      </c>
      <c r="G1691" s="45">
        <f t="shared" si="1676"/>
        <v>78.666666666666671</v>
      </c>
      <c r="H1691" s="45">
        <f t="shared" si="1676"/>
        <v>76.741935483870961</v>
      </c>
      <c r="I1691" s="45">
        <f t="shared" si="1676"/>
        <v>90.225806451612897</v>
      </c>
      <c r="J1691" s="45">
        <f t="shared" si="1676"/>
        <v>84.766666666666666</v>
      </c>
      <c r="K1691" s="45">
        <f t="shared" si="1676"/>
        <v>92.516129032258064</v>
      </c>
      <c r="L1691" s="45">
        <f t="shared" ref="L1691:M1691" si="1677">L515</f>
        <v>92.266666666666666</v>
      </c>
      <c r="M1691" s="45">
        <f t="shared" si="1677"/>
        <v>77.967741935483872</v>
      </c>
      <c r="N1691" s="166">
        <f t="shared" si="1662"/>
        <v>987.98064516129034</v>
      </c>
      <c r="O1691" s="45">
        <f t="shared" si="1663"/>
        <v>82.331720430107524</v>
      </c>
      <c r="P1691" s="142"/>
      <c r="Q1691" s="142"/>
      <c r="R1691" s="142"/>
      <c r="S1691" s="142"/>
      <c r="T1691" s="142"/>
      <c r="U1691" s="142"/>
      <c r="V1691" s="142"/>
      <c r="W1691" s="142"/>
      <c r="X1691" s="142"/>
      <c r="Y1691" s="142"/>
      <c r="Z1691" s="142"/>
    </row>
    <row r="1692" spans="1:26" s="9" customFormat="1" ht="15.75">
      <c r="A1692" s="138" t="s">
        <v>385</v>
      </c>
      <c r="B1692" s="45">
        <f t="shared" ref="B1692:G1692" si="1678">B1407</f>
        <v>388.03225806451616</v>
      </c>
      <c r="C1692" s="45">
        <f t="shared" si="1678"/>
        <v>392.53571428571428</v>
      </c>
      <c r="D1692" s="45">
        <f t="shared" si="1678"/>
        <v>458.41935483870969</v>
      </c>
      <c r="E1692" s="45">
        <f t="shared" si="1678"/>
        <v>482.13333333333333</v>
      </c>
      <c r="F1692" s="45">
        <f t="shared" si="1678"/>
        <v>454.61290322580646</v>
      </c>
      <c r="G1692" s="45">
        <f t="shared" si="1678"/>
        <v>431.7</v>
      </c>
      <c r="H1692" s="45">
        <f t="shared" ref="H1692:I1692" si="1679">H1407</f>
        <v>410.25806451612902</v>
      </c>
      <c r="I1692" s="45">
        <f t="shared" si="1679"/>
        <v>445.38709677419354</v>
      </c>
      <c r="J1692" s="45">
        <f t="shared" ref="J1692:K1692" si="1680">J1407</f>
        <v>455.76666666666665</v>
      </c>
      <c r="K1692" s="45">
        <f t="shared" si="1680"/>
        <v>455.83870967741933</v>
      </c>
      <c r="L1692" s="45">
        <f t="shared" ref="L1692:M1692" si="1681">L1407</f>
        <v>462.3</v>
      </c>
      <c r="M1692" s="45">
        <f t="shared" si="1681"/>
        <v>417.87096774193549</v>
      </c>
      <c r="N1692" s="166">
        <f t="shared" si="1662"/>
        <v>5254.8550691244245</v>
      </c>
      <c r="O1692" s="45">
        <f t="shared" si="1663"/>
        <v>437.90458909370204</v>
      </c>
      <c r="P1692" s="142"/>
      <c r="Q1692" s="142"/>
      <c r="R1692" s="142"/>
      <c r="S1692" s="142"/>
      <c r="T1692" s="142"/>
      <c r="U1692" s="142"/>
      <c r="V1692" s="142"/>
      <c r="W1692" s="142"/>
      <c r="X1692" s="142"/>
      <c r="Y1692" s="142"/>
      <c r="Z1692" s="142"/>
    </row>
    <row r="1693" spans="1:26" s="9" customFormat="1" ht="15.75">
      <c r="A1693" s="138" t="s">
        <v>386</v>
      </c>
      <c r="B1693" s="45">
        <f t="shared" ref="B1693:G1693" si="1682">B1447</f>
        <v>303.87064516129033</v>
      </c>
      <c r="C1693" s="45">
        <f t="shared" si="1682"/>
        <v>279.13071428571425</v>
      </c>
      <c r="D1693" s="45">
        <f t="shared" si="1682"/>
        <v>290.30290322580646</v>
      </c>
      <c r="E1693" s="45">
        <f t="shared" si="1682"/>
        <v>273.77966666666663</v>
      </c>
      <c r="F1693" s="45">
        <f t="shared" si="1682"/>
        <v>274.47225806451615</v>
      </c>
      <c r="G1693" s="45">
        <f t="shared" si="1682"/>
        <v>243.81933333333336</v>
      </c>
      <c r="H1693" s="45">
        <f t="shared" ref="H1693:I1693" si="1683">H1447</f>
        <v>241.22467741935483</v>
      </c>
      <c r="I1693" s="45">
        <f t="shared" si="1683"/>
        <v>262.34645161290319</v>
      </c>
      <c r="J1693" s="45">
        <f t="shared" ref="J1693:K1693" si="1684">J1447</f>
        <v>243.64633333333333</v>
      </c>
      <c r="K1693" s="45">
        <f t="shared" si="1684"/>
        <v>237.18983870967742</v>
      </c>
      <c r="L1693" s="45">
        <f t="shared" ref="L1693:M1693" si="1685">L1447</f>
        <v>227.95333333333329</v>
      </c>
      <c r="M1693" s="45">
        <f t="shared" si="1685"/>
        <v>243.2009677419355</v>
      </c>
      <c r="N1693" s="166">
        <f t="shared" si="1662"/>
        <v>3120.9371228878649</v>
      </c>
      <c r="O1693" s="45">
        <f t="shared" si="1663"/>
        <v>260.07809357398872</v>
      </c>
      <c r="P1693" s="143"/>
      <c r="Q1693" s="143"/>
      <c r="R1693" s="143"/>
      <c r="S1693" s="143"/>
      <c r="T1693" s="143"/>
      <c r="U1693" s="143"/>
      <c r="V1693" s="143"/>
      <c r="W1693" s="143"/>
      <c r="X1693" s="143"/>
      <c r="Y1693" s="143"/>
      <c r="Z1693" s="142"/>
    </row>
    <row r="1694" spans="1:26" s="9" customFormat="1" ht="31.5">
      <c r="A1694" s="138" t="s">
        <v>387</v>
      </c>
      <c r="B1694" s="139">
        <f t="shared" ref="B1694:G1694" si="1686">B1449</f>
        <v>0</v>
      </c>
      <c r="C1694" s="139">
        <f t="shared" si="1686"/>
        <v>0</v>
      </c>
      <c r="D1694" s="139">
        <f t="shared" si="1686"/>
        <v>0</v>
      </c>
      <c r="E1694" s="139">
        <f t="shared" si="1686"/>
        <v>0</v>
      </c>
      <c r="F1694" s="139">
        <f t="shared" si="1686"/>
        <v>0</v>
      </c>
      <c r="G1694" s="139">
        <f t="shared" si="1686"/>
        <v>0</v>
      </c>
      <c r="H1694" s="139">
        <f t="shared" ref="H1694:I1694" si="1687">H1449</f>
        <v>0</v>
      </c>
      <c r="I1694" s="139">
        <f t="shared" si="1687"/>
        <v>0</v>
      </c>
      <c r="J1694" s="139">
        <f t="shared" ref="J1694:K1694" si="1688">J1449</f>
        <v>0</v>
      </c>
      <c r="K1694" s="139">
        <f t="shared" si="1688"/>
        <v>0</v>
      </c>
      <c r="L1694" s="139">
        <f t="shared" ref="L1694:M1694" si="1689">L1449</f>
        <v>0</v>
      </c>
      <c r="M1694" s="139">
        <f t="shared" si="1689"/>
        <v>0</v>
      </c>
      <c r="N1694" s="166">
        <f t="shared" si="1662"/>
        <v>0</v>
      </c>
      <c r="O1694" s="45">
        <f t="shared" si="1663"/>
        <v>0</v>
      </c>
      <c r="P1694" s="143"/>
      <c r="Q1694" s="143"/>
      <c r="R1694" s="143"/>
      <c r="S1694" s="143"/>
      <c r="T1694" s="143"/>
      <c r="U1694" s="143"/>
      <c r="V1694" s="143"/>
      <c r="W1694" s="143"/>
      <c r="X1694" s="143"/>
      <c r="Y1694" s="143"/>
      <c r="Z1694" s="103"/>
    </row>
    <row r="1695" spans="1:26" s="148" customFormat="1" ht="15.75">
      <c r="A1695" s="144"/>
      <c r="B1695" s="145"/>
      <c r="C1695" s="145"/>
      <c r="D1695" s="145"/>
      <c r="E1695" s="145"/>
      <c r="F1695" s="145"/>
      <c r="G1695" s="145"/>
      <c r="H1695" s="145"/>
      <c r="I1695" s="145"/>
      <c r="J1695" s="145"/>
      <c r="K1695" s="145"/>
      <c r="L1695" s="145"/>
      <c r="M1695" s="145"/>
      <c r="N1695" s="189"/>
      <c r="O1695" s="146"/>
      <c r="P1695" s="143"/>
      <c r="Q1695" s="143"/>
      <c r="R1695" s="143"/>
      <c r="S1695" s="143"/>
      <c r="T1695" s="143"/>
      <c r="U1695" s="143"/>
      <c r="V1695" s="143"/>
      <c r="W1695" s="143"/>
      <c r="X1695" s="143"/>
      <c r="Y1695" s="143"/>
      <c r="Z1695" s="147"/>
    </row>
    <row r="1696" spans="1:26" s="9" customFormat="1" ht="15.75">
      <c r="A1696" s="149" t="s">
        <v>388</v>
      </c>
      <c r="B1696" s="150">
        <v>31</v>
      </c>
      <c r="C1696" s="150">
        <v>28</v>
      </c>
      <c r="D1696" s="150">
        <v>31</v>
      </c>
      <c r="E1696" s="150">
        <v>30</v>
      </c>
      <c r="F1696" s="150">
        <v>31</v>
      </c>
      <c r="G1696" s="150">
        <v>30</v>
      </c>
      <c r="H1696" s="150">
        <v>31</v>
      </c>
      <c r="I1696" s="150">
        <v>31</v>
      </c>
      <c r="J1696" s="150">
        <v>30</v>
      </c>
      <c r="K1696" s="150">
        <v>31</v>
      </c>
      <c r="L1696" s="150">
        <v>30</v>
      </c>
      <c r="M1696" s="150">
        <v>31</v>
      </c>
      <c r="N1696" s="256">
        <f>SUM(B1696:M1696)</f>
        <v>365</v>
      </c>
      <c r="O1696" s="16"/>
      <c r="P1696" s="143"/>
      <c r="Q1696" s="143"/>
      <c r="R1696" s="143"/>
      <c r="S1696" s="143"/>
      <c r="T1696" s="143"/>
      <c r="U1696" s="143"/>
      <c r="V1696" s="143"/>
      <c r="W1696" s="143"/>
      <c r="X1696" s="143"/>
      <c r="Y1696" s="143"/>
      <c r="Z1696" s="103"/>
    </row>
    <row r="1697" spans="1:26" s="9" customFormat="1">
      <c r="A1697" s="86"/>
      <c r="B1697" s="110"/>
      <c r="C1697" s="110"/>
      <c r="D1697" s="110"/>
      <c r="E1697" s="110"/>
      <c r="F1697" s="110"/>
      <c r="G1697" s="110"/>
      <c r="H1697" s="110"/>
      <c r="I1697" s="110"/>
      <c r="J1697" s="110"/>
      <c r="K1697" s="110"/>
      <c r="L1697" s="110"/>
      <c r="M1697" s="110"/>
      <c r="N1697" s="181"/>
      <c r="O1697" s="111"/>
    </row>
    <row r="1698" spans="1:26" s="9" customFormat="1" ht="15.75">
      <c r="A1698" s="154" t="s">
        <v>822</v>
      </c>
      <c r="B1698" s="151"/>
      <c r="C1698" s="152"/>
      <c r="D1698" s="152"/>
      <c r="E1698" s="152"/>
      <c r="F1698" s="153"/>
      <c r="G1698" s="152"/>
      <c r="H1698" s="152"/>
      <c r="I1698" s="152"/>
      <c r="J1698" s="152"/>
      <c r="K1698" s="152"/>
      <c r="L1698" s="153"/>
      <c r="M1698" s="152"/>
      <c r="N1698" s="190"/>
      <c r="O1698" s="16"/>
      <c r="P1698" s="103"/>
      <c r="Q1698" s="103"/>
      <c r="R1698" s="103"/>
      <c r="S1698" s="103"/>
      <c r="T1698" s="103"/>
      <c r="U1698" s="103"/>
      <c r="V1698" s="103"/>
      <c r="W1698" s="103"/>
      <c r="X1698" s="103"/>
      <c r="Y1698" s="103"/>
      <c r="Z1698" s="103"/>
    </row>
    <row r="1699" spans="1:26" ht="15.75">
      <c r="A1699" s="191"/>
      <c r="B1699" s="192"/>
      <c r="C1699" s="193"/>
      <c r="D1699" s="192"/>
      <c r="E1699" s="193"/>
      <c r="F1699" s="194"/>
      <c r="G1699" s="193"/>
      <c r="H1699" s="192"/>
      <c r="I1699" s="193"/>
      <c r="J1699" s="192"/>
      <c r="K1699" s="193"/>
      <c r="L1699" s="194"/>
      <c r="M1699" s="193"/>
      <c r="N1699" s="189"/>
      <c r="O1699" s="43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</row>
    <row r="1700" spans="1:26" ht="99" customHeight="1"/>
    <row r="1701" spans="1:26" s="4" customFormat="1" ht="14.25"/>
    <row r="1704" spans="1:26" ht="29.25" customHeight="1"/>
    <row r="1709" spans="1:26" ht="34.5" customHeight="1"/>
    <row r="1714" spans="14:15" ht="15.75">
      <c r="N1714" s="189"/>
      <c r="O1714" s="43"/>
    </row>
    <row r="1715" spans="14:15" ht="15.75">
      <c r="N1715" s="189"/>
      <c r="O1715" s="43"/>
    </row>
  </sheetData>
  <sortState ref="A1572:G1609">
    <sortCondition ref="A1572"/>
  </sortState>
  <mergeCells count="2">
    <mergeCell ref="A1:O2"/>
    <mergeCell ref="A3:O4"/>
  </mergeCells>
  <pageMargins left="0.511811024" right="0.511811024" top="0.78740157499999996" bottom="0.78740157499999996" header="0.31496062000000002" footer="0.31496062000000002"/>
  <pageSetup paperSize="9" scale="63" fitToHeight="0" orientation="landscape" r:id="rId1"/>
  <headerFooter>
    <oddHeader xml:space="preserve">&amp;C&amp;"Arial1,Regular"
</oddHeader>
  </headerFooter>
  <rowBreaks count="34" manualBreakCount="34">
    <brk id="50" max="14" man="1"/>
    <brk id="100" max="14" man="1"/>
    <brk id="150" max="14" man="1"/>
    <brk id="200" max="14" man="1"/>
    <brk id="250" max="14" man="1"/>
    <brk id="300" max="14" man="1"/>
    <brk id="350" max="14" man="1"/>
    <brk id="400" max="14" man="1"/>
    <brk id="449" max="14" man="1"/>
    <brk id="496" max="14" man="1"/>
    <brk id="546" max="14" man="1"/>
    <brk id="594" max="14" man="1"/>
    <brk id="644" max="14" man="1"/>
    <brk id="694" max="14" man="1"/>
    <brk id="744" max="14" man="1"/>
    <brk id="794" max="14" man="1"/>
    <brk id="844" max="14" man="1"/>
    <brk id="894" max="14" man="1"/>
    <brk id="944" max="14" man="1"/>
    <brk id="994" max="14" man="1"/>
    <brk id="1044" max="14" man="1"/>
    <brk id="1094" max="14" man="1"/>
    <brk id="1144" max="14" man="1"/>
    <brk id="1194" max="14" man="1"/>
    <brk id="1244" max="14" man="1"/>
    <brk id="1294" max="14" man="1"/>
    <brk id="1343" max="14" man="1"/>
    <brk id="1392" max="14" man="1"/>
    <brk id="1441" max="14" man="1"/>
    <brk id="1491" max="14" man="1"/>
    <brk id="1537" max="14" man="1"/>
    <brk id="1587" max="14" man="1"/>
    <brk id="1633" max="14" man="1"/>
    <brk id="1680" max="14" man="1"/>
  </rowBreaks>
  <ignoredErrors>
    <ignoredError sqref="N536:O536 N547:O548 B341:F341 B331:F334 N557:O558 N605:O610 N656:O661 F352 C352 N673:O869 N1381:O1383 O1521 N1391:O1471 N1348:O1351 N1320:O1322 N1048:O1301 N871:O1041 G12 I352 N639:O644 G363:G364 O1384:O1389 N514:O514 F838 N1473:O1477 N1679:O1687 N1377:O1377 B1236:H1236 N1641:O1672 N1522:O1603 N1674:O1676 N1690:O1696 N1688:N1689 G365 B364:F364 H364:M364 I12:J12 K352 N1043:O1045 I1236:M1236 M992" formula="1"/>
    <ignoredError sqref="B463:M463 B1673:G1673 B1674:E1674" evalError="1"/>
    <ignoredError sqref="B1474:F1474" formulaRange="1"/>
    <ignoredError sqref="N591:O595" unlockedFormula="1"/>
    <ignoredError sqref="N1673:O1673" evalError="1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M6"/>
  <sheetViews>
    <sheetView view="pageBreakPreview" topLeftCell="A22" zoomScale="60" zoomScaleNormal="100" workbookViewId="0">
      <selection activeCell="I44" sqref="I44:I45"/>
    </sheetView>
  </sheetViews>
  <sheetFormatPr defaultRowHeight="14.25"/>
  <cols>
    <col min="1" max="1" width="45.125" bestFit="1" customWidth="1"/>
    <col min="7" max="7" width="9.75" bestFit="1" customWidth="1"/>
    <col min="8" max="8" width="8.125" bestFit="1" customWidth="1"/>
  </cols>
  <sheetData>
    <row r="1" spans="1:13" s="4" customFormat="1" ht="15">
      <c r="A1" s="297" t="s">
        <v>2</v>
      </c>
      <c r="B1" s="300" t="s">
        <v>3</v>
      </c>
      <c r="C1" s="301" t="s">
        <v>4</v>
      </c>
      <c r="D1" s="301" t="s">
        <v>5</v>
      </c>
      <c r="E1" s="301" t="s">
        <v>6</v>
      </c>
      <c r="F1" s="301" t="s">
        <v>7</v>
      </c>
      <c r="G1" s="301" t="s">
        <v>8</v>
      </c>
      <c r="H1" s="301" t="s">
        <v>9</v>
      </c>
      <c r="I1" s="301" t="s">
        <v>10</v>
      </c>
      <c r="J1" s="301" t="s">
        <v>11</v>
      </c>
      <c r="K1" s="301" t="s">
        <v>12</v>
      </c>
      <c r="L1" s="301" t="s">
        <v>13</v>
      </c>
      <c r="M1" s="302" t="s">
        <v>14</v>
      </c>
    </row>
    <row r="2" spans="1:13" ht="15.75">
      <c r="A2" s="420" t="s">
        <v>93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2"/>
    </row>
    <row r="3" spans="1:13" ht="15">
      <c r="A3" s="298" t="s">
        <v>18</v>
      </c>
      <c r="B3" s="199">
        <f>Plano_Estatístico_2018_HJB!B355</f>
        <v>0.81612903225806455</v>
      </c>
      <c r="C3" s="199">
        <f>Plano_Estatístico_2018_HJB!C355</f>
        <v>0.68214285714285716</v>
      </c>
      <c r="D3" s="199">
        <f>Plano_Estatístico_2018_HJB!D355</f>
        <v>0.717741935483871</v>
      </c>
      <c r="E3" s="199">
        <f>Plano_Estatístico_2018_HJB!E355</f>
        <v>0.76166666666666671</v>
      </c>
      <c r="F3" s="199">
        <f>Plano_Estatístico_2018_HJB!F355</f>
        <v>0.7129032258064516</v>
      </c>
      <c r="G3" s="199">
        <f>Plano_Estatístico_2018_HJB!G355</f>
        <v>0.67666666666666664</v>
      </c>
      <c r="H3" s="199">
        <f>Plano_Estatístico_2018_HJB!H355</f>
        <v>0.7129032258064516</v>
      </c>
      <c r="I3" s="199">
        <f>Plano_Estatístico_2018_HJB!I355</f>
        <v>0.73225806451612907</v>
      </c>
      <c r="J3" s="199">
        <f>Plano_Estatístico_2018_HJB!J355</f>
        <v>0.74333333333333329</v>
      </c>
      <c r="K3" s="199">
        <f>Plano_Estatístico_2018_HJB!K355</f>
        <v>0.69032258064516128</v>
      </c>
      <c r="L3" s="199">
        <f>Plano_Estatístico_2018_HJB!L355</f>
        <v>0.68833333333333335</v>
      </c>
      <c r="M3" s="199">
        <f>Plano_Estatístico_2018_HJB!M355</f>
        <v>0.68225806451612903</v>
      </c>
    </row>
    <row r="4" spans="1:13" ht="15">
      <c r="A4" s="299" t="s">
        <v>19</v>
      </c>
      <c r="B4" s="199">
        <f>Plano_Estatístico_2018_HJB!B356</f>
        <v>0.7129032258064516</v>
      </c>
      <c r="C4" s="199">
        <f>Plano_Estatístico_2018_HJB!C356</f>
        <v>0.88214285714285712</v>
      </c>
      <c r="D4" s="199">
        <f>Plano_Estatístico_2018_HJB!D356</f>
        <v>0.88306451612903225</v>
      </c>
      <c r="E4" s="199">
        <f>Plano_Estatístico_2018_HJB!E356</f>
        <v>0.8175</v>
      </c>
      <c r="F4" s="199">
        <f>Plano_Estatístico_2018_HJB!F356</f>
        <v>0.77903225806451615</v>
      </c>
      <c r="G4" s="199">
        <f>Plano_Estatístico_2018_HJB!G356</f>
        <v>0.72666666666666668</v>
      </c>
      <c r="H4" s="199">
        <f>Plano_Estatístico_2018_HJB!H356</f>
        <v>0.67096774193548392</v>
      </c>
      <c r="I4" s="199">
        <f>Plano_Estatístico_2018_HJB!I356</f>
        <v>0.81048387096774188</v>
      </c>
      <c r="J4" s="199">
        <f>Plano_Estatístico_2018_HJB!J356</f>
        <v>0.77</v>
      </c>
      <c r="K4" s="199">
        <f>Plano_Estatístico_2018_HJB!K356</f>
        <v>0.81532258064516128</v>
      </c>
      <c r="L4" s="199">
        <f>Plano_Estatístico_2018_HJB!L356</f>
        <v>0.78083333333333338</v>
      </c>
      <c r="M4" s="199">
        <f>Plano_Estatístico_2018_HJB!M356</f>
        <v>0.6596774193548387</v>
      </c>
    </row>
    <row r="5" spans="1:13" ht="15">
      <c r="A5" s="299" t="s">
        <v>20</v>
      </c>
      <c r="B5" s="199">
        <f>Plano_Estatístico_2018_HJB!B357</f>
        <v>0.73870967741935489</v>
      </c>
      <c r="C5" s="199">
        <f>Plano_Estatístico_2018_HJB!C357</f>
        <v>0.70714285714285718</v>
      </c>
      <c r="D5" s="199">
        <f>Plano_Estatístico_2018_HJB!D357</f>
        <v>0.8193548387096774</v>
      </c>
      <c r="E5" s="199">
        <f>Plano_Estatístico_2018_HJB!E357</f>
        <v>0.86</v>
      </c>
      <c r="F5" s="199">
        <f>Plano_Estatístico_2018_HJB!F357</f>
        <v>0.84193548387096773</v>
      </c>
      <c r="G5" s="199">
        <f>Plano_Estatístico_2018_HJB!G357</f>
        <v>0.67</v>
      </c>
      <c r="H5" s="199">
        <f>Plano_Estatístico_2018_HJB!H357</f>
        <v>0.74193548387096775</v>
      </c>
      <c r="I5" s="199">
        <f>Plano_Estatístico_2018_HJB!I357</f>
        <v>0.67419354838709677</v>
      </c>
      <c r="J5" s="199">
        <f>Plano_Estatístico_2018_HJB!J357</f>
        <v>0.54666666666666663</v>
      </c>
      <c r="K5" s="199">
        <f>Plano_Estatístico_2018_HJB!K357</f>
        <v>0.6387096774193548</v>
      </c>
      <c r="L5" s="199">
        <f>Plano_Estatístico_2018_HJB!L357</f>
        <v>0.69</v>
      </c>
      <c r="M5" s="199">
        <f>Plano_Estatístico_2018_HJB!M357</f>
        <v>0.64838709677419359</v>
      </c>
    </row>
    <row r="6" spans="1:13" ht="15.75">
      <c r="A6" s="236" t="s">
        <v>94</v>
      </c>
      <c r="B6" s="196">
        <f>Plano_Estatístico_2018_HJB!B358</f>
        <v>0.74608294930875574</v>
      </c>
      <c r="C6" s="196">
        <f>Plano_Estatístico_2018_HJB!C358</f>
        <v>0.8</v>
      </c>
      <c r="D6" s="196">
        <f>Plano_Estatístico_2018_HJB!D358</f>
        <v>0.82672811059907836</v>
      </c>
      <c r="E6" s="196">
        <f>Plano_Estatístico_2018_HJB!E358</f>
        <v>0.80761904761904757</v>
      </c>
      <c r="F6" s="196">
        <f>Plano_Estatístico_2018_HJB!F358</f>
        <v>0.76912442396313363</v>
      </c>
      <c r="G6" s="196">
        <f>Plano_Estatístico_2018_HJB!G358</f>
        <v>0.70428571428571429</v>
      </c>
      <c r="H6" s="196">
        <f>Plano_Estatístico_2018_HJB!H358</f>
        <v>0.69308755760368668</v>
      </c>
      <c r="I6" s="196">
        <f>Plano_Estatístico_2018_HJB!I358</f>
        <v>0.76866359447004606</v>
      </c>
      <c r="J6" s="196">
        <f>Plano_Estatístico_2018_HJB!J358</f>
        <v>0.7304761904761905</v>
      </c>
      <c r="K6" s="196">
        <f>Plano_Estatístico_2018_HJB!K358</f>
        <v>0.75437788018433183</v>
      </c>
      <c r="L6" s="196">
        <f>Plano_Estatístico_2018_HJB!L358</f>
        <v>0.74142857142857144</v>
      </c>
      <c r="M6" s="196">
        <f>Plano_Estatístico_2018_HJB!M358</f>
        <v>0.6645161290322581</v>
      </c>
    </row>
  </sheetData>
  <mergeCells count="1">
    <mergeCell ref="A2:M2"/>
  </mergeCells>
  <pageMargins left="0.511811024" right="0.511811024" top="0.78740157499999996" bottom="0.78740157499999996" header="0.31496062000000002" footer="0.31496062000000002"/>
  <pageSetup paperSize="9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Q65"/>
  <sheetViews>
    <sheetView view="pageBreakPreview" topLeftCell="A7" zoomScale="60" zoomScaleNormal="85" workbookViewId="0">
      <selection activeCell="L49" sqref="L49"/>
    </sheetView>
  </sheetViews>
  <sheetFormatPr defaultRowHeight="14.25"/>
  <cols>
    <col min="1" max="1" width="10.625" customWidth="1"/>
    <col min="2" max="2" width="11.875" customWidth="1"/>
    <col min="3" max="3" width="6.25" customWidth="1"/>
    <col min="4" max="4" width="7.5" customWidth="1"/>
    <col min="5" max="5" width="5.375" customWidth="1"/>
    <col min="7" max="7" width="28.875" customWidth="1"/>
    <col min="8" max="8" width="7.125" bestFit="1" customWidth="1"/>
    <col min="9" max="10" width="7.5" bestFit="1" customWidth="1"/>
  </cols>
  <sheetData>
    <row r="1" spans="1:17" ht="15.75" thickBot="1">
      <c r="A1" s="331"/>
      <c r="B1" s="308" t="s">
        <v>38</v>
      </c>
      <c r="C1" s="308" t="s">
        <v>12</v>
      </c>
      <c r="D1" s="308" t="s">
        <v>13</v>
      </c>
      <c r="E1" s="309" t="s">
        <v>14</v>
      </c>
      <c r="F1" s="310"/>
      <c r="G1" s="348" t="s">
        <v>39</v>
      </c>
      <c r="H1" s="310"/>
      <c r="I1" s="310"/>
      <c r="J1" s="310"/>
      <c r="K1" s="305"/>
      <c r="L1" s="305"/>
      <c r="M1" s="334"/>
      <c r="N1" s="335"/>
      <c r="O1" s="335"/>
      <c r="P1" s="335"/>
      <c r="Q1" s="335"/>
    </row>
    <row r="2" spans="1:17" ht="15.75" customHeight="1">
      <c r="A2" s="423" t="s">
        <v>40</v>
      </c>
      <c r="B2" s="311" t="s">
        <v>18</v>
      </c>
      <c r="C2" s="312">
        <f>Plano_Estatístico_2018_HJB!K42</f>
        <v>428</v>
      </c>
      <c r="D2" s="312">
        <f>Plano_Estatístico_2018_HJB!L42</f>
        <v>413</v>
      </c>
      <c r="E2" s="312">
        <f>Plano_Estatístico_2018_HJB!M42</f>
        <v>423</v>
      </c>
      <c r="F2" s="310"/>
      <c r="G2" s="327" t="s">
        <v>38</v>
      </c>
      <c r="H2" s="308" t="s">
        <v>12</v>
      </c>
      <c r="I2" s="308" t="s">
        <v>13</v>
      </c>
      <c r="J2" s="309" t="s">
        <v>14</v>
      </c>
      <c r="K2" s="305"/>
      <c r="L2" s="305"/>
      <c r="M2" s="334"/>
      <c r="N2" s="335"/>
      <c r="O2" s="335"/>
      <c r="P2" s="335"/>
      <c r="Q2" s="335"/>
    </row>
    <row r="3" spans="1:17" ht="15">
      <c r="A3" s="423"/>
      <c r="B3" s="311" t="s">
        <v>19</v>
      </c>
      <c r="C3" s="312">
        <f>Plano_Estatístico_2018_HJB!K43</f>
        <v>1011</v>
      </c>
      <c r="D3" s="312">
        <f>Plano_Estatístico_2018_HJB!L43</f>
        <v>937</v>
      </c>
      <c r="E3" s="312">
        <f>Plano_Estatístico_2018_HJB!M43</f>
        <v>818</v>
      </c>
      <c r="F3" s="310"/>
      <c r="G3" s="328" t="s">
        <v>41</v>
      </c>
      <c r="H3" s="325">
        <f t="shared" ref="H3:J5" si="0">C2/C6</f>
        <v>0.69032258064516128</v>
      </c>
      <c r="I3" s="321">
        <f t="shared" si="0"/>
        <v>0.68833333333333335</v>
      </c>
      <c r="J3" s="323">
        <f t="shared" si="0"/>
        <v>0.68225806451612903</v>
      </c>
      <c r="K3" s="305"/>
      <c r="L3" s="306"/>
      <c r="M3" s="336"/>
      <c r="N3" s="335"/>
      <c r="O3" s="335"/>
      <c r="P3" s="335"/>
      <c r="Q3" s="335"/>
    </row>
    <row r="4" spans="1:17" ht="15">
      <c r="A4" s="423"/>
      <c r="B4" s="311" t="s">
        <v>43</v>
      </c>
      <c r="C4" s="312">
        <f>Plano_Estatístico_2018_HJB!K44</f>
        <v>198</v>
      </c>
      <c r="D4" s="312">
        <f>Plano_Estatístico_2018_HJB!L44</f>
        <v>207</v>
      </c>
      <c r="E4" s="312">
        <f>Plano_Estatístico_2018_HJB!M44</f>
        <v>201</v>
      </c>
      <c r="F4" s="310"/>
      <c r="G4" s="329" t="s">
        <v>19</v>
      </c>
      <c r="H4" s="325">
        <f t="shared" si="0"/>
        <v>0.81532258064516128</v>
      </c>
      <c r="I4" s="321">
        <f t="shared" si="0"/>
        <v>0.78083333333333338</v>
      </c>
      <c r="J4" s="323">
        <f t="shared" si="0"/>
        <v>0.6596774193548387</v>
      </c>
      <c r="K4" s="305"/>
      <c r="L4" s="306"/>
      <c r="M4" s="336"/>
      <c r="N4" s="335"/>
      <c r="O4" s="335"/>
      <c r="P4" s="335"/>
      <c r="Q4" s="335"/>
    </row>
    <row r="5" spans="1:17" ht="15">
      <c r="A5" s="332" t="s">
        <v>21</v>
      </c>
      <c r="B5" s="313" t="s">
        <v>44</v>
      </c>
      <c r="C5" s="314">
        <f>SUM(C2:C4)</f>
        <v>1637</v>
      </c>
      <c r="D5" s="314">
        <f>SUM(D2:D4)</f>
        <v>1557</v>
      </c>
      <c r="E5" s="315">
        <f>SUM(E2:E4)</f>
        <v>1442</v>
      </c>
      <c r="F5" s="310"/>
      <c r="G5" s="329" t="s">
        <v>43</v>
      </c>
      <c r="H5" s="325">
        <f t="shared" si="0"/>
        <v>0.6387096774193548</v>
      </c>
      <c r="I5" s="321">
        <f t="shared" si="0"/>
        <v>0.69</v>
      </c>
      <c r="J5" s="323">
        <f t="shared" si="0"/>
        <v>0.64838709677419359</v>
      </c>
      <c r="K5" s="305"/>
      <c r="L5" s="306"/>
      <c r="M5" s="336"/>
      <c r="N5" s="335"/>
      <c r="O5" s="335"/>
      <c r="P5" s="335"/>
      <c r="Q5" s="335"/>
    </row>
    <row r="6" spans="1:17" ht="15" customHeight="1" thickBot="1">
      <c r="A6" s="423" t="s">
        <v>46</v>
      </c>
      <c r="B6" s="311" t="s">
        <v>41</v>
      </c>
      <c r="C6" s="316">
        <f>Plano_Estatístico_2018_HJB!K15</f>
        <v>620</v>
      </c>
      <c r="D6" s="316">
        <f>Plano_Estatístico_2018_HJB!L15</f>
        <v>600</v>
      </c>
      <c r="E6" s="316">
        <f>Plano_Estatístico_2018_HJB!M15</f>
        <v>620</v>
      </c>
      <c r="F6" s="310"/>
      <c r="G6" s="330" t="s">
        <v>47</v>
      </c>
      <c r="H6" s="326">
        <f>Plano_Estatístico_2018_HJB!B360</f>
        <v>0.74608294930875574</v>
      </c>
      <c r="I6" s="322">
        <f>Plano_Estatístico_2018_HJB!C360</f>
        <v>0.8</v>
      </c>
      <c r="J6" s="324">
        <f>Plano_Estatístico_2018_HJB!D360</f>
        <v>0.82672811059907836</v>
      </c>
      <c r="K6" s="305"/>
      <c r="L6" s="305"/>
      <c r="M6" s="336"/>
      <c r="N6" s="335"/>
      <c r="O6" s="335"/>
      <c r="P6" s="335"/>
      <c r="Q6" s="335"/>
    </row>
    <row r="7" spans="1:17" ht="15">
      <c r="A7" s="423"/>
      <c r="B7" s="311" t="s">
        <v>19</v>
      </c>
      <c r="C7" s="316">
        <f>Plano_Estatístico_2018_HJB!K16</f>
        <v>1240</v>
      </c>
      <c r="D7" s="316">
        <f>Plano_Estatístico_2018_HJB!L16</f>
        <v>1200</v>
      </c>
      <c r="E7" s="316">
        <f>Plano_Estatístico_2018_HJB!M16</f>
        <v>1240</v>
      </c>
      <c r="F7" s="310"/>
      <c r="G7" s="310"/>
      <c r="H7" s="317"/>
      <c r="I7" s="317"/>
      <c r="J7" s="317"/>
      <c r="K7" s="305"/>
      <c r="L7" s="305"/>
      <c r="M7" s="334"/>
      <c r="N7" s="335"/>
      <c r="O7" s="335"/>
      <c r="P7" s="335"/>
      <c r="Q7" s="335"/>
    </row>
    <row r="8" spans="1:17" ht="15">
      <c r="A8" s="423"/>
      <c r="B8" s="311" t="s">
        <v>43</v>
      </c>
      <c r="C8" s="316">
        <f>Plano_Estatístico_2018_HJB!K17</f>
        <v>310</v>
      </c>
      <c r="D8" s="316">
        <f>Plano_Estatístico_2018_HJB!L17</f>
        <v>300</v>
      </c>
      <c r="E8" s="316">
        <f>Plano_Estatístico_2018_HJB!M17</f>
        <v>310</v>
      </c>
      <c r="F8" s="310"/>
      <c r="G8" s="310"/>
      <c r="H8" s="310"/>
      <c r="I8" s="310"/>
      <c r="J8" s="310"/>
      <c r="K8" s="305"/>
      <c r="L8" s="305"/>
      <c r="M8" s="334"/>
      <c r="N8" s="335"/>
      <c r="O8" s="335"/>
      <c r="P8" s="335"/>
      <c r="Q8" s="335"/>
    </row>
    <row r="9" spans="1:17" ht="15.75" thickBot="1">
      <c r="A9" s="333" t="s">
        <v>21</v>
      </c>
      <c r="B9" s="318" t="s">
        <v>44</v>
      </c>
      <c r="C9" s="319">
        <f>SUM(C6:C8)</f>
        <v>2170</v>
      </c>
      <c r="D9" s="319">
        <f>SUM(D6:D8)</f>
        <v>2100</v>
      </c>
      <c r="E9" s="320">
        <f>SUM(E6:E8)</f>
        <v>2170</v>
      </c>
      <c r="F9" s="310"/>
      <c r="G9" s="310"/>
      <c r="H9" s="310"/>
      <c r="I9" s="310"/>
      <c r="J9" s="310"/>
      <c r="K9" s="305"/>
      <c r="L9" s="305"/>
      <c r="M9" s="334"/>
      <c r="N9" s="335"/>
      <c r="O9" s="335"/>
      <c r="P9" s="335"/>
      <c r="Q9" s="335"/>
    </row>
    <row r="10" spans="1:17" s="303" customFormat="1" ht="15">
      <c r="A10" s="307"/>
      <c r="B10" s="307"/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37"/>
      <c r="N10" s="338"/>
      <c r="O10" s="338"/>
      <c r="P10" s="338"/>
      <c r="Q10" s="338"/>
    </row>
    <row r="11" spans="1:17" ht="15">
      <c r="A11" s="305"/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34"/>
      <c r="N11" s="335"/>
      <c r="O11" s="335"/>
      <c r="P11" s="335"/>
      <c r="Q11" s="335"/>
    </row>
    <row r="12" spans="1:17" ht="15">
      <c r="A12" s="305"/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  <c r="M12" s="334"/>
      <c r="N12" s="335"/>
      <c r="O12" s="335"/>
      <c r="P12" s="335"/>
      <c r="Q12" s="335"/>
    </row>
    <row r="13" spans="1:17" ht="15">
      <c r="A13" s="305"/>
      <c r="B13" s="305"/>
      <c r="C13" s="305"/>
      <c r="D13" s="305"/>
      <c r="E13" s="305"/>
      <c r="F13" s="305"/>
      <c r="G13" s="305"/>
      <c r="H13" s="305"/>
      <c r="I13" s="305"/>
      <c r="J13" s="305"/>
      <c r="K13" s="305"/>
      <c r="L13" s="305"/>
      <c r="M13" s="334"/>
      <c r="N13" s="335"/>
      <c r="O13" s="335"/>
      <c r="P13" s="335"/>
      <c r="Q13" s="335"/>
    </row>
    <row r="14" spans="1:17">
      <c r="A14" s="334"/>
      <c r="B14" s="334"/>
      <c r="C14" s="334"/>
      <c r="D14" s="334"/>
      <c r="E14" s="334"/>
      <c r="F14" s="334"/>
      <c r="G14" s="334"/>
      <c r="H14" s="334"/>
      <c r="I14" s="334"/>
      <c r="J14" s="334"/>
      <c r="K14" s="334"/>
      <c r="L14" s="334"/>
      <c r="M14" s="334"/>
      <c r="N14" s="335"/>
      <c r="O14" s="335"/>
      <c r="P14" s="335"/>
      <c r="Q14" s="335"/>
    </row>
    <row r="15" spans="1:17">
      <c r="A15" s="334"/>
      <c r="B15" s="334"/>
      <c r="C15" s="334"/>
      <c r="D15" s="334"/>
      <c r="E15" s="334"/>
      <c r="F15" s="334"/>
      <c r="G15" s="334"/>
      <c r="H15" s="334"/>
      <c r="I15" s="334"/>
      <c r="J15" s="334"/>
      <c r="K15" s="334"/>
      <c r="L15" s="334"/>
      <c r="M15" s="334"/>
      <c r="N15" s="335"/>
      <c r="O15" s="335"/>
      <c r="P15" s="335"/>
      <c r="Q15" s="335"/>
    </row>
    <row r="16" spans="1:17">
      <c r="A16" s="334"/>
      <c r="B16" s="334"/>
      <c r="C16" s="334"/>
      <c r="D16" s="334"/>
      <c r="E16" s="334"/>
      <c r="F16" s="334"/>
      <c r="G16" s="334"/>
      <c r="H16" s="334"/>
      <c r="I16" s="334"/>
      <c r="J16" s="334"/>
      <c r="K16" s="334"/>
      <c r="L16" s="334"/>
      <c r="M16" s="334"/>
      <c r="N16" s="335"/>
      <c r="O16" s="335"/>
      <c r="P16" s="335"/>
      <c r="Q16" s="335"/>
    </row>
    <row r="17" spans="1:17">
      <c r="A17" s="334"/>
      <c r="B17" s="334"/>
      <c r="C17" s="334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335"/>
      <c r="O17" s="335"/>
      <c r="P17" s="335"/>
      <c r="Q17" s="335"/>
    </row>
    <row r="18" spans="1:17">
      <c r="A18" s="334"/>
      <c r="B18" s="334"/>
      <c r="C18" s="334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335"/>
      <c r="O18" s="335"/>
      <c r="P18" s="335"/>
      <c r="Q18" s="335"/>
    </row>
    <row r="19" spans="1:17">
      <c r="A19" s="334"/>
      <c r="B19" s="334"/>
      <c r="C19" s="334"/>
      <c r="D19" s="334"/>
      <c r="E19" s="334"/>
      <c r="F19" s="334"/>
      <c r="G19" s="334"/>
      <c r="H19" s="334"/>
      <c r="I19" s="334"/>
      <c r="J19" s="334"/>
      <c r="K19" s="334"/>
      <c r="L19" s="334"/>
      <c r="M19" s="334"/>
      <c r="N19" s="335"/>
      <c r="O19" s="335"/>
      <c r="P19" s="335"/>
      <c r="Q19" s="335"/>
    </row>
    <row r="20" spans="1:17">
      <c r="A20" s="334"/>
      <c r="B20" s="334"/>
      <c r="C20" s="334"/>
      <c r="D20" s="334"/>
      <c r="E20" s="334"/>
      <c r="F20" s="334"/>
      <c r="G20" s="334"/>
      <c r="H20" s="334"/>
      <c r="I20" s="334"/>
      <c r="J20" s="334"/>
      <c r="K20" s="334"/>
      <c r="L20" s="334"/>
      <c r="M20" s="334"/>
      <c r="N20" s="335"/>
      <c r="O20" s="335"/>
      <c r="P20" s="335"/>
      <c r="Q20" s="335"/>
    </row>
    <row r="21" spans="1:17">
      <c r="A21" s="334"/>
      <c r="B21" s="334"/>
      <c r="C21" s="334"/>
      <c r="D21" s="334"/>
      <c r="E21" s="334"/>
      <c r="F21" s="334"/>
      <c r="G21" s="334"/>
      <c r="H21" s="334"/>
      <c r="I21" s="334"/>
      <c r="J21" s="334"/>
      <c r="K21" s="334"/>
      <c r="L21" s="334"/>
      <c r="M21" s="334"/>
      <c r="N21" s="335"/>
      <c r="O21" s="335"/>
      <c r="P21" s="335"/>
      <c r="Q21" s="335"/>
    </row>
    <row r="22" spans="1:17">
      <c r="A22" s="334"/>
      <c r="B22" s="334"/>
      <c r="C22" s="334"/>
      <c r="D22" s="334"/>
      <c r="E22" s="334"/>
      <c r="F22" s="334"/>
      <c r="G22" s="334"/>
      <c r="H22" s="334"/>
      <c r="I22" s="334"/>
      <c r="J22" s="334"/>
      <c r="K22" s="334"/>
      <c r="L22" s="334"/>
      <c r="M22" s="334"/>
      <c r="N22" s="335"/>
      <c r="O22" s="335"/>
      <c r="P22" s="335"/>
      <c r="Q22" s="335"/>
    </row>
    <row r="23" spans="1:17">
      <c r="A23" s="334"/>
      <c r="B23" s="334"/>
      <c r="C23" s="334"/>
      <c r="D23" s="334"/>
      <c r="E23" s="334"/>
      <c r="F23" s="334"/>
      <c r="G23" s="334"/>
      <c r="H23" s="334"/>
      <c r="I23" s="334"/>
      <c r="J23" s="334"/>
      <c r="K23" s="334"/>
      <c r="L23" s="334"/>
      <c r="M23" s="334"/>
      <c r="N23" s="335"/>
      <c r="O23" s="335"/>
      <c r="P23" s="335"/>
      <c r="Q23" s="335"/>
    </row>
    <row r="24" spans="1:17">
      <c r="A24" s="334"/>
      <c r="B24" s="334"/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5"/>
      <c r="O24" s="335"/>
      <c r="P24" s="335"/>
      <c r="Q24" s="335"/>
    </row>
    <row r="25" spans="1:17">
      <c r="A25" s="334"/>
      <c r="B25" s="334"/>
      <c r="C25" s="334"/>
      <c r="D25" s="334"/>
      <c r="E25" s="334"/>
      <c r="F25" s="334"/>
      <c r="G25" s="334"/>
      <c r="H25" s="334"/>
      <c r="I25" s="334"/>
      <c r="J25" s="334"/>
      <c r="K25" s="334"/>
      <c r="L25" s="334"/>
      <c r="M25" s="334"/>
      <c r="N25" s="335"/>
      <c r="O25" s="335"/>
      <c r="P25" s="335"/>
      <c r="Q25" s="335"/>
    </row>
    <row r="26" spans="1:17">
      <c r="A26" s="334"/>
      <c r="B26" s="334"/>
      <c r="C26" s="334"/>
      <c r="D26" s="334"/>
      <c r="E26" s="334"/>
      <c r="F26" s="334"/>
      <c r="G26" s="334"/>
      <c r="H26" s="334"/>
      <c r="I26" s="334"/>
      <c r="J26" s="334"/>
      <c r="K26" s="334"/>
      <c r="L26" s="334"/>
      <c r="M26" s="334"/>
      <c r="N26" s="335"/>
      <c r="O26" s="335"/>
      <c r="P26" s="335"/>
      <c r="Q26" s="335"/>
    </row>
    <row r="27" spans="1:17">
      <c r="A27" s="334"/>
      <c r="B27" s="334"/>
      <c r="C27" s="334"/>
      <c r="D27" s="334"/>
      <c r="E27" s="334"/>
      <c r="F27" s="334"/>
      <c r="G27" s="334"/>
      <c r="H27" s="334"/>
      <c r="I27" s="334"/>
      <c r="J27" s="334"/>
      <c r="K27" s="334"/>
      <c r="L27" s="334"/>
      <c r="M27" s="334"/>
      <c r="N27" s="335"/>
      <c r="O27" s="335"/>
      <c r="P27" s="335"/>
      <c r="Q27" s="335"/>
    </row>
    <row r="28" spans="1:17">
      <c r="A28" s="334"/>
      <c r="B28" s="334"/>
      <c r="C28" s="334"/>
      <c r="D28" s="334"/>
      <c r="E28" s="334"/>
      <c r="F28" s="334"/>
      <c r="G28" s="334"/>
      <c r="H28" s="334"/>
      <c r="I28" s="334"/>
      <c r="J28" s="334"/>
      <c r="K28" s="334"/>
      <c r="L28" s="334"/>
      <c r="M28" s="334"/>
      <c r="N28" s="335"/>
      <c r="O28" s="335"/>
      <c r="P28" s="335"/>
      <c r="Q28" s="335"/>
    </row>
    <row r="29" spans="1:17">
      <c r="A29" s="334"/>
      <c r="B29" s="334"/>
      <c r="C29" s="334"/>
      <c r="D29" s="334"/>
      <c r="E29" s="334"/>
      <c r="F29" s="334"/>
      <c r="G29" s="334"/>
      <c r="H29" s="334"/>
      <c r="I29" s="334"/>
      <c r="J29" s="334"/>
      <c r="K29" s="334"/>
      <c r="L29" s="334"/>
      <c r="M29" s="334"/>
      <c r="N29" s="335"/>
      <c r="O29" s="335"/>
      <c r="P29" s="335"/>
      <c r="Q29" s="335"/>
    </row>
    <row r="30" spans="1:17">
      <c r="A30" s="334"/>
      <c r="B30" s="334"/>
      <c r="C30" s="334"/>
      <c r="D30" s="334"/>
      <c r="E30" s="334"/>
      <c r="F30" s="334"/>
      <c r="G30" s="334"/>
      <c r="H30" s="334"/>
      <c r="I30" s="334"/>
      <c r="J30" s="334"/>
      <c r="K30" s="334"/>
      <c r="L30" s="334"/>
      <c r="M30" s="334"/>
      <c r="N30" s="335"/>
      <c r="O30" s="335"/>
      <c r="P30" s="335"/>
      <c r="Q30" s="335"/>
    </row>
    <row r="31" spans="1:17">
      <c r="A31" s="334"/>
      <c r="B31" s="334"/>
      <c r="C31" s="334"/>
      <c r="D31" s="334"/>
      <c r="E31" s="334"/>
      <c r="F31" s="334"/>
      <c r="G31" s="334"/>
      <c r="H31" s="334"/>
      <c r="I31" s="334"/>
      <c r="J31" s="334"/>
      <c r="K31" s="334"/>
      <c r="L31" s="334"/>
      <c r="M31" s="334"/>
      <c r="N31" s="335"/>
      <c r="O31" s="335"/>
      <c r="P31" s="335"/>
      <c r="Q31" s="335"/>
    </row>
    <row r="32" spans="1:17">
      <c r="A32" s="334"/>
      <c r="B32" s="334"/>
      <c r="C32" s="334"/>
      <c r="D32" s="334"/>
      <c r="E32" s="334"/>
      <c r="F32" s="334"/>
      <c r="G32" s="334"/>
      <c r="H32" s="334"/>
      <c r="I32" s="334"/>
      <c r="J32" s="334"/>
      <c r="K32" s="334"/>
      <c r="L32" s="334"/>
      <c r="M32" s="334"/>
      <c r="N32" s="335"/>
      <c r="O32" s="335"/>
      <c r="P32" s="335"/>
      <c r="Q32" s="335"/>
    </row>
    <row r="33" spans="1:17">
      <c r="A33" s="334"/>
      <c r="B33" s="334"/>
      <c r="C33" s="334"/>
      <c r="D33" s="334"/>
      <c r="E33" s="334"/>
      <c r="F33" s="334"/>
      <c r="G33" s="334"/>
      <c r="H33" s="334"/>
      <c r="I33" s="334"/>
      <c r="J33" s="334"/>
      <c r="K33" s="334"/>
      <c r="L33" s="334"/>
      <c r="M33" s="334"/>
      <c r="N33" s="335"/>
      <c r="O33" s="335"/>
      <c r="P33" s="335"/>
      <c r="Q33" s="335"/>
    </row>
    <row r="34" spans="1:17">
      <c r="A34" s="334"/>
      <c r="B34" s="334"/>
      <c r="C34" s="334"/>
      <c r="D34" s="334"/>
      <c r="E34" s="334"/>
      <c r="F34" s="334"/>
      <c r="G34" s="334"/>
      <c r="H34" s="334"/>
      <c r="I34" s="334"/>
      <c r="J34" s="334"/>
      <c r="K34" s="334"/>
      <c r="L34" s="334"/>
      <c r="M34" s="334"/>
      <c r="N34" s="335"/>
      <c r="O34" s="335"/>
      <c r="P34" s="335"/>
      <c r="Q34" s="335"/>
    </row>
    <row r="35" spans="1:17">
      <c r="A35" s="334"/>
      <c r="B35" s="334"/>
      <c r="C35" s="334"/>
      <c r="D35" s="334"/>
      <c r="E35" s="334"/>
      <c r="F35" s="334"/>
      <c r="G35" s="334"/>
      <c r="H35" s="334"/>
      <c r="I35" s="334"/>
      <c r="J35" s="334"/>
      <c r="K35" s="334"/>
      <c r="L35" s="334"/>
      <c r="M35" s="334"/>
      <c r="N35" s="335"/>
      <c r="O35" s="335"/>
      <c r="P35" s="335"/>
      <c r="Q35" s="335"/>
    </row>
    <row r="36" spans="1:17">
      <c r="A36" s="334"/>
      <c r="B36" s="334"/>
      <c r="C36" s="334"/>
      <c r="D36" s="334"/>
      <c r="E36" s="334"/>
      <c r="F36" s="334"/>
      <c r="G36" s="334"/>
      <c r="H36" s="334"/>
      <c r="I36" s="334"/>
      <c r="J36" s="334"/>
      <c r="K36" s="334"/>
      <c r="L36" s="334"/>
      <c r="M36" s="334"/>
      <c r="N36" s="335"/>
      <c r="O36" s="335"/>
      <c r="P36" s="335"/>
      <c r="Q36" s="335"/>
    </row>
    <row r="37" spans="1:17">
      <c r="A37" s="334"/>
      <c r="B37" s="334"/>
      <c r="C37" s="334"/>
      <c r="D37" s="334"/>
      <c r="E37" s="334"/>
      <c r="F37" s="334"/>
      <c r="G37" s="334"/>
      <c r="H37" s="334"/>
      <c r="I37" s="334"/>
      <c r="J37" s="334"/>
      <c r="K37" s="334"/>
      <c r="L37" s="334"/>
      <c r="M37" s="334"/>
      <c r="N37" s="335"/>
      <c r="O37" s="335"/>
      <c r="P37" s="335"/>
      <c r="Q37" s="335"/>
    </row>
    <row r="38" spans="1:17">
      <c r="A38" s="334"/>
      <c r="B38" s="334"/>
      <c r="C38" s="334"/>
      <c r="D38" s="334"/>
      <c r="E38" s="334"/>
      <c r="F38" s="334"/>
      <c r="G38" s="334"/>
      <c r="H38" s="334"/>
      <c r="I38" s="334"/>
      <c r="J38" s="334"/>
      <c r="K38" s="334"/>
      <c r="L38" s="334"/>
      <c r="M38" s="334"/>
      <c r="N38" s="335"/>
      <c r="O38" s="335"/>
      <c r="P38" s="335"/>
      <c r="Q38" s="335"/>
    </row>
    <row r="39" spans="1:17">
      <c r="A39" s="334"/>
      <c r="B39" s="334"/>
      <c r="C39" s="334"/>
      <c r="D39" s="334"/>
      <c r="E39" s="334"/>
      <c r="F39" s="334"/>
      <c r="G39" s="334"/>
      <c r="H39" s="334"/>
      <c r="I39" s="334"/>
      <c r="J39" s="334"/>
      <c r="K39" s="334"/>
      <c r="L39" s="334"/>
      <c r="M39" s="334"/>
      <c r="N39" s="335"/>
      <c r="O39" s="335"/>
      <c r="P39" s="335"/>
      <c r="Q39" s="335"/>
    </row>
    <row r="40" spans="1:17">
      <c r="A40" s="334"/>
      <c r="B40" s="334"/>
      <c r="C40" s="334"/>
      <c r="D40" s="334"/>
      <c r="E40" s="334"/>
      <c r="F40" s="334"/>
      <c r="G40" s="334"/>
      <c r="H40" s="334"/>
      <c r="I40" s="334"/>
      <c r="J40" s="334"/>
      <c r="K40" s="334"/>
      <c r="L40" s="334"/>
      <c r="M40" s="334"/>
      <c r="N40" s="335"/>
      <c r="O40" s="335"/>
      <c r="P40" s="335"/>
      <c r="Q40" s="335"/>
    </row>
    <row r="41" spans="1:17">
      <c r="A41" s="334"/>
      <c r="B41" s="334"/>
      <c r="C41" s="334"/>
      <c r="D41" s="334"/>
      <c r="E41" s="334"/>
      <c r="F41" s="334"/>
      <c r="G41" s="334"/>
      <c r="H41" s="334"/>
      <c r="I41" s="334"/>
      <c r="J41" s="334"/>
      <c r="K41" s="334"/>
      <c r="L41" s="334"/>
      <c r="M41" s="334"/>
      <c r="N41" s="335"/>
      <c r="O41" s="335"/>
      <c r="P41" s="335"/>
      <c r="Q41" s="335"/>
    </row>
    <row r="42" spans="1:17">
      <c r="A42" s="334"/>
      <c r="B42" s="334"/>
      <c r="C42" s="334"/>
      <c r="D42" s="334"/>
      <c r="E42" s="334"/>
      <c r="F42" s="334"/>
      <c r="G42" s="334"/>
      <c r="H42" s="334"/>
      <c r="I42" s="334"/>
      <c r="J42" s="334"/>
      <c r="K42" s="334"/>
      <c r="L42" s="334"/>
      <c r="M42" s="334"/>
      <c r="N42" s="335"/>
      <c r="O42" s="335"/>
      <c r="P42" s="335"/>
      <c r="Q42" s="335"/>
    </row>
    <row r="43" spans="1:17">
      <c r="A43" s="334"/>
      <c r="B43" s="334"/>
      <c r="C43" s="334"/>
      <c r="D43" s="334"/>
      <c r="E43" s="334"/>
      <c r="F43" s="334"/>
      <c r="G43" s="334"/>
      <c r="H43" s="334"/>
      <c r="I43" s="334"/>
      <c r="J43" s="334"/>
      <c r="K43" s="334"/>
      <c r="L43" s="334"/>
      <c r="M43" s="334"/>
      <c r="N43" s="335"/>
      <c r="O43" s="335"/>
      <c r="P43" s="335"/>
      <c r="Q43" s="335"/>
    </row>
    <row r="44" spans="1:17">
      <c r="A44" s="334"/>
      <c r="B44" s="334"/>
      <c r="C44" s="334"/>
      <c r="D44" s="334"/>
      <c r="E44" s="334"/>
      <c r="F44" s="334"/>
      <c r="G44" s="334"/>
      <c r="H44" s="334"/>
      <c r="I44" s="334"/>
      <c r="J44" s="334"/>
      <c r="K44" s="334"/>
      <c r="L44" s="334"/>
      <c r="M44" s="334"/>
      <c r="N44" s="335"/>
      <c r="O44" s="335"/>
      <c r="P44" s="335"/>
      <c r="Q44" s="335"/>
    </row>
    <row r="45" spans="1:17">
      <c r="A45" s="334"/>
      <c r="B45" s="334"/>
      <c r="C45" s="334"/>
      <c r="D45" s="334"/>
      <c r="E45" s="334"/>
      <c r="F45" s="334"/>
      <c r="G45" s="334"/>
      <c r="H45" s="334"/>
      <c r="I45" s="334"/>
      <c r="J45" s="334"/>
      <c r="K45" s="334"/>
      <c r="L45" s="334"/>
      <c r="M45" s="334"/>
      <c r="N45" s="335"/>
      <c r="O45" s="335"/>
      <c r="P45" s="335"/>
      <c r="Q45" s="335"/>
    </row>
    <row r="46" spans="1:17">
      <c r="A46" s="334"/>
      <c r="B46" s="334"/>
      <c r="C46" s="334"/>
      <c r="D46" s="334"/>
      <c r="E46" s="334"/>
      <c r="F46" s="334"/>
      <c r="G46" s="334"/>
      <c r="H46" s="334"/>
      <c r="I46" s="334"/>
      <c r="J46" s="334"/>
      <c r="K46" s="334"/>
      <c r="L46" s="334"/>
      <c r="M46" s="334"/>
      <c r="N46" s="335"/>
      <c r="O46" s="335"/>
      <c r="P46" s="335"/>
      <c r="Q46" s="335"/>
    </row>
    <row r="47" spans="1:17">
      <c r="A47" s="304"/>
      <c r="B47" s="304"/>
      <c r="C47" s="304"/>
      <c r="D47" s="304"/>
      <c r="E47" s="304"/>
      <c r="F47" s="304"/>
      <c r="G47" s="304"/>
      <c r="H47" s="304"/>
      <c r="I47" s="304"/>
      <c r="J47" s="304"/>
      <c r="K47" s="304"/>
      <c r="L47" s="304"/>
      <c r="M47" s="304"/>
    </row>
    <row r="48" spans="1:17">
      <c r="A48" s="304"/>
      <c r="B48" s="304"/>
      <c r="C48" s="304"/>
      <c r="D48" s="304"/>
      <c r="E48" s="304"/>
      <c r="F48" s="304"/>
      <c r="G48" s="304"/>
      <c r="H48" s="304"/>
      <c r="I48" s="304"/>
      <c r="J48" s="304"/>
      <c r="K48" s="304"/>
      <c r="L48" s="304"/>
      <c r="M48" s="304"/>
    </row>
    <row r="49" spans="1:13">
      <c r="A49" s="304"/>
      <c r="B49" s="304"/>
      <c r="C49" s="304"/>
      <c r="D49" s="304"/>
      <c r="E49" s="304"/>
      <c r="F49" s="304"/>
      <c r="G49" s="304"/>
      <c r="H49" s="304"/>
      <c r="I49" s="304"/>
      <c r="J49" s="304"/>
      <c r="K49" s="304"/>
      <c r="L49" s="304"/>
      <c r="M49" s="304"/>
    </row>
    <row r="50" spans="1:13">
      <c r="A50" s="304"/>
      <c r="B50" s="304"/>
      <c r="C50" s="304"/>
      <c r="D50" s="304"/>
      <c r="E50" s="304"/>
      <c r="F50" s="304"/>
      <c r="G50" s="304"/>
      <c r="H50" s="304"/>
      <c r="I50" s="304"/>
      <c r="J50" s="304"/>
      <c r="K50" s="304"/>
      <c r="L50" s="304"/>
      <c r="M50" s="304"/>
    </row>
    <row r="51" spans="1:13">
      <c r="A51" s="304"/>
      <c r="B51" s="304"/>
      <c r="C51" s="304"/>
      <c r="D51" s="304"/>
      <c r="E51" s="304"/>
      <c r="F51" s="304"/>
      <c r="G51" s="304"/>
      <c r="H51" s="304"/>
      <c r="I51" s="304"/>
      <c r="J51" s="304"/>
      <c r="K51" s="304"/>
      <c r="L51" s="304"/>
      <c r="M51" s="304"/>
    </row>
    <row r="52" spans="1:13">
      <c r="A52" s="304"/>
      <c r="B52" s="304"/>
      <c r="C52" s="304"/>
      <c r="D52" s="304"/>
      <c r="E52" s="304"/>
      <c r="F52" s="304"/>
      <c r="G52" s="304"/>
      <c r="H52" s="304"/>
      <c r="I52" s="304"/>
      <c r="J52" s="304"/>
      <c r="K52" s="304"/>
      <c r="L52" s="304"/>
      <c r="M52" s="304"/>
    </row>
    <row r="53" spans="1:13">
      <c r="A53" s="304"/>
      <c r="B53" s="304"/>
      <c r="C53" s="304"/>
      <c r="D53" s="304"/>
      <c r="E53" s="304"/>
      <c r="F53" s="304"/>
      <c r="G53" s="304"/>
      <c r="H53" s="304"/>
      <c r="I53" s="304"/>
      <c r="J53" s="304"/>
      <c r="K53" s="304"/>
      <c r="L53" s="304"/>
      <c r="M53" s="304"/>
    </row>
    <row r="54" spans="1:13">
      <c r="A54" s="304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</row>
    <row r="55" spans="1:13">
      <c r="A55" s="304"/>
      <c r="B55" s="304"/>
      <c r="C55" s="304"/>
      <c r="D55" s="304"/>
      <c r="E55" s="304"/>
      <c r="F55" s="304"/>
      <c r="G55" s="304"/>
      <c r="H55" s="304"/>
      <c r="I55" s="304"/>
      <c r="J55" s="304"/>
      <c r="K55" s="304"/>
      <c r="L55" s="304"/>
      <c r="M55" s="304"/>
    </row>
    <row r="56" spans="1:13">
      <c r="A56" s="304"/>
      <c r="B56" s="304"/>
      <c r="C56" s="304"/>
      <c r="D56" s="304"/>
      <c r="E56" s="304"/>
      <c r="F56" s="304"/>
      <c r="G56" s="304"/>
      <c r="H56" s="304"/>
      <c r="I56" s="304"/>
      <c r="J56" s="304"/>
      <c r="K56" s="304"/>
      <c r="L56" s="304"/>
      <c r="M56" s="304"/>
    </row>
    <row r="57" spans="1:13">
      <c r="A57" s="304"/>
      <c r="B57" s="304"/>
      <c r="C57" s="304"/>
      <c r="D57" s="304"/>
      <c r="E57" s="304"/>
      <c r="F57" s="304"/>
      <c r="G57" s="304"/>
      <c r="H57" s="304"/>
      <c r="I57" s="304"/>
      <c r="J57" s="304"/>
      <c r="K57" s="304"/>
      <c r="L57" s="304"/>
      <c r="M57" s="304"/>
    </row>
    <row r="58" spans="1:13">
      <c r="A58" s="304"/>
      <c r="B58" s="304"/>
      <c r="C58" s="304"/>
      <c r="D58" s="304"/>
      <c r="E58" s="304"/>
      <c r="F58" s="304"/>
      <c r="G58" s="304"/>
      <c r="H58" s="304"/>
      <c r="I58" s="304"/>
      <c r="J58" s="304"/>
      <c r="K58" s="304"/>
      <c r="L58" s="304"/>
      <c r="M58" s="304"/>
    </row>
    <row r="59" spans="1:13">
      <c r="A59" s="304"/>
      <c r="B59" s="304"/>
      <c r="C59" s="304"/>
      <c r="D59" s="304"/>
      <c r="E59" s="304"/>
      <c r="F59" s="304"/>
      <c r="G59" s="304"/>
      <c r="H59" s="304"/>
      <c r="I59" s="304"/>
      <c r="J59" s="304"/>
      <c r="K59" s="304"/>
      <c r="L59" s="304"/>
      <c r="M59" s="304"/>
    </row>
    <row r="60" spans="1:13">
      <c r="A60" s="304"/>
      <c r="B60" s="304"/>
      <c r="C60" s="304"/>
      <c r="D60" s="304"/>
      <c r="E60" s="304"/>
      <c r="F60" s="304"/>
      <c r="G60" s="304"/>
      <c r="H60" s="304"/>
      <c r="I60" s="304"/>
      <c r="J60" s="304"/>
      <c r="K60" s="304"/>
      <c r="L60" s="304"/>
      <c r="M60" s="304"/>
    </row>
    <row r="61" spans="1:13">
      <c r="A61" s="304"/>
      <c r="B61" s="304"/>
      <c r="C61" s="304"/>
      <c r="D61" s="304"/>
      <c r="E61" s="304"/>
      <c r="F61" s="304"/>
      <c r="G61" s="304"/>
      <c r="H61" s="304"/>
      <c r="I61" s="304"/>
      <c r="J61" s="304"/>
      <c r="K61" s="304"/>
      <c r="L61" s="304"/>
      <c r="M61" s="304"/>
    </row>
    <row r="62" spans="1:13">
      <c r="A62" s="304"/>
      <c r="B62" s="304"/>
      <c r="C62" s="304"/>
      <c r="D62" s="304"/>
      <c r="E62" s="304"/>
      <c r="F62" s="304"/>
      <c r="G62" s="304"/>
      <c r="H62" s="304"/>
      <c r="I62" s="304"/>
      <c r="J62" s="304"/>
      <c r="K62" s="304"/>
      <c r="L62" s="304"/>
      <c r="M62" s="304"/>
    </row>
    <row r="63" spans="1:13">
      <c r="A63" s="304"/>
      <c r="B63" s="304"/>
      <c r="C63" s="304"/>
      <c r="D63" s="304"/>
      <c r="E63" s="304"/>
      <c r="F63" s="304"/>
      <c r="G63" s="304"/>
      <c r="H63" s="304"/>
      <c r="I63" s="304"/>
      <c r="J63" s="304"/>
      <c r="K63" s="304"/>
      <c r="L63" s="304"/>
      <c r="M63" s="304"/>
    </row>
    <row r="64" spans="1:13">
      <c r="A64" s="304"/>
      <c r="B64" s="304"/>
      <c r="C64" s="304"/>
      <c r="D64" s="304"/>
      <c r="E64" s="304"/>
      <c r="F64" s="304"/>
      <c r="G64" s="304"/>
      <c r="H64" s="304"/>
      <c r="I64" s="304"/>
      <c r="J64" s="304"/>
      <c r="K64" s="304"/>
      <c r="L64" s="304"/>
      <c r="M64" s="304"/>
    </row>
    <row r="65" spans="1:13">
      <c r="A65" s="304"/>
      <c r="B65" s="304"/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</row>
  </sheetData>
  <mergeCells count="2">
    <mergeCell ref="A2:A4"/>
    <mergeCell ref="A6:A8"/>
  </mergeCells>
  <pageMargins left="0.511811024" right="0.511811024" top="0.78740157499999996" bottom="0.78740157499999996" header="0.31496062000000002" footer="0.31496062000000002"/>
  <pageSetup paperSize="9" scale="80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M43"/>
  <sheetViews>
    <sheetView view="pageBreakPreview" topLeftCell="A4" zoomScale="60" zoomScaleNormal="90" workbookViewId="0">
      <selection activeCell="L36" sqref="L36"/>
    </sheetView>
  </sheetViews>
  <sheetFormatPr defaultRowHeight="14.25"/>
  <cols>
    <col min="1" max="1" width="40.625" style="4" bestFit="1" customWidth="1"/>
  </cols>
  <sheetData>
    <row r="1" spans="1:13" s="364" customFormat="1" ht="15">
      <c r="A1" s="364" t="s">
        <v>2</v>
      </c>
      <c r="B1" s="385" t="s">
        <v>3</v>
      </c>
      <c r="C1" s="385" t="s">
        <v>4</v>
      </c>
      <c r="D1" s="385" t="s">
        <v>5</v>
      </c>
      <c r="E1" s="385" t="s">
        <v>6</v>
      </c>
      <c r="F1" s="385" t="s">
        <v>7</v>
      </c>
      <c r="G1" s="385" t="s">
        <v>8</v>
      </c>
      <c r="H1" s="385" t="s">
        <v>9</v>
      </c>
      <c r="I1" s="385" t="s">
        <v>10</v>
      </c>
      <c r="J1" s="385" t="s">
        <v>11</v>
      </c>
      <c r="K1" s="385" t="s">
        <v>12</v>
      </c>
      <c r="L1" s="385" t="s">
        <v>13</v>
      </c>
      <c r="M1" s="385" t="s">
        <v>14</v>
      </c>
    </row>
    <row r="2" spans="1:13" ht="15.75">
      <c r="A2" s="17" t="s">
        <v>95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>
      <c r="A3" s="20" t="s">
        <v>18</v>
      </c>
      <c r="B3" s="156">
        <f>Plano_Estatístico_2018_HJB!B363</f>
        <v>3.3509933774834435</v>
      </c>
      <c r="C3" s="156">
        <f>Plano_Estatístico_2018_HJB!C363</f>
        <v>3.4107142857142856</v>
      </c>
      <c r="D3" s="156">
        <f>Plano_Estatístico_2018_HJB!D363</f>
        <v>3.2246376811594204</v>
      </c>
      <c r="E3" s="156">
        <f>Plano_Estatístico_2018_HJB!E363</f>
        <v>3.8083333333333331</v>
      </c>
      <c r="F3" s="156">
        <f>Plano_Estatístico_2018_HJB!F363</f>
        <v>3.112676056338028</v>
      </c>
      <c r="G3" s="156">
        <f>Plano_Estatístico_2018_HJB!G363</f>
        <v>3.7943925233644862</v>
      </c>
      <c r="H3" s="156">
        <f>Plano_Estatístico_2018_HJB!H363</f>
        <v>3.3484848484848486</v>
      </c>
      <c r="I3" s="156">
        <f>Plano_Estatístico_2018_HJB!I363</f>
        <v>3.5193798449612403</v>
      </c>
      <c r="J3" s="156">
        <f>Plano_Estatístico_2018_HJB!J363</f>
        <v>3.3283582089552239</v>
      </c>
      <c r="K3" s="156">
        <f>Plano_Estatístico_2018_HJB!K363</f>
        <v>3.7876106194690267</v>
      </c>
      <c r="L3" s="156">
        <f>Plano_Estatístico_2018_HJB!L363</f>
        <v>3.9333333333333331</v>
      </c>
      <c r="M3" s="156">
        <f>Plano_Estatístico_2018_HJB!M363</f>
        <v>3.2790697674418605</v>
      </c>
    </row>
    <row r="4" spans="1:13" ht="15">
      <c r="A4" s="20" t="s">
        <v>19</v>
      </c>
      <c r="B4" s="156">
        <f>Plano_Estatístico_2018_HJB!B364</f>
        <v>12.450704225352112</v>
      </c>
      <c r="C4" s="156">
        <f>Plano_Estatístico_2018_HJB!C364</f>
        <v>15.682539682539682</v>
      </c>
      <c r="D4" s="156">
        <f>Plano_Estatístico_2018_HJB!D364</f>
        <v>14.220779220779221</v>
      </c>
      <c r="E4" s="156">
        <f>Plano_Estatístico_2018_HJB!E364</f>
        <v>13.08</v>
      </c>
      <c r="F4" s="156">
        <f>Plano_Estatístico_2018_HJB!F364</f>
        <v>12.545454545454545</v>
      </c>
      <c r="G4" s="156">
        <f>Plano_Estatístico_2018_HJB!G364</f>
        <v>13.014925373134329</v>
      </c>
      <c r="H4" s="156">
        <f>Plano_Estatístico_2018_HJB!H364</f>
        <v>14.596491228070175</v>
      </c>
      <c r="I4" s="156">
        <f>Plano_Estatístico_2018_HJB!I364</f>
        <v>11.964285714285714</v>
      </c>
      <c r="J4" s="156">
        <f>Plano_Estatístico_2018_HJB!J364</f>
        <v>17.433962264150942</v>
      </c>
      <c r="K4" s="156">
        <f>Plano_Estatístico_2018_HJB!K364</f>
        <v>14.041666666666666</v>
      </c>
      <c r="L4" s="156">
        <f>Plano_Estatístico_2018_HJB!L364</f>
        <v>12.493333333333334</v>
      </c>
      <c r="M4" s="156">
        <f>Plano_Estatístico_2018_HJB!M364</f>
        <v>9.6235294117647054</v>
      </c>
    </row>
    <row r="5" spans="1:13" ht="15">
      <c r="A5" s="20" t="s">
        <v>20</v>
      </c>
      <c r="B5" s="156">
        <f>Plano_Estatístico_2018_HJB!B365</f>
        <v>4.3207547169811322</v>
      </c>
      <c r="C5" s="156">
        <f>Plano_Estatístico_2018_HJB!C365</f>
        <v>5.3513513513513518</v>
      </c>
      <c r="D5" s="156">
        <f>Plano_Estatístico_2018_HJB!D365</f>
        <v>7.9375</v>
      </c>
      <c r="E5" s="156">
        <f>Plano_Estatístico_2018_HJB!E365</f>
        <v>6</v>
      </c>
      <c r="F5" s="156">
        <f>Plano_Estatístico_2018_HJB!F365</f>
        <v>7.0540540540540544</v>
      </c>
      <c r="G5" s="156">
        <f>Plano_Estatístico_2018_HJB!G365</f>
        <v>4.6744186046511631</v>
      </c>
      <c r="H5" s="156">
        <f>Plano_Estatístico_2018_HJB!H365</f>
        <v>6.0526315789473681</v>
      </c>
      <c r="I5" s="156">
        <f>Plano_Estatístico_2018_HJB!I365</f>
        <v>4.5434782608695654</v>
      </c>
      <c r="J5" s="156">
        <f>Plano_Estatístico_2018_HJB!J365</f>
        <v>3.5652173913043477</v>
      </c>
      <c r="K5" s="156">
        <f>Plano_Estatístico_2018_HJB!K365</f>
        <v>4.95</v>
      </c>
      <c r="L5" s="156">
        <f>Plano_Estatístico_2018_HJB!L365</f>
        <v>5.5945945945945947</v>
      </c>
      <c r="M5" s="156">
        <f>Plano_Estatístico_2018_HJB!M365</f>
        <v>4.2765957446808507</v>
      </c>
    </row>
    <row r="6" spans="1:13" ht="15.75">
      <c r="A6" s="23" t="s">
        <v>0</v>
      </c>
      <c r="B6" s="25">
        <f>Plano_Estatístico_2018_HJB!B366</f>
        <v>5.8872727272727277</v>
      </c>
      <c r="C6" s="25">
        <f>Plano_Estatístico_2018_HJB!C366</f>
        <v>7.3962264150943398</v>
      </c>
      <c r="D6" s="25">
        <f>Plano_Estatístico_2018_HJB!D366</f>
        <v>7.2631578947368425</v>
      </c>
      <c r="E6" s="25">
        <f>Plano_Estatístico_2018_HJB!E366</f>
        <v>7.1260504201680677</v>
      </c>
      <c r="F6" s="25">
        <f>Plano_Estatístico_2018_HJB!F366</f>
        <v>6.51953125</v>
      </c>
      <c r="G6" s="25">
        <f>Plano_Estatístico_2018_HJB!G366</f>
        <v>6.8156682027649769</v>
      </c>
      <c r="H6" s="25">
        <f>Plano_Estatístico_2018_HJB!H366</f>
        <v>9.0602409638554224</v>
      </c>
      <c r="I6" s="25">
        <f>Plano_Estatístico_2018_HJB!I366</f>
        <v>8.5102040816326525</v>
      </c>
      <c r="J6" s="25">
        <f>Plano_Estatístico_2018_HJB!J366</f>
        <v>9.2409638554216862</v>
      </c>
      <c r="K6" s="25">
        <f>Plano_Estatístico_2018_HJB!K366</f>
        <v>9.4624277456647405</v>
      </c>
      <c r="L6" s="25">
        <f>Plano_Estatístico_2018_HJB!L366</f>
        <v>9.4939024390243905</v>
      </c>
      <c r="M6" s="25">
        <f>Plano_Estatístico_2018_HJB!M366</f>
        <v>7.5497382198952883</v>
      </c>
    </row>
    <row r="43" spans="10:10">
      <c r="J43" s="398" t="s">
        <v>823</v>
      </c>
    </row>
  </sheetData>
  <pageMargins left="0.511811024" right="0.511811024" top="0.78740157499999996" bottom="0.78740157499999996" header="0.31496062000000002" footer="0.31496062000000002"/>
  <pageSetup scale="7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F1E6AD-C357-4AF3-B893-6AA26A5D1B15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5</vt:i4>
      </vt:variant>
    </vt:vector>
  </HeadingPairs>
  <TitlesOfParts>
    <vt:vector size="11" baseType="lpstr">
      <vt:lpstr>Sumário</vt:lpstr>
      <vt:lpstr>Sumário Provisório</vt:lpstr>
      <vt:lpstr>Plano_Estatístico_2018_HJB</vt:lpstr>
      <vt:lpstr>% de Ocupação</vt:lpstr>
      <vt:lpstr>% de Ocupação Trimestral</vt:lpstr>
      <vt:lpstr>Média de Permanência</vt:lpstr>
      <vt:lpstr>'% de Ocupação'!Area_de_impressao</vt:lpstr>
      <vt:lpstr>'% de Ocupação Trimestral'!Area_de_impressao</vt:lpstr>
      <vt:lpstr>'Média de Permanência'!Area_de_impressao</vt:lpstr>
      <vt:lpstr>Plano_Estatístico_2018_HJB!Area_de_impressao</vt:lpstr>
      <vt:lpstr>'Sumário Provisório'!Area_de_impressao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Moraes</dc:creator>
  <cp:lastModifiedBy>Rodrigo da Silva Moraes</cp:lastModifiedBy>
  <cp:lastPrinted>2019-01-08T14:33:02Z</cp:lastPrinted>
  <dcterms:created xsi:type="dcterms:W3CDTF">2016-11-14T11:47:23Z</dcterms:created>
  <dcterms:modified xsi:type="dcterms:W3CDTF">2019-01-08T16:00:20Z</dcterms:modified>
</cp:coreProperties>
</file>