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PLANOS ESTATÍSTICO HRPM\"/>
    </mc:Choice>
  </mc:AlternateContent>
  <bookViews>
    <workbookView xWindow="0" yWindow="0" windowWidth="20490" windowHeight="7755"/>
  </bookViews>
  <sheets>
    <sheet name="PE Atual 05.06.12" sheetId="4" r:id="rId1"/>
    <sheet name="Ocupação" sheetId="5" r:id="rId2"/>
  </sheets>
  <definedNames>
    <definedName name="_xlnm.Print_Titles" localSheetId="0">'PE Atual 05.06.12'!$3:$3</definedName>
    <definedName name="Z_8E7717FA_F981_4678_BA29_BB5CBD28177B_.wvu.PrintArea" localSheetId="0" hidden="1">'PE Atual 05.06.12'!$A$1:$N$1494</definedName>
    <definedName name="Z_8E7717FA_F981_4678_BA29_BB5CBD28177B_.wvu.PrintTitles" localSheetId="0" hidden="1">'PE Atual 05.06.12'!$3:$3</definedName>
    <definedName name="Z_8E7717FA_F981_4678_BA29_BB5CBD28177B_.wvu.Rows" localSheetId="0" hidden="1">'PE Atual 05.06.12'!#REF!,'PE Atual 05.06.12'!#REF!,'PE Atual 05.06.12'!#REF!,'PE Atual 05.06.12'!#REF!,'PE Atual 05.06.12'!#REF!,'PE Atual 05.06.12'!#REF!,'PE Atual 05.06.12'!$334:$344,'PE Atual 05.06.12'!#REF!,'PE Atual 05.06.12'!#REF!,'PE Atual 05.06.12'!#REF!,'PE Atual 05.06.12'!#REF!,'PE Atual 05.06.12'!#REF!,'PE Atual 05.06.12'!#REF!,'PE Atual 05.06.12'!#REF!,'PE Atual 05.06.12'!#REF!,'PE Atual 05.06.12'!#REF!,'PE Atual 05.06.12'!#REF!,'PE Atual 05.06.12'!#REF!,'PE Atual 05.06.12'!#REF!,'PE Atual 05.06.12'!#REF!,'PE Atual 05.06.12'!#REF!,'PE Atual 05.06.12'!#REF!</definedName>
  </definedNames>
  <calcPr calcId="152511" iterateDelta="1E-4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</workbook>
</file>

<file path=xl/calcChain.xml><?xml version="1.0" encoding="utf-8"?>
<calcChain xmlns="http://schemas.openxmlformats.org/spreadsheetml/2006/main">
  <c r="M1429" i="4" l="1"/>
  <c r="M1255" i="4"/>
  <c r="M1152" i="4" l="1"/>
  <c r="M178" i="4" l="1"/>
  <c r="L1200" i="4" l="1"/>
  <c r="L766" i="4" l="1"/>
  <c r="L683" i="4"/>
  <c r="L440" i="4" l="1"/>
  <c r="L178" i="4" l="1"/>
  <c r="K1425" i="4" l="1"/>
  <c r="K1429" i="4"/>
  <c r="K710" i="4"/>
  <c r="K877" i="4" l="1"/>
  <c r="K178" i="4" l="1"/>
  <c r="J252" i="4" l="1"/>
  <c r="J432" i="4" l="1"/>
  <c r="J178" i="4"/>
  <c r="G1429" i="4" l="1"/>
  <c r="I378" i="4"/>
  <c r="I362" i="4"/>
  <c r="M1462" i="4" l="1"/>
  <c r="M1461" i="4"/>
  <c r="M1460" i="4"/>
  <c r="M1459" i="4"/>
  <c r="K1462" i="4"/>
  <c r="K1461" i="4"/>
  <c r="K1460" i="4"/>
  <c r="K1459" i="4"/>
  <c r="I1462" i="4"/>
  <c r="I1461" i="4"/>
  <c r="I1460" i="4"/>
  <c r="I1459" i="4"/>
  <c r="L1462" i="4"/>
  <c r="L1461" i="4"/>
  <c r="L1460" i="4"/>
  <c r="L1459" i="4"/>
  <c r="J1462" i="4"/>
  <c r="J1461" i="4"/>
  <c r="J1460" i="4"/>
  <c r="J1459" i="4"/>
  <c r="H1462" i="4"/>
  <c r="H1461" i="4"/>
  <c r="H1460" i="4"/>
  <c r="H1459" i="4"/>
  <c r="M1425" i="4"/>
  <c r="L1425" i="4"/>
  <c r="J1425" i="4"/>
  <c r="I1425" i="4"/>
  <c r="H1425" i="4"/>
  <c r="G1425" i="4"/>
  <c r="F1425" i="4"/>
  <c r="E1425" i="4"/>
  <c r="H178" i="4"/>
  <c r="G1462" i="4"/>
  <c r="G1461" i="4"/>
  <c r="G1460" i="4"/>
  <c r="G1459" i="4"/>
  <c r="G178" i="4" l="1"/>
  <c r="F1099" i="4" l="1"/>
  <c r="F1462" i="4"/>
  <c r="F1461" i="4"/>
  <c r="F1460" i="4"/>
  <c r="F1459" i="4"/>
  <c r="F1290" i="4"/>
  <c r="F178" i="4" l="1"/>
  <c r="E1462" i="4" l="1"/>
  <c r="E1461" i="4"/>
  <c r="E1460" i="4"/>
  <c r="E1459" i="4"/>
  <c r="M1139" i="4"/>
  <c r="L1139" i="4"/>
  <c r="K1139" i="4"/>
  <c r="J1139" i="4"/>
  <c r="I1139" i="4"/>
  <c r="H1139" i="4"/>
  <c r="G1139" i="4"/>
  <c r="F1139" i="4"/>
  <c r="E1139" i="4"/>
  <c r="E741" i="4" l="1"/>
  <c r="E742" i="4"/>
  <c r="E178" i="4" l="1"/>
  <c r="N1422" i="4" l="1"/>
  <c r="N1423" i="4"/>
  <c r="N1421" i="4"/>
  <c r="N1420" i="4"/>
  <c r="N1419" i="4"/>
  <c r="N1418" i="4"/>
  <c r="N1417" i="4"/>
  <c r="N1286" i="4" l="1"/>
  <c r="N1314" i="4"/>
  <c r="N1315" i="4"/>
  <c r="N1313" i="4"/>
  <c r="N1312" i="4"/>
  <c r="N1311" i="4"/>
  <c r="N1310" i="4"/>
  <c r="N1309" i="4"/>
  <c r="N1300" i="4"/>
  <c r="N1299" i="4"/>
  <c r="N1283" i="4"/>
  <c r="N1265" i="4"/>
  <c r="N1264" i="4"/>
  <c r="M659" i="4" l="1"/>
  <c r="L659" i="4"/>
  <c r="K659" i="4"/>
  <c r="J659" i="4"/>
  <c r="I659" i="4"/>
  <c r="H659" i="4"/>
  <c r="G659" i="4"/>
  <c r="F659" i="4"/>
  <c r="E659" i="4"/>
  <c r="D659" i="4"/>
  <c r="C659" i="4"/>
  <c r="B659" i="4"/>
  <c r="N658" i="4"/>
  <c r="N659" i="4" s="1"/>
  <c r="B178" i="4" l="1"/>
  <c r="D178" i="4"/>
  <c r="D1462" i="4" l="1"/>
  <c r="D1461" i="4"/>
  <c r="D1460" i="4"/>
  <c r="D1459" i="4"/>
  <c r="D1425" i="4"/>
  <c r="N1475" i="4"/>
  <c r="D1139" i="4"/>
  <c r="L988" i="4"/>
  <c r="J988" i="4"/>
  <c r="H988" i="4"/>
  <c r="F988" i="4"/>
  <c r="M988" i="4"/>
  <c r="K988" i="4"/>
  <c r="I988" i="4"/>
  <c r="G988" i="4"/>
  <c r="E988" i="4"/>
  <c r="D988" i="4"/>
  <c r="M914" i="4"/>
  <c r="L914" i="4"/>
  <c r="K914" i="4"/>
  <c r="J914" i="4"/>
  <c r="I914" i="4"/>
  <c r="H914" i="4"/>
  <c r="G914" i="4"/>
  <c r="F914" i="4"/>
  <c r="E914" i="4"/>
  <c r="D914" i="4"/>
  <c r="C914" i="4"/>
  <c r="D118" i="4" l="1"/>
  <c r="D14" i="4" l="1"/>
  <c r="N1251" i="4"/>
  <c r="N1250" i="4"/>
  <c r="N1249" i="4"/>
  <c r="N1248" i="4"/>
  <c r="N1247" i="4"/>
  <c r="N1287" i="4"/>
  <c r="N1285" i="4"/>
  <c r="N1284" i="4"/>
  <c r="N1282" i="4"/>
  <c r="M651" i="4" l="1"/>
  <c r="M654" i="4" s="1"/>
  <c r="M656" i="4" s="1"/>
  <c r="L651" i="4"/>
  <c r="L654" i="4" s="1"/>
  <c r="L656" i="4" s="1"/>
  <c r="K651" i="4"/>
  <c r="K654" i="4" s="1"/>
  <c r="K656" i="4" s="1"/>
  <c r="J651" i="4"/>
  <c r="J654" i="4" s="1"/>
  <c r="J656" i="4" s="1"/>
  <c r="I651" i="4"/>
  <c r="I654" i="4" s="1"/>
  <c r="I656" i="4" s="1"/>
  <c r="H651" i="4"/>
  <c r="H654" i="4" s="1"/>
  <c r="H656" i="4" s="1"/>
  <c r="G651" i="4"/>
  <c r="G654" i="4" s="1"/>
  <c r="G656" i="4" s="1"/>
  <c r="F651" i="4"/>
  <c r="F654" i="4" s="1"/>
  <c r="F656" i="4" s="1"/>
  <c r="E651" i="4"/>
  <c r="E654" i="4" s="1"/>
  <c r="E656" i="4" s="1"/>
  <c r="D651" i="4"/>
  <c r="D654" i="4" s="1"/>
  <c r="D656" i="4" s="1"/>
  <c r="C651" i="4"/>
  <c r="C654" i="4" s="1"/>
  <c r="C656" i="4" s="1"/>
  <c r="B651" i="4"/>
  <c r="N650" i="4"/>
  <c r="N649" i="4"/>
  <c r="N648" i="4"/>
  <c r="N647" i="4"/>
  <c r="N646" i="4"/>
  <c r="N645" i="4"/>
  <c r="N644" i="4"/>
  <c r="N643" i="4"/>
  <c r="N642" i="4"/>
  <c r="N641" i="4"/>
  <c r="M575" i="4"/>
  <c r="M576" i="4" s="1"/>
  <c r="L575" i="4"/>
  <c r="L576" i="4" s="1"/>
  <c r="K575" i="4"/>
  <c r="K576" i="4" s="1"/>
  <c r="J575" i="4"/>
  <c r="J576" i="4" s="1"/>
  <c r="I575" i="4"/>
  <c r="I576" i="4" s="1"/>
  <c r="H575" i="4"/>
  <c r="H576" i="4" s="1"/>
  <c r="G575" i="4"/>
  <c r="G576" i="4" s="1"/>
  <c r="F575" i="4"/>
  <c r="F576" i="4" s="1"/>
  <c r="E575" i="4"/>
  <c r="E576" i="4" s="1"/>
  <c r="D575" i="4"/>
  <c r="D576" i="4" s="1"/>
  <c r="C575" i="4"/>
  <c r="C576" i="4" s="1"/>
  <c r="B575" i="4"/>
  <c r="B576" i="4" s="1"/>
  <c r="N574" i="4"/>
  <c r="N664" i="4"/>
  <c r="N665" i="4"/>
  <c r="N666" i="4"/>
  <c r="N667" i="4"/>
  <c r="N668" i="4"/>
  <c r="N669" i="4"/>
  <c r="N670" i="4"/>
  <c r="C655" i="4" l="1"/>
  <c r="D655" i="4"/>
  <c r="E655" i="4"/>
  <c r="F655" i="4"/>
  <c r="G655" i="4"/>
  <c r="H655" i="4"/>
  <c r="I655" i="4"/>
  <c r="J655" i="4"/>
  <c r="K655" i="4"/>
  <c r="L655" i="4"/>
  <c r="M655" i="4"/>
  <c r="N651" i="4"/>
  <c r="B654" i="4"/>
  <c r="B656" i="4" s="1"/>
  <c r="N575" i="4"/>
  <c r="N576" i="4" s="1"/>
  <c r="C1459" i="4"/>
  <c r="C1460" i="4"/>
  <c r="C1461" i="4"/>
  <c r="C1462" i="4"/>
  <c r="C1425" i="4"/>
  <c r="C1025" i="4"/>
  <c r="B1139" i="4"/>
  <c r="C1139" i="4"/>
  <c r="C988" i="4"/>
  <c r="N654" i="4" l="1"/>
  <c r="N656" i="4" s="1"/>
  <c r="B655" i="4"/>
  <c r="N655" i="4" s="1"/>
  <c r="C440" i="4"/>
  <c r="B1462" i="4" l="1"/>
  <c r="B1461" i="4"/>
  <c r="B1460" i="4"/>
  <c r="B1459" i="4"/>
  <c r="B1425" i="4"/>
  <c r="B252" i="4" l="1"/>
  <c r="B988" i="4" l="1"/>
  <c r="E362" i="4" l="1"/>
  <c r="M238" i="4"/>
  <c r="M242" i="4" s="1"/>
  <c r="M239" i="4"/>
  <c r="M240" i="4"/>
  <c r="M241" i="4"/>
  <c r="M245" i="4"/>
  <c r="M246" i="4"/>
  <c r="M247" i="4"/>
  <c r="M249" i="4"/>
  <c r="M250" i="4"/>
  <c r="M251" i="4"/>
  <c r="M248" i="4"/>
  <c r="M252" i="4"/>
  <c r="N1295" i="4" l="1"/>
  <c r="M477" i="4" l="1"/>
  <c r="M470" i="4"/>
  <c r="L470" i="4" l="1"/>
  <c r="L689" i="4" l="1"/>
  <c r="L241" i="4" l="1"/>
  <c r="L240" i="4"/>
  <c r="L239" i="4"/>
  <c r="L238" i="4"/>
  <c r="L250" i="4"/>
  <c r="L252" i="4"/>
  <c r="L251" i="4"/>
  <c r="L249" i="4"/>
  <c r="L248" i="4"/>
  <c r="L247" i="4"/>
  <c r="L246" i="4"/>
  <c r="L245" i="4"/>
  <c r="L24" i="4" l="1"/>
  <c r="L14" i="4"/>
  <c r="J24" i="4" l="1"/>
  <c r="J14" i="4"/>
  <c r="B37" i="4" l="1"/>
  <c r="H511" i="4" l="1"/>
  <c r="H24" i="4" l="1"/>
  <c r="H14" i="4"/>
  <c r="G24" i="4" l="1"/>
  <c r="G14" i="4"/>
  <c r="F62" i="4" l="1"/>
  <c r="D394" i="4"/>
  <c r="E1217" i="4"/>
  <c r="E1482" i="4" s="1"/>
  <c r="E750" i="4"/>
  <c r="E217" i="4" l="1"/>
  <c r="D750" i="4" l="1"/>
  <c r="J1228" i="4" l="1"/>
  <c r="J1229" i="4" s="1"/>
  <c r="K1228" i="4"/>
  <c r="K1229" i="4" s="1"/>
  <c r="D362" i="4" l="1"/>
  <c r="D24" i="4" l="1"/>
  <c r="C750" i="4" l="1"/>
  <c r="C1255" i="4" l="1"/>
  <c r="B1255" i="4"/>
  <c r="B1152" i="4" l="1"/>
  <c r="B750" i="4"/>
  <c r="B251" i="4" l="1"/>
  <c r="B239" i="4"/>
  <c r="B250" i="4"/>
  <c r="B241" i="4"/>
  <c r="B850" i="4" l="1"/>
  <c r="C850" i="4"/>
  <c r="D850" i="4"/>
  <c r="E850" i="4"/>
  <c r="F850" i="4"/>
  <c r="G850" i="4"/>
  <c r="H850" i="4"/>
  <c r="I850" i="4"/>
  <c r="J850" i="4"/>
  <c r="K850" i="4"/>
  <c r="L850" i="4"/>
  <c r="M850" i="4"/>
  <c r="L362" i="4" l="1"/>
  <c r="J803" i="4" l="1"/>
  <c r="F803" i="4"/>
  <c r="M1228" i="4" l="1"/>
  <c r="M62" i="4" l="1"/>
  <c r="L62" i="4" l="1"/>
  <c r="K62" i="4" l="1"/>
  <c r="J1323" i="4" l="1"/>
  <c r="J62" i="4" l="1"/>
  <c r="I62" i="4" l="1"/>
  <c r="H62" i="4" l="1"/>
  <c r="G62" i="4"/>
  <c r="G27" i="4"/>
  <c r="G1062" i="4"/>
  <c r="E62" i="4" l="1"/>
  <c r="D951" i="4" l="1"/>
  <c r="C62" i="4" l="1"/>
  <c r="D62" i="4"/>
  <c r="C1323" i="4"/>
  <c r="M967" i="4"/>
  <c r="L967" i="4"/>
  <c r="K967" i="4"/>
  <c r="J967" i="4"/>
  <c r="I967" i="4"/>
  <c r="H967" i="4"/>
  <c r="G967" i="4"/>
  <c r="F967" i="4"/>
  <c r="E967" i="4"/>
  <c r="D967" i="4"/>
  <c r="C967" i="4"/>
  <c r="B967" i="4"/>
  <c r="M813" i="4"/>
  <c r="L813" i="4"/>
  <c r="K813" i="4"/>
  <c r="J813" i="4"/>
  <c r="I813" i="4"/>
  <c r="H813" i="4"/>
  <c r="G813" i="4"/>
  <c r="F813" i="4"/>
  <c r="E813" i="4"/>
  <c r="D813" i="4"/>
  <c r="C813" i="4"/>
  <c r="B813" i="4"/>
  <c r="C593" i="4"/>
  <c r="B593" i="4"/>
  <c r="E593" i="4"/>
  <c r="D593" i="4"/>
  <c r="G593" i="4"/>
  <c r="F593" i="4"/>
  <c r="M887" i="4" l="1"/>
  <c r="L887" i="4"/>
  <c r="K887" i="4"/>
  <c r="J887" i="4"/>
  <c r="I887" i="4"/>
  <c r="H887" i="4"/>
  <c r="G887" i="4"/>
  <c r="F887" i="4"/>
  <c r="E887" i="4"/>
  <c r="D887" i="4"/>
  <c r="C887" i="4"/>
  <c r="M856" i="4"/>
  <c r="L856" i="4"/>
  <c r="K856" i="4"/>
  <c r="J856" i="4"/>
  <c r="I856" i="4"/>
  <c r="H856" i="4"/>
  <c r="G856" i="4"/>
  <c r="F856" i="4"/>
  <c r="E856" i="4"/>
  <c r="D856" i="4"/>
  <c r="C856" i="4"/>
  <c r="B856" i="4"/>
  <c r="B887" i="4"/>
  <c r="B893" i="4"/>
  <c r="M689" i="4" l="1"/>
  <c r="K689" i="4"/>
  <c r="J689" i="4"/>
  <c r="I689" i="4"/>
  <c r="H689" i="4"/>
  <c r="G689" i="4"/>
  <c r="F689" i="4"/>
  <c r="E689" i="4"/>
  <c r="D689" i="4"/>
  <c r="C689" i="4"/>
  <c r="B689" i="4"/>
  <c r="M726" i="4"/>
  <c r="L726" i="4"/>
  <c r="K726" i="4"/>
  <c r="J726" i="4"/>
  <c r="I726" i="4"/>
  <c r="H726" i="4"/>
  <c r="G726" i="4"/>
  <c r="F726" i="4"/>
  <c r="E726" i="4"/>
  <c r="D726" i="4"/>
  <c r="C726" i="4"/>
  <c r="B726" i="4"/>
  <c r="M782" i="4"/>
  <c r="L782" i="4"/>
  <c r="K782" i="4"/>
  <c r="J782" i="4"/>
  <c r="I782" i="4"/>
  <c r="H782" i="4"/>
  <c r="G782" i="4"/>
  <c r="F782" i="4"/>
  <c r="E782" i="4"/>
  <c r="D782" i="4"/>
  <c r="C782" i="4"/>
  <c r="B782" i="4"/>
  <c r="B249" i="4" l="1"/>
  <c r="B248" i="4"/>
  <c r="B338" i="4" s="1"/>
  <c r="B247" i="4"/>
  <c r="B337" i="4" s="1"/>
  <c r="B246" i="4"/>
  <c r="B336" i="4" s="1"/>
  <c r="B240" i="4"/>
  <c r="D241" i="4"/>
  <c r="M118" i="4"/>
  <c r="L118" i="4"/>
  <c r="K118" i="4"/>
  <c r="J118" i="4"/>
  <c r="I118" i="4"/>
  <c r="H118" i="4"/>
  <c r="G118" i="4"/>
  <c r="F118" i="4"/>
  <c r="E118" i="4"/>
  <c r="C118" i="4"/>
  <c r="B118" i="4"/>
  <c r="M97" i="4"/>
  <c r="L97" i="4"/>
  <c r="K97" i="4"/>
  <c r="J97" i="4"/>
  <c r="I97" i="4"/>
  <c r="H97" i="4"/>
  <c r="G97" i="4"/>
  <c r="F97" i="4"/>
  <c r="E97" i="4"/>
  <c r="D97" i="4"/>
  <c r="C97" i="4"/>
  <c r="B97" i="4"/>
  <c r="B40" i="4"/>
  <c r="B30" i="4"/>
  <c r="B331" i="4" l="1"/>
  <c r="L378" i="4"/>
  <c r="J378" i="4"/>
  <c r="J362" i="4"/>
  <c r="J370" i="4" s="1"/>
  <c r="M362" i="4"/>
  <c r="K362" i="4"/>
  <c r="M1115" i="4"/>
  <c r="L1115" i="4"/>
  <c r="J1115" i="4"/>
  <c r="K1115" i="4"/>
  <c r="I1115" i="4"/>
  <c r="H1115" i="4"/>
  <c r="G1115" i="4"/>
  <c r="M1041" i="4"/>
  <c r="L1041" i="4"/>
  <c r="K1041" i="4"/>
  <c r="J1041" i="4"/>
  <c r="I1041" i="4"/>
  <c r="H1041" i="4"/>
  <c r="G1041" i="4"/>
  <c r="F1041" i="4"/>
  <c r="E1041" i="4"/>
  <c r="D1041" i="4"/>
  <c r="C1041" i="4"/>
  <c r="M1004" i="4"/>
  <c r="L1004" i="4"/>
  <c r="K1004" i="4"/>
  <c r="J1004" i="4"/>
  <c r="I1004" i="4"/>
  <c r="H1004" i="4"/>
  <c r="G1004" i="4"/>
  <c r="F1004" i="4"/>
  <c r="E1004" i="4"/>
  <c r="D1004" i="4"/>
  <c r="C1004" i="4"/>
  <c r="M378" i="4"/>
  <c r="K378" i="4"/>
  <c r="C37" i="4" l="1"/>
  <c r="C265" i="4" s="1"/>
  <c r="C41" i="4"/>
  <c r="N1465" i="4"/>
  <c r="N1464" i="4"/>
  <c r="N1456" i="4"/>
  <c r="N1455" i="4"/>
  <c r="N1453" i="4"/>
  <c r="N1452" i="4"/>
  <c r="N1451" i="4"/>
  <c r="N1450" i="4"/>
  <c r="N1449" i="4"/>
  <c r="N1448" i="4"/>
  <c r="N1445" i="4"/>
  <c r="N1444" i="4"/>
  <c r="M1441" i="4"/>
  <c r="L1441" i="4"/>
  <c r="K1441" i="4"/>
  <c r="J1441" i="4"/>
  <c r="I1441" i="4"/>
  <c r="H1441" i="4"/>
  <c r="G1441" i="4"/>
  <c r="F1441" i="4"/>
  <c r="E1441" i="4"/>
  <c r="D1441" i="4"/>
  <c r="C1441" i="4"/>
  <c r="B1441" i="4"/>
  <c r="N1440" i="4"/>
  <c r="N1439" i="4"/>
  <c r="N1438" i="4"/>
  <c r="N1437" i="4"/>
  <c r="N1436" i="4"/>
  <c r="N1435" i="4"/>
  <c r="N1434" i="4"/>
  <c r="N1433" i="4"/>
  <c r="L1429" i="4"/>
  <c r="J1429" i="4"/>
  <c r="I1429" i="4"/>
  <c r="F1429" i="4"/>
  <c r="E1429" i="4"/>
  <c r="D1429" i="4"/>
  <c r="C1429" i="4"/>
  <c r="B1429" i="4"/>
  <c r="N1428" i="4"/>
  <c r="N1427" i="4"/>
  <c r="N1426" i="4"/>
  <c r="N1424" i="4"/>
  <c r="N1416" i="4"/>
  <c r="N1415" i="4"/>
  <c r="N1414" i="4"/>
  <c r="N1413" i="4"/>
  <c r="N1412" i="4"/>
  <c r="N1411" i="4"/>
  <c r="N1410" i="4"/>
  <c r="N1409" i="4"/>
  <c r="N1408" i="4"/>
  <c r="N1407" i="4"/>
  <c r="N1406" i="4"/>
  <c r="N1405" i="4"/>
  <c r="M1397" i="4"/>
  <c r="M1398" i="4" s="1"/>
  <c r="L1397" i="4"/>
  <c r="L1398" i="4" s="1"/>
  <c r="K1397" i="4"/>
  <c r="K1398" i="4" s="1"/>
  <c r="J1397" i="4"/>
  <c r="J1398" i="4" s="1"/>
  <c r="I1397" i="4"/>
  <c r="I1398" i="4" s="1"/>
  <c r="H1397" i="4"/>
  <c r="H1398" i="4" s="1"/>
  <c r="G1397" i="4"/>
  <c r="G1398" i="4" s="1"/>
  <c r="F1397" i="4"/>
  <c r="F1398" i="4" s="1"/>
  <c r="E1397" i="4"/>
  <c r="E1398" i="4" s="1"/>
  <c r="D1397" i="4"/>
  <c r="D1398" i="4" s="1"/>
  <c r="C1397" i="4"/>
  <c r="C1398" i="4" s="1"/>
  <c r="B1397" i="4"/>
  <c r="B1398" i="4" s="1"/>
  <c r="N1396" i="4"/>
  <c r="N1395" i="4"/>
  <c r="N1394" i="4"/>
  <c r="N1393" i="4"/>
  <c r="N1392" i="4"/>
  <c r="N1391" i="4"/>
  <c r="N1390" i="4"/>
  <c r="N1389" i="4"/>
  <c r="N1388" i="4"/>
  <c r="N1387" i="4"/>
  <c r="N1386" i="4"/>
  <c r="N1385" i="4"/>
  <c r="N1384" i="4"/>
  <c r="N1383" i="4"/>
  <c r="N1382" i="4"/>
  <c r="N1381" i="4"/>
  <c r="N1380" i="4"/>
  <c r="N1379" i="4"/>
  <c r="N1378" i="4"/>
  <c r="N1377" i="4"/>
  <c r="M1374" i="4"/>
  <c r="L1374" i="4"/>
  <c r="K1374" i="4"/>
  <c r="J1374" i="4"/>
  <c r="I1374" i="4"/>
  <c r="H1374" i="4"/>
  <c r="G1374" i="4"/>
  <c r="F1374" i="4"/>
  <c r="E1374" i="4"/>
  <c r="D1374" i="4"/>
  <c r="C1374" i="4"/>
  <c r="B1374" i="4"/>
  <c r="N1373" i="4"/>
  <c r="N1374" i="4" s="1"/>
  <c r="N1372" i="4"/>
  <c r="N1371" i="4"/>
  <c r="N1370" i="4"/>
  <c r="N1369" i="4"/>
  <c r="N1368" i="4"/>
  <c r="N1367" i="4"/>
  <c r="N1366" i="4"/>
  <c r="N1365" i="4"/>
  <c r="N1364" i="4"/>
  <c r="N1363" i="4"/>
  <c r="N1362" i="4"/>
  <c r="N1361" i="4"/>
  <c r="N1360" i="4"/>
  <c r="N1359" i="4"/>
  <c r="M1355" i="4"/>
  <c r="M1356" i="4" s="1"/>
  <c r="L1355" i="4"/>
  <c r="L1356" i="4" s="1"/>
  <c r="K1355" i="4"/>
  <c r="K1356" i="4" s="1"/>
  <c r="J1355" i="4"/>
  <c r="J1356" i="4" s="1"/>
  <c r="I1355" i="4"/>
  <c r="I1356" i="4" s="1"/>
  <c r="H1355" i="4"/>
  <c r="H1356" i="4" s="1"/>
  <c r="G1355" i="4"/>
  <c r="G1356" i="4" s="1"/>
  <c r="F1355" i="4"/>
  <c r="F1356" i="4" s="1"/>
  <c r="E1355" i="4"/>
  <c r="E1356" i="4" s="1"/>
  <c r="D1355" i="4"/>
  <c r="D1356" i="4" s="1"/>
  <c r="C1355" i="4"/>
  <c r="C1356" i="4" s="1"/>
  <c r="B1356" i="4"/>
  <c r="N1354" i="4"/>
  <c r="N1353" i="4"/>
  <c r="N1352" i="4"/>
  <c r="N1351" i="4"/>
  <c r="N1350" i="4"/>
  <c r="N1349" i="4"/>
  <c r="N1348" i="4"/>
  <c r="N1347" i="4"/>
  <c r="N1346" i="4"/>
  <c r="N1345" i="4"/>
  <c r="N1344" i="4"/>
  <c r="N1343" i="4"/>
  <c r="N1342" i="4"/>
  <c r="N1341" i="4"/>
  <c r="N1340" i="4"/>
  <c r="N1339" i="4"/>
  <c r="N1338" i="4"/>
  <c r="N1337" i="4"/>
  <c r="N1336" i="4"/>
  <c r="N1335" i="4"/>
  <c r="M1331" i="4"/>
  <c r="M1332" i="4" s="1"/>
  <c r="L1331" i="4"/>
  <c r="L1332" i="4" s="1"/>
  <c r="K1331" i="4"/>
  <c r="K1332" i="4" s="1"/>
  <c r="J1331" i="4"/>
  <c r="J1332" i="4" s="1"/>
  <c r="I1331" i="4"/>
  <c r="I1332" i="4" s="1"/>
  <c r="H1331" i="4"/>
  <c r="H1332" i="4" s="1"/>
  <c r="G1331" i="4"/>
  <c r="G1332" i="4" s="1"/>
  <c r="F1331" i="4"/>
  <c r="F1332" i="4" s="1"/>
  <c r="E1331" i="4"/>
  <c r="E1332" i="4" s="1"/>
  <c r="D1331" i="4"/>
  <c r="D1332" i="4" s="1"/>
  <c r="C1331" i="4"/>
  <c r="C1332" i="4" s="1"/>
  <c r="B1331" i="4"/>
  <c r="B1332" i="4" s="1"/>
  <c r="N1330" i="4"/>
  <c r="N1329" i="4"/>
  <c r="N1328" i="4"/>
  <c r="M1323" i="4"/>
  <c r="L1323" i="4"/>
  <c r="K1323" i="4"/>
  <c r="H1323" i="4"/>
  <c r="G1323" i="4"/>
  <c r="F1323" i="4"/>
  <c r="E1323" i="4"/>
  <c r="D1323" i="4"/>
  <c r="B1323" i="4"/>
  <c r="N1322" i="4"/>
  <c r="N1321" i="4"/>
  <c r="N1320" i="4"/>
  <c r="N1319" i="4"/>
  <c r="N1318" i="4"/>
  <c r="N1317" i="4"/>
  <c r="N1316" i="4"/>
  <c r="N1308" i="4"/>
  <c r="N1307" i="4"/>
  <c r="N1306" i="4"/>
  <c r="N1305" i="4"/>
  <c r="N1304" i="4"/>
  <c r="N1303" i="4"/>
  <c r="N1301" i="4"/>
  <c r="N1298" i="4"/>
  <c r="N1297" i="4"/>
  <c r="N1296" i="4"/>
  <c r="N1294" i="4"/>
  <c r="N1293" i="4"/>
  <c r="M1290" i="4"/>
  <c r="L1290" i="4"/>
  <c r="K1290" i="4"/>
  <c r="J1290" i="4"/>
  <c r="I1290" i="4"/>
  <c r="H1290" i="4"/>
  <c r="G1290" i="4"/>
  <c r="E1290" i="4"/>
  <c r="D1290" i="4"/>
  <c r="C1290" i="4"/>
  <c r="B1290" i="4"/>
  <c r="N1289" i="4"/>
  <c r="N1288" i="4"/>
  <c r="N1281" i="4"/>
  <c r="N1280" i="4"/>
  <c r="N1279" i="4"/>
  <c r="N1278" i="4"/>
  <c r="N1277" i="4"/>
  <c r="N1276" i="4"/>
  <c r="N1275" i="4"/>
  <c r="N1274" i="4"/>
  <c r="N1273" i="4"/>
  <c r="N1272" i="4"/>
  <c r="N1271" i="4"/>
  <c r="N1270" i="4"/>
  <c r="N1269" i="4"/>
  <c r="N1268" i="4"/>
  <c r="N1267" i="4"/>
  <c r="N1266" i="4"/>
  <c r="N1263" i="4"/>
  <c r="N1262" i="4"/>
  <c r="N1261" i="4"/>
  <c r="N1260" i="4"/>
  <c r="N1259" i="4"/>
  <c r="M1256" i="4"/>
  <c r="L1255" i="4"/>
  <c r="L1256" i="4" s="1"/>
  <c r="K1255" i="4"/>
  <c r="K1256" i="4" s="1"/>
  <c r="I1255" i="4"/>
  <c r="I1256" i="4" s="1"/>
  <c r="H1255" i="4"/>
  <c r="H1256" i="4" s="1"/>
  <c r="G1255" i="4"/>
  <c r="G1256" i="4" s="1"/>
  <c r="F1255" i="4"/>
  <c r="F1256" i="4" s="1"/>
  <c r="E1255" i="4"/>
  <c r="E1256" i="4" s="1"/>
  <c r="D1255" i="4"/>
  <c r="D1256" i="4" s="1"/>
  <c r="C1256" i="4"/>
  <c r="N1254" i="4"/>
  <c r="N1253" i="4"/>
  <c r="N1246" i="4"/>
  <c r="N1245" i="4"/>
  <c r="N1244" i="4"/>
  <c r="N1243" i="4"/>
  <c r="N1242" i="4"/>
  <c r="N1241" i="4"/>
  <c r="N1240" i="4"/>
  <c r="M1234" i="4"/>
  <c r="L1228" i="4"/>
  <c r="L1229" i="4" s="1"/>
  <c r="K1234" i="4"/>
  <c r="I1228" i="4"/>
  <c r="I1234" i="4" s="1"/>
  <c r="H1228" i="4"/>
  <c r="H1229" i="4" s="1"/>
  <c r="G1228" i="4"/>
  <c r="G1234" i="4" s="1"/>
  <c r="F1228" i="4"/>
  <c r="F1229" i="4" s="1"/>
  <c r="E1228" i="4"/>
  <c r="E1234" i="4" s="1"/>
  <c r="D1228" i="4"/>
  <c r="D1229" i="4" s="1"/>
  <c r="C1228" i="4"/>
  <c r="C1234" i="4" s="1"/>
  <c r="B1228" i="4"/>
  <c r="B1229" i="4" s="1"/>
  <c r="N1227" i="4"/>
  <c r="N1226" i="4"/>
  <c r="N1225" i="4"/>
  <c r="N1224" i="4"/>
  <c r="N1223" i="4"/>
  <c r="N1222" i="4"/>
  <c r="N1221" i="4"/>
  <c r="M1217" i="4"/>
  <c r="L1217" i="4"/>
  <c r="L1482" i="4" s="1"/>
  <c r="K1217" i="4"/>
  <c r="J1217" i="4"/>
  <c r="J1482" i="4" s="1"/>
  <c r="H1217" i="4"/>
  <c r="H1482" i="4" s="1"/>
  <c r="G1217" i="4"/>
  <c r="G1218" i="4" s="1"/>
  <c r="F1217" i="4"/>
  <c r="F1482" i="4" s="1"/>
  <c r="E1232" i="4"/>
  <c r="D1217" i="4"/>
  <c r="D1482" i="4" s="1"/>
  <c r="C1217" i="4"/>
  <c r="B1217" i="4"/>
  <c r="B1482" i="4" s="1"/>
  <c r="N1216" i="4"/>
  <c r="N1215" i="4"/>
  <c r="N1214" i="4"/>
  <c r="N1213" i="4"/>
  <c r="N1212" i="4"/>
  <c r="N1211" i="4"/>
  <c r="N1210" i="4"/>
  <c r="N1209" i="4"/>
  <c r="N1208" i="4"/>
  <c r="N1207" i="4"/>
  <c r="N1206" i="4"/>
  <c r="M1200" i="4"/>
  <c r="M1201" i="4" s="1"/>
  <c r="L1201" i="4"/>
  <c r="K1200" i="4"/>
  <c r="K1201" i="4" s="1"/>
  <c r="J1200" i="4"/>
  <c r="J1201" i="4" s="1"/>
  <c r="I1200" i="4"/>
  <c r="I1201" i="4" s="1"/>
  <c r="H1200" i="4"/>
  <c r="H1201" i="4" s="1"/>
  <c r="G1200" i="4"/>
  <c r="G1201" i="4" s="1"/>
  <c r="F1200" i="4"/>
  <c r="F1201" i="4" s="1"/>
  <c r="E1200" i="4"/>
  <c r="E1201" i="4" s="1"/>
  <c r="D1200" i="4"/>
  <c r="D1201" i="4" s="1"/>
  <c r="C1200" i="4"/>
  <c r="C1201" i="4" s="1"/>
  <c r="B1200" i="4"/>
  <c r="B1201" i="4" s="1"/>
  <c r="N1199" i="4"/>
  <c r="N1198" i="4"/>
  <c r="N1197" i="4"/>
  <c r="N1196" i="4"/>
  <c r="N1195" i="4"/>
  <c r="N1194" i="4"/>
  <c r="N1193" i="4"/>
  <c r="N1192" i="4"/>
  <c r="N1191" i="4"/>
  <c r="N1190" i="4"/>
  <c r="N1189" i="4"/>
  <c r="N1188" i="4"/>
  <c r="N1187" i="4"/>
  <c r="N1186" i="4"/>
  <c r="N1185" i="4"/>
  <c r="M1181" i="4"/>
  <c r="M1182" i="4" s="1"/>
  <c r="M1481" i="4" s="1"/>
  <c r="L1181" i="4"/>
  <c r="L1182" i="4" s="1"/>
  <c r="L1481" i="4" s="1"/>
  <c r="K1181" i="4"/>
  <c r="K1182" i="4" s="1"/>
  <c r="K1481" i="4" s="1"/>
  <c r="J1181" i="4"/>
  <c r="J1182" i="4" s="1"/>
  <c r="J1481" i="4" s="1"/>
  <c r="I1181" i="4"/>
  <c r="I1182" i="4" s="1"/>
  <c r="I1481" i="4" s="1"/>
  <c r="H1181" i="4"/>
  <c r="H1182" i="4" s="1"/>
  <c r="H1481" i="4" s="1"/>
  <c r="G1181" i="4"/>
  <c r="G1182" i="4" s="1"/>
  <c r="G1481" i="4" s="1"/>
  <c r="F1181" i="4"/>
  <c r="F1182" i="4" s="1"/>
  <c r="F1481" i="4" s="1"/>
  <c r="E1181" i="4"/>
  <c r="E1182" i="4" s="1"/>
  <c r="E1481" i="4" s="1"/>
  <c r="D1181" i="4"/>
  <c r="D1182" i="4" s="1"/>
  <c r="D1481" i="4" s="1"/>
  <c r="C1181" i="4"/>
  <c r="C1182" i="4" s="1"/>
  <c r="C1481" i="4" s="1"/>
  <c r="B1181" i="4"/>
  <c r="N1180" i="4"/>
  <c r="N1179" i="4"/>
  <c r="N1178" i="4"/>
  <c r="N1177" i="4"/>
  <c r="N1176" i="4"/>
  <c r="N1175" i="4"/>
  <c r="N1174" i="4"/>
  <c r="N1173" i="4"/>
  <c r="M1154" i="4"/>
  <c r="L1152" i="4"/>
  <c r="L1154" i="4" s="1"/>
  <c r="K1152" i="4"/>
  <c r="K1154" i="4" s="1"/>
  <c r="J1152" i="4"/>
  <c r="J1154" i="4" s="1"/>
  <c r="I1152" i="4"/>
  <c r="I1154" i="4" s="1"/>
  <c r="H1152" i="4"/>
  <c r="H1154" i="4" s="1"/>
  <c r="G1152" i="4"/>
  <c r="G1154" i="4" s="1"/>
  <c r="F1152" i="4"/>
  <c r="F1154" i="4" s="1"/>
  <c r="E1152" i="4"/>
  <c r="E1154" i="4" s="1"/>
  <c r="D1152" i="4"/>
  <c r="D1154" i="4" s="1"/>
  <c r="C1152" i="4"/>
  <c r="C1154" i="4" s="1"/>
  <c r="N1151" i="4"/>
  <c r="M1146" i="4"/>
  <c r="M1148" i="4" s="1"/>
  <c r="L1146" i="4"/>
  <c r="L1148" i="4" s="1"/>
  <c r="K1146" i="4"/>
  <c r="J1146" i="4"/>
  <c r="J1148" i="4" s="1"/>
  <c r="I1146" i="4"/>
  <c r="I1148" i="4" s="1"/>
  <c r="H1146" i="4"/>
  <c r="H1148" i="4" s="1"/>
  <c r="G1146" i="4"/>
  <c r="G1148" i="4" s="1"/>
  <c r="F1146" i="4"/>
  <c r="F1148" i="4" s="1"/>
  <c r="E1146" i="4"/>
  <c r="E1148" i="4" s="1"/>
  <c r="D1146" i="4"/>
  <c r="D1148" i="4" s="1"/>
  <c r="C1146" i="4"/>
  <c r="C1148" i="4" s="1"/>
  <c r="B1146" i="4"/>
  <c r="B1148" i="4" s="1"/>
  <c r="N1145" i="4"/>
  <c r="N1144" i="4"/>
  <c r="M1136" i="4"/>
  <c r="M1141" i="4" s="1"/>
  <c r="L1136" i="4"/>
  <c r="K1136" i="4"/>
  <c r="K1141" i="4" s="1"/>
  <c r="J1136" i="4"/>
  <c r="I1136" i="4"/>
  <c r="I1141" i="4" s="1"/>
  <c r="H1136" i="4"/>
  <c r="G1136" i="4"/>
  <c r="G1141" i="4" s="1"/>
  <c r="F1136" i="4"/>
  <c r="F1157" i="4" s="1"/>
  <c r="E1136" i="4"/>
  <c r="E1141" i="4" s="1"/>
  <c r="D1136" i="4"/>
  <c r="C1136" i="4"/>
  <c r="C1141" i="4" s="1"/>
  <c r="B1136" i="4"/>
  <c r="N1135" i="4"/>
  <c r="N1134" i="4"/>
  <c r="N1133" i="4"/>
  <c r="N1132" i="4"/>
  <c r="N1131" i="4"/>
  <c r="N1130" i="4"/>
  <c r="N1129" i="4"/>
  <c r="N1128" i="4"/>
  <c r="N1127" i="4"/>
  <c r="M1117" i="4"/>
  <c r="L1117" i="4"/>
  <c r="K1117" i="4"/>
  <c r="J1117" i="4"/>
  <c r="I1117" i="4"/>
  <c r="H1117" i="4"/>
  <c r="G1117" i="4"/>
  <c r="F1115" i="4"/>
  <c r="F1117" i="4" s="1"/>
  <c r="E1115" i="4"/>
  <c r="E1117" i="4" s="1"/>
  <c r="D1115" i="4"/>
  <c r="D1117" i="4" s="1"/>
  <c r="C1115" i="4"/>
  <c r="C1117" i="4" s="1"/>
  <c r="B1115" i="4"/>
  <c r="B1117" i="4" s="1"/>
  <c r="N1114" i="4"/>
  <c r="M1109" i="4"/>
  <c r="M1111" i="4" s="1"/>
  <c r="L1109" i="4"/>
  <c r="L1111" i="4" s="1"/>
  <c r="K1109" i="4"/>
  <c r="K1111" i="4" s="1"/>
  <c r="J1109" i="4"/>
  <c r="J1111" i="4" s="1"/>
  <c r="I1109" i="4"/>
  <c r="I1111" i="4" s="1"/>
  <c r="H1109" i="4"/>
  <c r="H1111" i="4" s="1"/>
  <c r="G1109" i="4"/>
  <c r="G1111" i="4" s="1"/>
  <c r="F1109" i="4"/>
  <c r="F1111" i="4" s="1"/>
  <c r="E1109" i="4"/>
  <c r="E1111" i="4" s="1"/>
  <c r="D1109" i="4"/>
  <c r="D1111" i="4" s="1"/>
  <c r="C1109" i="4"/>
  <c r="C1111" i="4" s="1"/>
  <c r="B1109" i="4"/>
  <c r="B1111" i="4" s="1"/>
  <c r="N1108" i="4"/>
  <c r="N1107" i="4"/>
  <c r="M1099" i="4"/>
  <c r="M1102" i="4" s="1"/>
  <c r="L1099" i="4"/>
  <c r="L1102" i="4" s="1"/>
  <c r="K1099" i="4"/>
  <c r="K1102" i="4" s="1"/>
  <c r="K1104" i="4" s="1"/>
  <c r="J1099" i="4"/>
  <c r="J1102" i="4" s="1"/>
  <c r="I1099" i="4"/>
  <c r="I1102" i="4" s="1"/>
  <c r="I1104" i="4" s="1"/>
  <c r="H1099" i="4"/>
  <c r="H1102" i="4" s="1"/>
  <c r="G1099" i="4"/>
  <c r="G1102" i="4" s="1"/>
  <c r="G1104" i="4" s="1"/>
  <c r="F1102" i="4"/>
  <c r="E1099" i="4"/>
  <c r="E1102" i="4" s="1"/>
  <c r="E1104" i="4" s="1"/>
  <c r="D1099" i="4"/>
  <c r="D1102" i="4" s="1"/>
  <c r="C1099" i="4"/>
  <c r="C1102" i="4" s="1"/>
  <c r="C1104" i="4" s="1"/>
  <c r="B1099" i="4"/>
  <c r="N1098" i="4"/>
  <c r="N1097" i="4"/>
  <c r="N1096" i="4"/>
  <c r="N1095" i="4"/>
  <c r="N1094" i="4"/>
  <c r="N1093" i="4"/>
  <c r="N1092" i="4"/>
  <c r="N1091" i="4"/>
  <c r="N1090" i="4"/>
  <c r="M1085" i="4"/>
  <c r="L1085" i="4"/>
  <c r="K1085" i="4"/>
  <c r="J1085" i="4"/>
  <c r="I1085" i="4"/>
  <c r="H1085" i="4"/>
  <c r="G1085" i="4"/>
  <c r="F1085" i="4"/>
  <c r="E1085" i="4"/>
  <c r="D1085" i="4"/>
  <c r="C1085" i="4"/>
  <c r="B1085" i="4"/>
  <c r="M1084" i="4"/>
  <c r="L1084" i="4"/>
  <c r="K1084" i="4"/>
  <c r="J1084" i="4"/>
  <c r="I1084" i="4"/>
  <c r="H1084" i="4"/>
  <c r="G1084" i="4"/>
  <c r="F1084" i="4"/>
  <c r="E1084" i="4"/>
  <c r="D1084" i="4"/>
  <c r="C1084" i="4"/>
  <c r="B1084" i="4"/>
  <c r="N1083" i="4"/>
  <c r="N1085" i="4" s="1"/>
  <c r="M1079" i="4"/>
  <c r="L1079" i="4"/>
  <c r="K1079" i="4"/>
  <c r="J1079" i="4"/>
  <c r="I1079" i="4"/>
  <c r="H1079" i="4"/>
  <c r="G1079" i="4"/>
  <c r="F1079" i="4"/>
  <c r="E1079" i="4"/>
  <c r="D1079" i="4"/>
  <c r="C1079" i="4"/>
  <c r="B1079" i="4"/>
  <c r="M1078" i="4"/>
  <c r="M1080" i="4" s="1"/>
  <c r="L1078" i="4"/>
  <c r="L1080" i="4" s="1"/>
  <c r="K1078" i="4"/>
  <c r="K1080" i="4" s="1"/>
  <c r="J1078" i="4"/>
  <c r="J1080" i="4" s="1"/>
  <c r="I1078" i="4"/>
  <c r="I1080" i="4" s="1"/>
  <c r="H1078" i="4"/>
  <c r="H1080" i="4" s="1"/>
  <c r="G1078" i="4"/>
  <c r="G1080" i="4" s="1"/>
  <c r="F1078" i="4"/>
  <c r="F1080" i="4" s="1"/>
  <c r="E1078" i="4"/>
  <c r="E1080" i="4" s="1"/>
  <c r="D1078" i="4"/>
  <c r="D1080" i="4" s="1"/>
  <c r="C1078" i="4"/>
  <c r="C1080" i="4" s="1"/>
  <c r="B1078" i="4"/>
  <c r="B1080" i="4" s="1"/>
  <c r="N1077" i="4"/>
  <c r="M1073" i="4"/>
  <c r="L1073" i="4"/>
  <c r="K1073" i="4"/>
  <c r="J1073" i="4"/>
  <c r="I1073" i="4"/>
  <c r="H1073" i="4"/>
  <c r="G1073" i="4"/>
  <c r="F1073" i="4"/>
  <c r="E1073" i="4"/>
  <c r="D1073" i="4"/>
  <c r="C1073" i="4"/>
  <c r="B1073" i="4"/>
  <c r="M1072" i="4"/>
  <c r="M1074" i="4" s="1"/>
  <c r="L1072" i="4"/>
  <c r="L1074" i="4" s="1"/>
  <c r="K1072" i="4"/>
  <c r="K1074" i="4" s="1"/>
  <c r="J1072" i="4"/>
  <c r="J1074" i="4" s="1"/>
  <c r="I1072" i="4"/>
  <c r="I1074" i="4" s="1"/>
  <c r="H1072" i="4"/>
  <c r="H1074" i="4" s="1"/>
  <c r="G1072" i="4"/>
  <c r="G1074" i="4" s="1"/>
  <c r="F1072" i="4"/>
  <c r="F1074" i="4" s="1"/>
  <c r="E1072" i="4"/>
  <c r="E1074" i="4" s="1"/>
  <c r="D1072" i="4"/>
  <c r="D1074" i="4" s="1"/>
  <c r="C1072" i="4"/>
  <c r="C1074" i="4" s="1"/>
  <c r="B1072" i="4"/>
  <c r="B1074" i="4" s="1"/>
  <c r="N1071" i="4"/>
  <c r="N1070" i="4"/>
  <c r="M1066" i="4"/>
  <c r="L1066" i="4"/>
  <c r="K1066" i="4"/>
  <c r="J1066" i="4"/>
  <c r="I1066" i="4"/>
  <c r="H1066" i="4"/>
  <c r="G1066" i="4"/>
  <c r="F1066" i="4"/>
  <c r="E1066" i="4"/>
  <c r="D1066" i="4"/>
  <c r="C1066" i="4"/>
  <c r="B1066" i="4"/>
  <c r="M1062" i="4"/>
  <c r="M1065" i="4" s="1"/>
  <c r="M1067" i="4" s="1"/>
  <c r="L1062" i="4"/>
  <c r="L1065" i="4" s="1"/>
  <c r="L1067" i="4" s="1"/>
  <c r="K1062" i="4"/>
  <c r="K1065" i="4" s="1"/>
  <c r="K1067" i="4" s="1"/>
  <c r="J1062" i="4"/>
  <c r="J1065" i="4" s="1"/>
  <c r="J1067" i="4" s="1"/>
  <c r="I1062" i="4"/>
  <c r="I1065" i="4" s="1"/>
  <c r="I1067" i="4" s="1"/>
  <c r="H1062" i="4"/>
  <c r="H1065" i="4" s="1"/>
  <c r="H1067" i="4" s="1"/>
  <c r="G1065" i="4"/>
  <c r="G1067" i="4" s="1"/>
  <c r="F1062" i="4"/>
  <c r="F1065" i="4" s="1"/>
  <c r="F1067" i="4" s="1"/>
  <c r="E1062" i="4"/>
  <c r="E1065" i="4" s="1"/>
  <c r="E1067" i="4" s="1"/>
  <c r="D1062" i="4"/>
  <c r="D1065" i="4" s="1"/>
  <c r="D1067" i="4" s="1"/>
  <c r="C1062" i="4"/>
  <c r="C1065" i="4" s="1"/>
  <c r="C1067" i="4" s="1"/>
  <c r="B1062" i="4"/>
  <c r="B1065" i="4" s="1"/>
  <c r="N1061" i="4"/>
  <c r="N1060" i="4"/>
  <c r="N1059" i="4"/>
  <c r="N1058" i="4"/>
  <c r="N1057" i="4"/>
  <c r="N1056" i="4"/>
  <c r="N1055" i="4"/>
  <c r="N1054" i="4"/>
  <c r="N1053" i="4"/>
  <c r="J1043" i="4"/>
  <c r="I1043" i="4"/>
  <c r="H1043" i="4"/>
  <c r="G1043" i="4"/>
  <c r="F1043" i="4"/>
  <c r="E1043" i="4"/>
  <c r="D1043" i="4"/>
  <c r="L1043" i="4"/>
  <c r="K1043" i="4"/>
  <c r="C1043" i="4"/>
  <c r="B1041" i="4"/>
  <c r="N1041" i="4" s="1"/>
  <c r="N1043" i="4" s="1"/>
  <c r="N1040" i="4"/>
  <c r="M1035" i="4"/>
  <c r="M1037" i="4" s="1"/>
  <c r="L1035" i="4"/>
  <c r="L1037" i="4" s="1"/>
  <c r="K1035" i="4"/>
  <c r="K1037" i="4" s="1"/>
  <c r="J1035" i="4"/>
  <c r="J1037" i="4" s="1"/>
  <c r="I1035" i="4"/>
  <c r="H1035" i="4"/>
  <c r="H1037" i="4" s="1"/>
  <c r="G1035" i="4"/>
  <c r="F1035" i="4"/>
  <c r="F1037" i="4" s="1"/>
  <c r="E1035" i="4"/>
  <c r="D1035" i="4"/>
  <c r="D1037" i="4" s="1"/>
  <c r="C1035" i="4"/>
  <c r="B1035" i="4"/>
  <c r="B1037" i="4" s="1"/>
  <c r="N1034" i="4"/>
  <c r="N1033" i="4"/>
  <c r="M1025" i="4"/>
  <c r="M1028" i="4" s="1"/>
  <c r="L1025" i="4"/>
  <c r="K1025" i="4"/>
  <c r="J1025" i="4"/>
  <c r="J1028" i="4" s="1"/>
  <c r="I1025" i="4"/>
  <c r="I1028" i="4" s="1"/>
  <c r="I1046" i="4" s="1"/>
  <c r="I1047" i="4" s="1"/>
  <c r="H1025" i="4"/>
  <c r="H1028" i="4" s="1"/>
  <c r="H1046" i="4" s="1"/>
  <c r="H1047" i="4" s="1"/>
  <c r="G1025" i="4"/>
  <c r="G1028" i="4" s="1"/>
  <c r="G1046" i="4" s="1"/>
  <c r="G1047" i="4" s="1"/>
  <c r="F1025" i="4"/>
  <c r="F1028" i="4" s="1"/>
  <c r="E1025" i="4"/>
  <c r="E1028" i="4" s="1"/>
  <c r="E1046" i="4" s="1"/>
  <c r="E1047" i="4" s="1"/>
  <c r="D1025" i="4"/>
  <c r="D1028" i="4" s="1"/>
  <c r="C1028" i="4"/>
  <c r="C1046" i="4" s="1"/>
  <c r="C1047" i="4" s="1"/>
  <c r="B1025" i="4"/>
  <c r="B1028" i="4" s="1"/>
  <c r="N1024" i="4"/>
  <c r="N1023" i="4"/>
  <c r="N1022" i="4"/>
  <c r="N1021" i="4"/>
  <c r="N1020" i="4"/>
  <c r="N1019" i="4"/>
  <c r="N1018" i="4"/>
  <c r="N1017" i="4"/>
  <c r="N1016" i="4"/>
  <c r="M1006" i="4"/>
  <c r="L1006" i="4"/>
  <c r="K1006" i="4"/>
  <c r="J1006" i="4"/>
  <c r="I1006" i="4"/>
  <c r="H1006" i="4"/>
  <c r="G1006" i="4"/>
  <c r="F1006" i="4"/>
  <c r="E1006" i="4"/>
  <c r="D1006" i="4"/>
  <c r="C1006" i="4"/>
  <c r="B1004" i="4"/>
  <c r="B1006" i="4" s="1"/>
  <c r="N1003" i="4"/>
  <c r="M998" i="4"/>
  <c r="M1000" i="4" s="1"/>
  <c r="L998" i="4"/>
  <c r="L1000" i="4" s="1"/>
  <c r="K998" i="4"/>
  <c r="K1000" i="4" s="1"/>
  <c r="J998" i="4"/>
  <c r="J1000" i="4" s="1"/>
  <c r="I998" i="4"/>
  <c r="I1000" i="4" s="1"/>
  <c r="H998" i="4"/>
  <c r="H1000" i="4" s="1"/>
  <c r="G998" i="4"/>
  <c r="G1000" i="4" s="1"/>
  <c r="F998" i="4"/>
  <c r="F1000" i="4" s="1"/>
  <c r="E998" i="4"/>
  <c r="E1000" i="4" s="1"/>
  <c r="D998" i="4"/>
  <c r="D1000" i="4" s="1"/>
  <c r="C998" i="4"/>
  <c r="C1000" i="4" s="1"/>
  <c r="B998" i="4"/>
  <c r="B1000" i="4" s="1"/>
  <c r="N997" i="4"/>
  <c r="N996" i="4"/>
  <c r="M991" i="4"/>
  <c r="K991" i="4"/>
  <c r="J991" i="4"/>
  <c r="I991" i="4"/>
  <c r="H991" i="4"/>
  <c r="G991" i="4"/>
  <c r="G1009" i="4" s="1"/>
  <c r="G992" i="4" s="1"/>
  <c r="F991" i="4"/>
  <c r="E991" i="4"/>
  <c r="E1009" i="4" s="1"/>
  <c r="E992" i="4" s="1"/>
  <c r="D991" i="4"/>
  <c r="C991" i="4"/>
  <c r="C1009" i="4" s="1"/>
  <c r="C992" i="4" s="1"/>
  <c r="N987" i="4"/>
  <c r="N986" i="4"/>
  <c r="N985" i="4"/>
  <c r="N984" i="4"/>
  <c r="N983" i="4"/>
  <c r="N982" i="4"/>
  <c r="N981" i="4"/>
  <c r="N980" i="4"/>
  <c r="N979" i="4"/>
  <c r="M969" i="4"/>
  <c r="L969" i="4"/>
  <c r="K969" i="4"/>
  <c r="J969" i="4"/>
  <c r="I969" i="4"/>
  <c r="H969" i="4"/>
  <c r="G969" i="4"/>
  <c r="F969" i="4"/>
  <c r="E969" i="4"/>
  <c r="D969" i="4"/>
  <c r="C969" i="4"/>
  <c r="B969" i="4"/>
  <c r="N967" i="4"/>
  <c r="N969" i="4" s="1"/>
  <c r="N966" i="4"/>
  <c r="M961" i="4"/>
  <c r="M963" i="4" s="1"/>
  <c r="L961" i="4"/>
  <c r="L963" i="4" s="1"/>
  <c r="K961" i="4"/>
  <c r="K963" i="4" s="1"/>
  <c r="J961" i="4"/>
  <c r="J963" i="4" s="1"/>
  <c r="I961" i="4"/>
  <c r="I963" i="4" s="1"/>
  <c r="H961" i="4"/>
  <c r="H963" i="4" s="1"/>
  <c r="G961" i="4"/>
  <c r="G963" i="4" s="1"/>
  <c r="F961" i="4"/>
  <c r="F963" i="4" s="1"/>
  <c r="E961" i="4"/>
  <c r="E963" i="4" s="1"/>
  <c r="D961" i="4"/>
  <c r="D963" i="4" s="1"/>
  <c r="C961" i="4"/>
  <c r="C963" i="4" s="1"/>
  <c r="B961" i="4"/>
  <c r="B963" i="4" s="1"/>
  <c r="N960" i="4"/>
  <c r="N959" i="4"/>
  <c r="M951" i="4"/>
  <c r="M954" i="4" s="1"/>
  <c r="L951" i="4"/>
  <c r="L954" i="4" s="1"/>
  <c r="L972" i="4" s="1"/>
  <c r="K951" i="4"/>
  <c r="K954" i="4" s="1"/>
  <c r="J951" i="4"/>
  <c r="J954" i="4" s="1"/>
  <c r="J972" i="4" s="1"/>
  <c r="I951" i="4"/>
  <c r="I954" i="4" s="1"/>
  <c r="H951" i="4"/>
  <c r="H954" i="4" s="1"/>
  <c r="H972" i="4" s="1"/>
  <c r="G951" i="4"/>
  <c r="G954" i="4" s="1"/>
  <c r="F951" i="4"/>
  <c r="F954" i="4" s="1"/>
  <c r="F972" i="4" s="1"/>
  <c r="E951" i="4"/>
  <c r="E954" i="4" s="1"/>
  <c r="D954" i="4"/>
  <c r="D972" i="4" s="1"/>
  <c r="C951" i="4"/>
  <c r="C954" i="4" s="1"/>
  <c r="B951" i="4"/>
  <c r="N950" i="4"/>
  <c r="N949" i="4"/>
  <c r="N948" i="4"/>
  <c r="N947" i="4"/>
  <c r="N946" i="4"/>
  <c r="N945" i="4"/>
  <c r="N944" i="4"/>
  <c r="N943" i="4"/>
  <c r="N942" i="4"/>
  <c r="M930" i="4"/>
  <c r="M932" i="4" s="1"/>
  <c r="L930" i="4"/>
  <c r="L932" i="4" s="1"/>
  <c r="K930" i="4"/>
  <c r="K932" i="4" s="1"/>
  <c r="J930" i="4"/>
  <c r="J932" i="4" s="1"/>
  <c r="I930" i="4"/>
  <c r="I932" i="4" s="1"/>
  <c r="H930" i="4"/>
  <c r="H932" i="4" s="1"/>
  <c r="G930" i="4"/>
  <c r="G932" i="4" s="1"/>
  <c r="F930" i="4"/>
  <c r="F932" i="4" s="1"/>
  <c r="E930" i="4"/>
  <c r="E932" i="4" s="1"/>
  <c r="D930" i="4"/>
  <c r="D932" i="4" s="1"/>
  <c r="C930" i="4"/>
  <c r="C932" i="4" s="1"/>
  <c r="B930" i="4"/>
  <c r="B932" i="4" s="1"/>
  <c r="N929" i="4"/>
  <c r="M924" i="4"/>
  <c r="L924" i="4"/>
  <c r="L926" i="4" s="1"/>
  <c r="K924" i="4"/>
  <c r="J924" i="4"/>
  <c r="J926" i="4" s="1"/>
  <c r="I924" i="4"/>
  <c r="H924" i="4"/>
  <c r="H926" i="4" s="1"/>
  <c r="G924" i="4"/>
  <c r="F924" i="4"/>
  <c r="F926" i="4" s="1"/>
  <c r="E924" i="4"/>
  <c r="D924" i="4"/>
  <c r="D926" i="4" s="1"/>
  <c r="C924" i="4"/>
  <c r="B924" i="4"/>
  <c r="B926" i="4" s="1"/>
  <c r="N923" i="4"/>
  <c r="N922" i="4"/>
  <c r="M917" i="4"/>
  <c r="L917" i="4"/>
  <c r="K917" i="4"/>
  <c r="J917" i="4"/>
  <c r="I917" i="4"/>
  <c r="H917" i="4"/>
  <c r="G917" i="4"/>
  <c r="F917" i="4"/>
  <c r="E917" i="4"/>
  <c r="D917" i="4"/>
  <c r="C917" i="4"/>
  <c r="B914" i="4"/>
  <c r="B917" i="4" s="1"/>
  <c r="N913" i="4"/>
  <c r="N912" i="4"/>
  <c r="N911" i="4"/>
  <c r="N910" i="4"/>
  <c r="N909" i="4"/>
  <c r="N908" i="4"/>
  <c r="N907" i="4"/>
  <c r="N906" i="4"/>
  <c r="N905" i="4"/>
  <c r="B895" i="4"/>
  <c r="M893" i="4"/>
  <c r="L893" i="4"/>
  <c r="L895" i="4" s="1"/>
  <c r="K893" i="4"/>
  <c r="K895" i="4" s="1"/>
  <c r="J893" i="4"/>
  <c r="J895" i="4" s="1"/>
  <c r="I893" i="4"/>
  <c r="I895" i="4" s="1"/>
  <c r="H893" i="4"/>
  <c r="H895" i="4" s="1"/>
  <c r="G893" i="4"/>
  <c r="G895" i="4" s="1"/>
  <c r="F893" i="4"/>
  <c r="F895" i="4" s="1"/>
  <c r="E893" i="4"/>
  <c r="E895" i="4" s="1"/>
  <c r="D893" i="4"/>
  <c r="D895" i="4" s="1"/>
  <c r="C893" i="4"/>
  <c r="C895" i="4" s="1"/>
  <c r="N892" i="4"/>
  <c r="M889" i="4"/>
  <c r="L889" i="4"/>
  <c r="K889" i="4"/>
  <c r="J889" i="4"/>
  <c r="I889" i="4"/>
  <c r="H889" i="4"/>
  <c r="G889" i="4"/>
  <c r="F889" i="4"/>
  <c r="E889" i="4"/>
  <c r="D889" i="4"/>
  <c r="C889" i="4"/>
  <c r="B889" i="4"/>
  <c r="N887" i="4"/>
  <c r="N889" i="4" s="1"/>
  <c r="N886" i="4"/>
  <c r="N885" i="4"/>
  <c r="M877" i="4"/>
  <c r="M880" i="4" s="1"/>
  <c r="L877" i="4"/>
  <c r="L880" i="4" s="1"/>
  <c r="K880" i="4"/>
  <c r="J877" i="4"/>
  <c r="J880" i="4" s="1"/>
  <c r="I877" i="4"/>
  <c r="I880" i="4" s="1"/>
  <c r="H877" i="4"/>
  <c r="H880" i="4" s="1"/>
  <c r="G877" i="4"/>
  <c r="G880" i="4" s="1"/>
  <c r="F877" i="4"/>
  <c r="F880" i="4" s="1"/>
  <c r="E877" i="4"/>
  <c r="E880" i="4" s="1"/>
  <c r="D877" i="4"/>
  <c r="D880" i="4" s="1"/>
  <c r="C877" i="4"/>
  <c r="C880" i="4" s="1"/>
  <c r="B877" i="4"/>
  <c r="B880" i="4" s="1"/>
  <c r="N876" i="4"/>
  <c r="N875" i="4"/>
  <c r="N874" i="4"/>
  <c r="N873" i="4"/>
  <c r="N872" i="4"/>
  <c r="N871" i="4"/>
  <c r="N870" i="4"/>
  <c r="N869" i="4"/>
  <c r="N868" i="4"/>
  <c r="M858" i="4"/>
  <c r="L858" i="4"/>
  <c r="K858" i="4"/>
  <c r="J858" i="4"/>
  <c r="I858" i="4"/>
  <c r="H858" i="4"/>
  <c r="G858" i="4"/>
  <c r="F858" i="4"/>
  <c r="E858" i="4"/>
  <c r="D858" i="4"/>
  <c r="C858" i="4"/>
  <c r="B858" i="4"/>
  <c r="N856" i="4"/>
  <c r="N858" i="4" s="1"/>
  <c r="N855" i="4"/>
  <c r="M852" i="4"/>
  <c r="L852" i="4"/>
  <c r="K852" i="4"/>
  <c r="J852" i="4"/>
  <c r="I852" i="4"/>
  <c r="H852" i="4"/>
  <c r="G852" i="4"/>
  <c r="F852" i="4"/>
  <c r="E852" i="4"/>
  <c r="D852" i="4"/>
  <c r="C852" i="4"/>
  <c r="B852" i="4"/>
  <c r="N849" i="4"/>
  <c r="N848" i="4"/>
  <c r="M840" i="4"/>
  <c r="M843" i="4" s="1"/>
  <c r="L840" i="4"/>
  <c r="L843" i="4" s="1"/>
  <c r="K840" i="4"/>
  <c r="K843" i="4" s="1"/>
  <c r="J840" i="4"/>
  <c r="J843" i="4" s="1"/>
  <c r="I840" i="4"/>
  <c r="I843" i="4" s="1"/>
  <c r="H840" i="4"/>
  <c r="H843" i="4" s="1"/>
  <c r="H861" i="4" s="1"/>
  <c r="G840" i="4"/>
  <c r="G843" i="4" s="1"/>
  <c r="F840" i="4"/>
  <c r="F843" i="4" s="1"/>
  <c r="E840" i="4"/>
  <c r="E843" i="4" s="1"/>
  <c r="D840" i="4"/>
  <c r="D843" i="4" s="1"/>
  <c r="C840" i="4"/>
  <c r="C843" i="4" s="1"/>
  <c r="B840" i="4"/>
  <c r="B843" i="4" s="1"/>
  <c r="N839" i="4"/>
  <c r="N838" i="4"/>
  <c r="N837" i="4"/>
  <c r="N836" i="4"/>
  <c r="N835" i="4"/>
  <c r="N834" i="4"/>
  <c r="N833" i="4"/>
  <c r="N832" i="4"/>
  <c r="N831" i="4"/>
  <c r="M819" i="4"/>
  <c r="M821" i="4" s="1"/>
  <c r="L819" i="4"/>
  <c r="L821" i="4" s="1"/>
  <c r="K819" i="4"/>
  <c r="K821" i="4" s="1"/>
  <c r="J819" i="4"/>
  <c r="J821" i="4" s="1"/>
  <c r="I819" i="4"/>
  <c r="I821" i="4" s="1"/>
  <c r="H819" i="4"/>
  <c r="H821" i="4" s="1"/>
  <c r="G819" i="4"/>
  <c r="G821" i="4" s="1"/>
  <c r="F819" i="4"/>
  <c r="F821" i="4" s="1"/>
  <c r="E819" i="4"/>
  <c r="E821" i="4" s="1"/>
  <c r="D819" i="4"/>
  <c r="D821" i="4" s="1"/>
  <c r="C819" i="4"/>
  <c r="C821" i="4" s="1"/>
  <c r="B819" i="4"/>
  <c r="B821" i="4" s="1"/>
  <c r="N818" i="4"/>
  <c r="M815" i="4"/>
  <c r="L815" i="4"/>
  <c r="K815" i="4"/>
  <c r="J815" i="4"/>
  <c r="I815" i="4"/>
  <c r="H815" i="4"/>
  <c r="G815" i="4"/>
  <c r="F815" i="4"/>
  <c r="E815" i="4"/>
  <c r="D815" i="4"/>
  <c r="C815" i="4"/>
  <c r="B815" i="4"/>
  <c r="N813" i="4"/>
  <c r="N815" i="4" s="1"/>
  <c r="N811" i="4"/>
  <c r="M806" i="4"/>
  <c r="L806" i="4"/>
  <c r="K806" i="4"/>
  <c r="K808" i="4" s="1"/>
  <c r="J806" i="4"/>
  <c r="I806" i="4"/>
  <c r="I808" i="4" s="1"/>
  <c r="H806" i="4"/>
  <c r="H824" i="4" s="1"/>
  <c r="G806" i="4"/>
  <c r="G808" i="4" s="1"/>
  <c r="F806" i="4"/>
  <c r="E803" i="4"/>
  <c r="E806" i="4" s="1"/>
  <c r="E808" i="4" s="1"/>
  <c r="D803" i="4"/>
  <c r="D806" i="4" s="1"/>
  <c r="C803" i="4"/>
  <c r="C806" i="4" s="1"/>
  <c r="B803" i="4"/>
  <c r="B806" i="4" s="1"/>
  <c r="N802" i="4"/>
  <c r="N801" i="4"/>
  <c r="N800" i="4"/>
  <c r="N799" i="4"/>
  <c r="N798" i="4"/>
  <c r="N797" i="4"/>
  <c r="N796" i="4"/>
  <c r="N795" i="4"/>
  <c r="N794" i="4"/>
  <c r="I784" i="4"/>
  <c r="H784" i="4"/>
  <c r="G784" i="4"/>
  <c r="F784" i="4"/>
  <c r="E784" i="4"/>
  <c r="D784" i="4"/>
  <c r="C784" i="4"/>
  <c r="B784" i="4"/>
  <c r="M784" i="4"/>
  <c r="L784" i="4"/>
  <c r="K784" i="4"/>
  <c r="J784" i="4"/>
  <c r="N781" i="4"/>
  <c r="M776" i="4"/>
  <c r="M778" i="4" s="1"/>
  <c r="L776" i="4"/>
  <c r="L778" i="4" s="1"/>
  <c r="K776" i="4"/>
  <c r="K778" i="4" s="1"/>
  <c r="J776" i="4"/>
  <c r="J778" i="4" s="1"/>
  <c r="I776" i="4"/>
  <c r="I778" i="4" s="1"/>
  <c r="H776" i="4"/>
  <c r="H778" i="4" s="1"/>
  <c r="G776" i="4"/>
  <c r="G778" i="4" s="1"/>
  <c r="F776" i="4"/>
  <c r="F778" i="4" s="1"/>
  <c r="E776" i="4"/>
  <c r="E778" i="4" s="1"/>
  <c r="D776" i="4"/>
  <c r="D778" i="4" s="1"/>
  <c r="C776" i="4"/>
  <c r="C778" i="4" s="1"/>
  <c r="B776" i="4"/>
  <c r="B778" i="4" s="1"/>
  <c r="N775" i="4"/>
  <c r="N774" i="4"/>
  <c r="M766" i="4"/>
  <c r="M769" i="4" s="1"/>
  <c r="L769" i="4"/>
  <c r="K766" i="4"/>
  <c r="K769" i="4" s="1"/>
  <c r="J766" i="4"/>
  <c r="J769" i="4" s="1"/>
  <c r="I769" i="4"/>
  <c r="H766" i="4"/>
  <c r="H769" i="4" s="1"/>
  <c r="G766" i="4"/>
  <c r="G769" i="4" s="1"/>
  <c r="F766" i="4"/>
  <c r="F769" i="4" s="1"/>
  <c r="E766" i="4"/>
  <c r="E769" i="4" s="1"/>
  <c r="D766" i="4"/>
  <c r="D769" i="4" s="1"/>
  <c r="C766" i="4"/>
  <c r="C769" i="4" s="1"/>
  <c r="B766" i="4"/>
  <c r="N765" i="4"/>
  <c r="N764" i="4"/>
  <c r="N763" i="4"/>
  <c r="N762" i="4"/>
  <c r="N761" i="4"/>
  <c r="N760" i="4"/>
  <c r="N759" i="4"/>
  <c r="N758" i="4"/>
  <c r="N757" i="4"/>
  <c r="M752" i="4"/>
  <c r="L752" i="4"/>
  <c r="K752" i="4"/>
  <c r="J752" i="4"/>
  <c r="I752" i="4"/>
  <c r="H752" i="4"/>
  <c r="G752" i="4"/>
  <c r="F752" i="4"/>
  <c r="E752" i="4"/>
  <c r="D752" i="4"/>
  <c r="C752" i="4"/>
  <c r="B752" i="4"/>
  <c r="N749" i="4"/>
  <c r="N748" i="4"/>
  <c r="N747" i="4"/>
  <c r="N746" i="4"/>
  <c r="M741" i="4"/>
  <c r="M742" i="4" s="1"/>
  <c r="L741" i="4"/>
  <c r="K741" i="4"/>
  <c r="K742" i="4" s="1"/>
  <c r="J741" i="4"/>
  <c r="I741" i="4"/>
  <c r="I742" i="4" s="1"/>
  <c r="H741" i="4"/>
  <c r="G741" i="4"/>
  <c r="G742" i="4" s="1"/>
  <c r="F741" i="4"/>
  <c r="D741" i="4"/>
  <c r="C741" i="4"/>
  <c r="C742" i="4" s="1"/>
  <c r="B741" i="4"/>
  <c r="N740" i="4"/>
  <c r="N739" i="4"/>
  <c r="N738" i="4"/>
  <c r="N737" i="4"/>
  <c r="N736" i="4"/>
  <c r="I728" i="4"/>
  <c r="H728" i="4"/>
  <c r="G728" i="4"/>
  <c r="F728" i="4"/>
  <c r="E728" i="4"/>
  <c r="M728" i="4"/>
  <c r="L728" i="4"/>
  <c r="K728" i="4"/>
  <c r="J728" i="4"/>
  <c r="D728" i="4"/>
  <c r="C728" i="4"/>
  <c r="B728" i="4"/>
  <c r="N725" i="4"/>
  <c r="M720" i="4"/>
  <c r="M722" i="4" s="1"/>
  <c r="L720" i="4"/>
  <c r="L722" i="4" s="1"/>
  <c r="K720" i="4"/>
  <c r="K722" i="4" s="1"/>
  <c r="J720" i="4"/>
  <c r="J722" i="4" s="1"/>
  <c r="I720" i="4"/>
  <c r="I722" i="4" s="1"/>
  <c r="H720" i="4"/>
  <c r="H722" i="4" s="1"/>
  <c r="G720" i="4"/>
  <c r="G722" i="4" s="1"/>
  <c r="F720" i="4"/>
  <c r="F722" i="4" s="1"/>
  <c r="E720" i="4"/>
  <c r="E722" i="4" s="1"/>
  <c r="D720" i="4"/>
  <c r="D722" i="4" s="1"/>
  <c r="C720" i="4"/>
  <c r="C722" i="4" s="1"/>
  <c r="B720" i="4"/>
  <c r="B722" i="4" s="1"/>
  <c r="N719" i="4"/>
  <c r="N718" i="4"/>
  <c r="M710" i="4"/>
  <c r="M713" i="4" s="1"/>
  <c r="L710" i="4"/>
  <c r="L713" i="4" s="1"/>
  <c r="K713" i="4"/>
  <c r="K731" i="4" s="1"/>
  <c r="J710" i="4"/>
  <c r="J713" i="4" s="1"/>
  <c r="I710" i="4"/>
  <c r="I713" i="4" s="1"/>
  <c r="H710" i="4"/>
  <c r="H713" i="4" s="1"/>
  <c r="G710" i="4"/>
  <c r="G713" i="4" s="1"/>
  <c r="F710" i="4"/>
  <c r="F713" i="4" s="1"/>
  <c r="E710" i="4"/>
  <c r="E713" i="4" s="1"/>
  <c r="D710" i="4"/>
  <c r="D713" i="4" s="1"/>
  <c r="C710" i="4"/>
  <c r="C713" i="4" s="1"/>
  <c r="B710" i="4"/>
  <c r="B713" i="4" s="1"/>
  <c r="N709" i="4"/>
  <c r="N708" i="4"/>
  <c r="N707" i="4"/>
  <c r="N706" i="4"/>
  <c r="N705" i="4"/>
  <c r="N704" i="4"/>
  <c r="N703" i="4"/>
  <c r="N702" i="4"/>
  <c r="N701" i="4"/>
  <c r="I691" i="4"/>
  <c r="H691" i="4"/>
  <c r="G691" i="4"/>
  <c r="F691" i="4"/>
  <c r="E691" i="4"/>
  <c r="D691" i="4"/>
  <c r="B691" i="4"/>
  <c r="M691" i="4"/>
  <c r="L691" i="4"/>
  <c r="K691" i="4"/>
  <c r="J691" i="4"/>
  <c r="C691" i="4"/>
  <c r="N688" i="4"/>
  <c r="M683" i="4"/>
  <c r="M685" i="4" s="1"/>
  <c r="L685" i="4"/>
  <c r="K683" i="4"/>
  <c r="K685" i="4" s="1"/>
  <c r="J683" i="4"/>
  <c r="J685" i="4" s="1"/>
  <c r="I683" i="4"/>
  <c r="I685" i="4" s="1"/>
  <c r="H683" i="4"/>
  <c r="H685" i="4" s="1"/>
  <c r="G683" i="4"/>
  <c r="G685" i="4" s="1"/>
  <c r="F683" i="4"/>
  <c r="F685" i="4" s="1"/>
  <c r="E683" i="4"/>
  <c r="E685" i="4" s="1"/>
  <c r="D683" i="4"/>
  <c r="D685" i="4" s="1"/>
  <c r="C683" i="4"/>
  <c r="C685" i="4" s="1"/>
  <c r="B683" i="4"/>
  <c r="B685" i="4" s="1"/>
  <c r="N682" i="4"/>
  <c r="N681" i="4"/>
  <c r="M673" i="4"/>
  <c r="M676" i="4" s="1"/>
  <c r="L673" i="4"/>
  <c r="L676" i="4" s="1"/>
  <c r="K673" i="4"/>
  <c r="K676" i="4" s="1"/>
  <c r="J673" i="4"/>
  <c r="J676" i="4" s="1"/>
  <c r="I673" i="4"/>
  <c r="I676" i="4" s="1"/>
  <c r="H673" i="4"/>
  <c r="H676" i="4" s="1"/>
  <c r="G673" i="4"/>
  <c r="G676" i="4" s="1"/>
  <c r="F673" i="4"/>
  <c r="F676" i="4" s="1"/>
  <c r="E673" i="4"/>
  <c r="E676" i="4" s="1"/>
  <c r="D673" i="4"/>
  <c r="D676" i="4" s="1"/>
  <c r="C673" i="4"/>
  <c r="C676" i="4" s="1"/>
  <c r="B673" i="4"/>
  <c r="N672" i="4"/>
  <c r="N671" i="4"/>
  <c r="M634" i="4"/>
  <c r="M635" i="4" s="1"/>
  <c r="L634" i="4"/>
  <c r="L635" i="4" s="1"/>
  <c r="K634" i="4"/>
  <c r="K635" i="4" s="1"/>
  <c r="J634" i="4"/>
  <c r="J635" i="4" s="1"/>
  <c r="I634" i="4"/>
  <c r="I635" i="4" s="1"/>
  <c r="H634" i="4"/>
  <c r="H635" i="4" s="1"/>
  <c r="G634" i="4"/>
  <c r="G635" i="4" s="1"/>
  <c r="F634" i="4"/>
  <c r="F635" i="4" s="1"/>
  <c r="E634" i="4"/>
  <c r="E635" i="4" s="1"/>
  <c r="D634" i="4"/>
  <c r="D635" i="4" s="1"/>
  <c r="C634" i="4"/>
  <c r="C635" i="4" s="1"/>
  <c r="B634" i="4"/>
  <c r="M627" i="4"/>
  <c r="L627" i="4"/>
  <c r="K627" i="4"/>
  <c r="J627" i="4"/>
  <c r="I627" i="4"/>
  <c r="H627" i="4"/>
  <c r="G627" i="4"/>
  <c r="F627" i="4"/>
  <c r="E627" i="4"/>
  <c r="D627" i="4"/>
  <c r="C627" i="4"/>
  <c r="B627" i="4"/>
  <c r="N626" i="4"/>
  <c r="N627" i="4" s="1"/>
  <c r="M622" i="4"/>
  <c r="M624" i="4" s="1"/>
  <c r="L622" i="4"/>
  <c r="L624" i="4" s="1"/>
  <c r="K622" i="4"/>
  <c r="K624" i="4" s="1"/>
  <c r="J622" i="4"/>
  <c r="J624" i="4" s="1"/>
  <c r="I622" i="4"/>
  <c r="I624" i="4" s="1"/>
  <c r="H622" i="4"/>
  <c r="H624" i="4" s="1"/>
  <c r="G622" i="4"/>
  <c r="G624" i="4" s="1"/>
  <c r="F622" i="4"/>
  <c r="F624" i="4" s="1"/>
  <c r="E622" i="4"/>
  <c r="E624" i="4" s="1"/>
  <c r="D622" i="4"/>
  <c r="D624" i="4" s="1"/>
  <c r="C622" i="4"/>
  <c r="C624" i="4" s="1"/>
  <c r="B622" i="4"/>
  <c r="B624" i="4" s="1"/>
  <c r="N621" i="4"/>
  <c r="M618" i="4"/>
  <c r="L618" i="4"/>
  <c r="K618" i="4"/>
  <c r="J618" i="4"/>
  <c r="I618" i="4"/>
  <c r="H618" i="4"/>
  <c r="G618" i="4"/>
  <c r="F618" i="4"/>
  <c r="E618" i="4"/>
  <c r="D618" i="4"/>
  <c r="C618" i="4"/>
  <c r="B618" i="4"/>
  <c r="N617" i="4"/>
  <c r="N618" i="4" s="1"/>
  <c r="M614" i="4"/>
  <c r="K614" i="4"/>
  <c r="J614" i="4"/>
  <c r="I614" i="4"/>
  <c r="E614" i="4"/>
  <c r="M609" i="4"/>
  <c r="M612" i="4" s="1"/>
  <c r="L609" i="4"/>
  <c r="L612" i="4" s="1"/>
  <c r="K609" i="4"/>
  <c r="K612" i="4" s="1"/>
  <c r="J609" i="4"/>
  <c r="J612" i="4" s="1"/>
  <c r="I609" i="4"/>
  <c r="I612" i="4" s="1"/>
  <c r="H609" i="4"/>
  <c r="H612" i="4" s="1"/>
  <c r="G609" i="4"/>
  <c r="G612" i="4" s="1"/>
  <c r="F609" i="4"/>
  <c r="F612" i="4" s="1"/>
  <c r="E609" i="4"/>
  <c r="E612" i="4" s="1"/>
  <c r="D609" i="4"/>
  <c r="D612" i="4" s="1"/>
  <c r="C609" i="4"/>
  <c r="C612" i="4" s="1"/>
  <c r="B609" i="4"/>
  <c r="N608" i="4"/>
  <c r="N607" i="4"/>
  <c r="N606" i="4"/>
  <c r="N605" i="4"/>
  <c r="N604" i="4"/>
  <c r="N603" i="4"/>
  <c r="N602" i="4"/>
  <c r="N601" i="4"/>
  <c r="N600" i="4"/>
  <c r="N599" i="4"/>
  <c r="G594" i="4"/>
  <c r="F594" i="4"/>
  <c r="E594" i="4"/>
  <c r="D594" i="4"/>
  <c r="C594" i="4"/>
  <c r="B594" i="4"/>
  <c r="M593" i="4"/>
  <c r="M594" i="4" s="1"/>
  <c r="L593" i="4"/>
  <c r="L594" i="4" s="1"/>
  <c r="K593" i="4"/>
  <c r="K594" i="4" s="1"/>
  <c r="J593" i="4"/>
  <c r="J594" i="4" s="1"/>
  <c r="I593" i="4"/>
  <c r="I594" i="4" s="1"/>
  <c r="H593" i="4"/>
  <c r="M586" i="4"/>
  <c r="L586" i="4"/>
  <c r="K586" i="4"/>
  <c r="J586" i="4"/>
  <c r="I586" i="4"/>
  <c r="H586" i="4"/>
  <c r="G586" i="4"/>
  <c r="F586" i="4"/>
  <c r="E586" i="4"/>
  <c r="D586" i="4"/>
  <c r="C586" i="4"/>
  <c r="B586" i="4"/>
  <c r="N585" i="4"/>
  <c r="N586" i="4" s="1"/>
  <c r="M581" i="4"/>
  <c r="M583" i="4" s="1"/>
  <c r="L581" i="4"/>
  <c r="K581" i="4"/>
  <c r="K583" i="4" s="1"/>
  <c r="J581" i="4"/>
  <c r="J583" i="4" s="1"/>
  <c r="I581" i="4"/>
  <c r="I583" i="4" s="1"/>
  <c r="H581" i="4"/>
  <c r="H583" i="4" s="1"/>
  <c r="G581" i="4"/>
  <c r="F581" i="4"/>
  <c r="F583" i="4" s="1"/>
  <c r="E581" i="4"/>
  <c r="D581" i="4"/>
  <c r="D583" i="4" s="1"/>
  <c r="C581" i="4"/>
  <c r="C583" i="4" s="1"/>
  <c r="B581" i="4"/>
  <c r="B583" i="4" s="1"/>
  <c r="N580" i="4"/>
  <c r="M571" i="4"/>
  <c r="L571" i="4"/>
  <c r="K571" i="4"/>
  <c r="J571" i="4"/>
  <c r="I571" i="4"/>
  <c r="H571" i="4"/>
  <c r="G571" i="4"/>
  <c r="F571" i="4"/>
  <c r="E571" i="4"/>
  <c r="D571" i="4"/>
  <c r="C571" i="4"/>
  <c r="B571" i="4"/>
  <c r="N570" i="4"/>
  <c r="N571" i="4" s="1"/>
  <c r="M562" i="4"/>
  <c r="L562" i="4"/>
  <c r="K562" i="4"/>
  <c r="J562" i="4"/>
  <c r="I562" i="4"/>
  <c r="H562" i="4"/>
  <c r="G562" i="4"/>
  <c r="F562" i="4"/>
  <c r="E562" i="4"/>
  <c r="D562" i="4"/>
  <c r="C562" i="4"/>
  <c r="C565" i="4" s="1"/>
  <c r="C566" i="4" s="1"/>
  <c r="B562" i="4"/>
  <c r="N561" i="4"/>
  <c r="N560" i="4"/>
  <c r="N559" i="4"/>
  <c r="N558" i="4"/>
  <c r="N557" i="4"/>
  <c r="N556" i="4"/>
  <c r="N555" i="4"/>
  <c r="N554" i="4"/>
  <c r="N553" i="4"/>
  <c r="N552" i="4"/>
  <c r="M537" i="4"/>
  <c r="M540" i="4" s="1"/>
  <c r="L537" i="4"/>
  <c r="L538" i="4" s="1"/>
  <c r="K537" i="4"/>
  <c r="K540" i="4" s="1"/>
  <c r="K544" i="4" s="1"/>
  <c r="J537" i="4"/>
  <c r="J538" i="4" s="1"/>
  <c r="I537" i="4"/>
  <c r="I540" i="4" s="1"/>
  <c r="H537" i="4"/>
  <c r="H538" i="4" s="1"/>
  <c r="G537" i="4"/>
  <c r="G540" i="4" s="1"/>
  <c r="F537" i="4"/>
  <c r="F538" i="4" s="1"/>
  <c r="E537" i="4"/>
  <c r="E540" i="4" s="1"/>
  <c r="D537" i="4"/>
  <c r="D538" i="4" s="1"/>
  <c r="C537" i="4"/>
  <c r="C540" i="4" s="1"/>
  <c r="B537" i="4"/>
  <c r="B538" i="4" s="1"/>
  <c r="N536" i="4"/>
  <c r="N535" i="4"/>
  <c r="N534" i="4"/>
  <c r="N533" i="4"/>
  <c r="N532" i="4"/>
  <c r="N531" i="4"/>
  <c r="N530" i="4"/>
  <c r="N529" i="4"/>
  <c r="N528" i="4"/>
  <c r="N527" i="4"/>
  <c r="N526" i="4"/>
  <c r="N525" i="4"/>
  <c r="M518" i="4"/>
  <c r="L518" i="4"/>
  <c r="K518" i="4"/>
  <c r="J518" i="4"/>
  <c r="I518" i="4"/>
  <c r="H518" i="4"/>
  <c r="G518" i="4"/>
  <c r="F518" i="4"/>
  <c r="E518" i="4"/>
  <c r="D518" i="4"/>
  <c r="C518" i="4"/>
  <c r="B518" i="4"/>
  <c r="N517" i="4"/>
  <c r="N516" i="4"/>
  <c r="N515" i="4"/>
  <c r="N514" i="4"/>
  <c r="M511" i="4"/>
  <c r="L511" i="4"/>
  <c r="K511" i="4"/>
  <c r="J511" i="4"/>
  <c r="I511" i="4"/>
  <c r="G511" i="4"/>
  <c r="F511" i="4"/>
  <c r="E511" i="4"/>
  <c r="D511" i="4"/>
  <c r="C511" i="4"/>
  <c r="B511" i="4"/>
  <c r="N510" i="4"/>
  <c r="N509" i="4"/>
  <c r="N508" i="4"/>
  <c r="N507" i="4"/>
  <c r="N506" i="4"/>
  <c r="M503" i="4"/>
  <c r="L503" i="4"/>
  <c r="K503" i="4"/>
  <c r="J503" i="4"/>
  <c r="I503" i="4"/>
  <c r="H503" i="4"/>
  <c r="G503" i="4"/>
  <c r="F503" i="4"/>
  <c r="E503" i="4"/>
  <c r="D503" i="4"/>
  <c r="C503" i="4"/>
  <c r="B503" i="4"/>
  <c r="N502" i="4"/>
  <c r="N501" i="4"/>
  <c r="N500" i="4"/>
  <c r="N499" i="4"/>
  <c r="N498" i="4"/>
  <c r="N492" i="4"/>
  <c r="N491" i="4"/>
  <c r="N490" i="4"/>
  <c r="M487" i="4"/>
  <c r="L487" i="4"/>
  <c r="J487" i="4"/>
  <c r="I487" i="4"/>
  <c r="H487" i="4"/>
  <c r="G487" i="4"/>
  <c r="F487" i="4"/>
  <c r="E487" i="4"/>
  <c r="D487" i="4"/>
  <c r="C487" i="4"/>
  <c r="B487" i="4"/>
  <c r="N486" i="4"/>
  <c r="N485" i="4"/>
  <c r="N483" i="4"/>
  <c r="M478" i="4"/>
  <c r="M1479" i="4" s="1"/>
  <c r="L477" i="4"/>
  <c r="L478" i="4" s="1"/>
  <c r="L1479" i="4" s="1"/>
  <c r="K477" i="4"/>
  <c r="K478" i="4" s="1"/>
  <c r="K1479" i="4" s="1"/>
  <c r="J477" i="4"/>
  <c r="J478" i="4" s="1"/>
  <c r="J1479" i="4" s="1"/>
  <c r="I477" i="4"/>
  <c r="I478" i="4" s="1"/>
  <c r="I1479" i="4" s="1"/>
  <c r="H477" i="4"/>
  <c r="H478" i="4" s="1"/>
  <c r="H1479" i="4" s="1"/>
  <c r="G477" i="4"/>
  <c r="G478" i="4" s="1"/>
  <c r="G1479" i="4" s="1"/>
  <c r="F477" i="4"/>
  <c r="F478" i="4" s="1"/>
  <c r="F1479" i="4" s="1"/>
  <c r="E477" i="4"/>
  <c r="E478" i="4" s="1"/>
  <c r="E1479" i="4" s="1"/>
  <c r="D477" i="4"/>
  <c r="D478" i="4" s="1"/>
  <c r="D1479" i="4" s="1"/>
  <c r="C477" i="4"/>
  <c r="C478" i="4" s="1"/>
  <c r="C1479" i="4" s="1"/>
  <c r="B477" i="4"/>
  <c r="N476" i="4"/>
  <c r="N475" i="4"/>
  <c r="K470" i="4"/>
  <c r="J470" i="4"/>
  <c r="I470" i="4"/>
  <c r="H470" i="4"/>
  <c r="G470" i="4"/>
  <c r="F470" i="4"/>
  <c r="E470" i="4"/>
  <c r="D470" i="4"/>
  <c r="C470" i="4"/>
  <c r="B470" i="4"/>
  <c r="N469" i="4"/>
  <c r="N468" i="4"/>
  <c r="N467" i="4"/>
  <c r="M462" i="4"/>
  <c r="L462" i="4"/>
  <c r="K462" i="4"/>
  <c r="J462" i="4"/>
  <c r="I462" i="4"/>
  <c r="H462" i="4"/>
  <c r="G462" i="4"/>
  <c r="F462" i="4"/>
  <c r="E462" i="4"/>
  <c r="D462" i="4"/>
  <c r="C462" i="4"/>
  <c r="B462" i="4"/>
  <c r="N461" i="4"/>
  <c r="N460" i="4"/>
  <c r="N459" i="4"/>
  <c r="M455" i="4"/>
  <c r="M456" i="4" s="1"/>
  <c r="L455" i="4"/>
  <c r="L456" i="4" s="1"/>
  <c r="K455" i="4"/>
  <c r="K456" i="4" s="1"/>
  <c r="J455" i="4"/>
  <c r="J456" i="4" s="1"/>
  <c r="I455" i="4"/>
  <c r="I456" i="4" s="1"/>
  <c r="H455" i="4"/>
  <c r="H456" i="4" s="1"/>
  <c r="G455" i="4"/>
  <c r="G456" i="4" s="1"/>
  <c r="F455" i="4"/>
  <c r="F456" i="4" s="1"/>
  <c r="E455" i="4"/>
  <c r="E456" i="4" s="1"/>
  <c r="D455" i="4"/>
  <c r="D456" i="4" s="1"/>
  <c r="C455" i="4"/>
  <c r="C456" i="4" s="1"/>
  <c r="B455" i="4"/>
  <c r="N454" i="4"/>
  <c r="N453" i="4"/>
  <c r="N452" i="4"/>
  <c r="N451" i="4"/>
  <c r="N450" i="4"/>
  <c r="N449" i="4"/>
  <c r="N448" i="4"/>
  <c r="N447" i="4"/>
  <c r="M440" i="4"/>
  <c r="L441" i="4"/>
  <c r="K440" i="4"/>
  <c r="J440" i="4"/>
  <c r="J441" i="4" s="1"/>
  <c r="I440" i="4"/>
  <c r="H440" i="4"/>
  <c r="H441" i="4" s="1"/>
  <c r="G440" i="4"/>
  <c r="F440" i="4"/>
  <c r="F441" i="4" s="1"/>
  <c r="E440" i="4"/>
  <c r="D440" i="4"/>
  <c r="D441" i="4" s="1"/>
  <c r="B440" i="4"/>
  <c r="B441" i="4" s="1"/>
  <c r="N439" i="4"/>
  <c r="N438" i="4"/>
  <c r="N437" i="4"/>
  <c r="M432" i="4"/>
  <c r="M433" i="4" s="1"/>
  <c r="L432" i="4"/>
  <c r="L433" i="4" s="1"/>
  <c r="K432" i="4"/>
  <c r="K433" i="4" s="1"/>
  <c r="J433" i="4"/>
  <c r="I432" i="4"/>
  <c r="I433" i="4" s="1"/>
  <c r="H432" i="4"/>
  <c r="H433" i="4" s="1"/>
  <c r="G432" i="4"/>
  <c r="G433" i="4" s="1"/>
  <c r="F432" i="4"/>
  <c r="F433" i="4" s="1"/>
  <c r="E432" i="4"/>
  <c r="E433" i="4" s="1"/>
  <c r="D432" i="4"/>
  <c r="D433" i="4" s="1"/>
  <c r="C432" i="4"/>
  <c r="C433" i="4" s="1"/>
  <c r="B432" i="4"/>
  <c r="B433" i="4" s="1"/>
  <c r="N431" i="4"/>
  <c r="N430" i="4"/>
  <c r="N429" i="4"/>
  <c r="M424" i="4"/>
  <c r="M425" i="4" s="1"/>
  <c r="L424" i="4"/>
  <c r="L425" i="4" s="1"/>
  <c r="K424" i="4"/>
  <c r="K425" i="4" s="1"/>
  <c r="J424" i="4"/>
  <c r="J425" i="4" s="1"/>
  <c r="I424" i="4"/>
  <c r="I425" i="4" s="1"/>
  <c r="H424" i="4"/>
  <c r="H425" i="4" s="1"/>
  <c r="G424" i="4"/>
  <c r="G425" i="4" s="1"/>
  <c r="F424" i="4"/>
  <c r="F425" i="4" s="1"/>
  <c r="E424" i="4"/>
  <c r="E425" i="4" s="1"/>
  <c r="D424" i="4"/>
  <c r="D425" i="4" s="1"/>
  <c r="C424" i="4"/>
  <c r="C425" i="4" s="1"/>
  <c r="B424" i="4"/>
  <c r="B425" i="4" s="1"/>
  <c r="N423" i="4"/>
  <c r="N422" i="4"/>
  <c r="N421" i="4"/>
  <c r="M416" i="4"/>
  <c r="M417" i="4" s="1"/>
  <c r="L416" i="4"/>
  <c r="L417" i="4" s="1"/>
  <c r="K416" i="4"/>
  <c r="K417" i="4" s="1"/>
  <c r="J416" i="4"/>
  <c r="J417" i="4" s="1"/>
  <c r="I416" i="4"/>
  <c r="I417" i="4" s="1"/>
  <c r="H416" i="4"/>
  <c r="H417" i="4" s="1"/>
  <c r="G416" i="4"/>
  <c r="G417" i="4" s="1"/>
  <c r="F416" i="4"/>
  <c r="F417" i="4" s="1"/>
  <c r="E416" i="4"/>
  <c r="E417" i="4" s="1"/>
  <c r="D416" i="4"/>
  <c r="D417" i="4" s="1"/>
  <c r="C416" i="4"/>
  <c r="C417" i="4" s="1"/>
  <c r="B416" i="4"/>
  <c r="B417" i="4" s="1"/>
  <c r="N415" i="4"/>
  <c r="N414" i="4"/>
  <c r="N413" i="4"/>
  <c r="M408" i="4"/>
  <c r="M409" i="4" s="1"/>
  <c r="L408" i="4"/>
  <c r="L409" i="4" s="1"/>
  <c r="K408" i="4"/>
  <c r="K409" i="4" s="1"/>
  <c r="J408" i="4"/>
  <c r="J409" i="4" s="1"/>
  <c r="I408" i="4"/>
  <c r="I409" i="4" s="1"/>
  <c r="H408" i="4"/>
  <c r="H409" i="4" s="1"/>
  <c r="G408" i="4"/>
  <c r="G409" i="4" s="1"/>
  <c r="F408" i="4"/>
  <c r="F409" i="4" s="1"/>
  <c r="E408" i="4"/>
  <c r="E409" i="4" s="1"/>
  <c r="D408" i="4"/>
  <c r="D409" i="4" s="1"/>
  <c r="C408" i="4"/>
  <c r="C409" i="4" s="1"/>
  <c r="B408" i="4"/>
  <c r="B409" i="4" s="1"/>
  <c r="N407" i="4"/>
  <c r="N406" i="4"/>
  <c r="N405" i="4"/>
  <c r="M401" i="4"/>
  <c r="M434" i="4" s="1"/>
  <c r="L401" i="4"/>
  <c r="L434" i="4" s="1"/>
  <c r="K401" i="4"/>
  <c r="K434" i="4" s="1"/>
  <c r="J401" i="4"/>
  <c r="J434" i="4" s="1"/>
  <c r="I401" i="4"/>
  <c r="I434" i="4" s="1"/>
  <c r="H401" i="4"/>
  <c r="H434" i="4" s="1"/>
  <c r="G401" i="4"/>
  <c r="G434" i="4" s="1"/>
  <c r="F401" i="4"/>
  <c r="F434" i="4" s="1"/>
  <c r="E401" i="4"/>
  <c r="D401" i="4"/>
  <c r="D434" i="4" s="1"/>
  <c r="C401" i="4"/>
  <c r="C434" i="4" s="1"/>
  <c r="B401" i="4"/>
  <c r="N400" i="4"/>
  <c r="N399" i="4"/>
  <c r="N398" i="4"/>
  <c r="M394" i="4"/>
  <c r="M395" i="4" s="1"/>
  <c r="M1477" i="4" s="1"/>
  <c r="L394" i="4"/>
  <c r="L395" i="4" s="1"/>
  <c r="L1477" i="4" s="1"/>
  <c r="K394" i="4"/>
  <c r="J394" i="4"/>
  <c r="J395" i="4" s="1"/>
  <c r="J1477" i="4" s="1"/>
  <c r="I394" i="4"/>
  <c r="I395" i="4" s="1"/>
  <c r="I1477" i="4" s="1"/>
  <c r="H394" i="4"/>
  <c r="H395" i="4" s="1"/>
  <c r="H1477" i="4" s="1"/>
  <c r="G394" i="4"/>
  <c r="G395" i="4" s="1"/>
  <c r="G1477" i="4" s="1"/>
  <c r="F394" i="4"/>
  <c r="F395" i="4" s="1"/>
  <c r="F1477" i="4" s="1"/>
  <c r="E394" i="4"/>
  <c r="E395" i="4" s="1"/>
  <c r="E1477" i="4" s="1"/>
  <c r="D395" i="4"/>
  <c r="D1477" i="4" s="1"/>
  <c r="C394" i="4"/>
  <c r="C395" i="4" s="1"/>
  <c r="C1477" i="4" s="1"/>
  <c r="B394" i="4"/>
  <c r="B395" i="4" s="1"/>
  <c r="B1477" i="4" s="1"/>
  <c r="N393" i="4"/>
  <c r="N392" i="4"/>
  <c r="N391" i="4"/>
  <c r="M384" i="4"/>
  <c r="L384" i="4"/>
  <c r="L385" i="4" s="1"/>
  <c r="K384" i="4"/>
  <c r="J384" i="4"/>
  <c r="I384" i="4"/>
  <c r="H384" i="4"/>
  <c r="H385" i="4" s="1"/>
  <c r="G384" i="4"/>
  <c r="F384" i="4"/>
  <c r="F385" i="4" s="1"/>
  <c r="E384" i="4"/>
  <c r="D384" i="4"/>
  <c r="D385" i="4" s="1"/>
  <c r="C384" i="4"/>
  <c r="B384" i="4"/>
  <c r="B385" i="4" s="1"/>
  <c r="N383" i="4"/>
  <c r="M380" i="4"/>
  <c r="L380" i="4"/>
  <c r="M379" i="4"/>
  <c r="M1476" i="4" s="1"/>
  <c r="L379" i="4"/>
  <c r="L1476" i="4" s="1"/>
  <c r="K379" i="4"/>
  <c r="K1476" i="4" s="1"/>
  <c r="J379" i="4"/>
  <c r="J1476" i="4" s="1"/>
  <c r="H378" i="4"/>
  <c r="H379" i="4" s="1"/>
  <c r="H1476" i="4" s="1"/>
  <c r="G378" i="4"/>
  <c r="F378" i="4"/>
  <c r="F379" i="4" s="1"/>
  <c r="F1476" i="4" s="1"/>
  <c r="E378" i="4"/>
  <c r="D378" i="4"/>
  <c r="D379" i="4" s="1"/>
  <c r="D1476" i="4" s="1"/>
  <c r="C378" i="4"/>
  <c r="B378" i="4"/>
  <c r="B379" i="4" s="1"/>
  <c r="B1476" i="4" s="1"/>
  <c r="N377" i="4"/>
  <c r="N376" i="4"/>
  <c r="N375" i="4"/>
  <c r="N371" i="4"/>
  <c r="M370" i="4"/>
  <c r="M351" i="4" s="1"/>
  <c r="M1474" i="4" s="1"/>
  <c r="L370" i="4"/>
  <c r="L351" i="4" s="1"/>
  <c r="L1474" i="4" s="1"/>
  <c r="K370" i="4"/>
  <c r="K351" i="4" s="1"/>
  <c r="K1474" i="4" s="1"/>
  <c r="J380" i="4"/>
  <c r="M368" i="4"/>
  <c r="M1478" i="4" s="1"/>
  <c r="L368" i="4"/>
  <c r="L1478" i="4" s="1"/>
  <c r="K368" i="4"/>
  <c r="K1478" i="4" s="1"/>
  <c r="J368" i="4"/>
  <c r="J1478" i="4" s="1"/>
  <c r="I368" i="4"/>
  <c r="I1478" i="4" s="1"/>
  <c r="H368" i="4"/>
  <c r="H1478" i="4" s="1"/>
  <c r="G368" i="4"/>
  <c r="G1478" i="4" s="1"/>
  <c r="F368" i="4"/>
  <c r="F1478" i="4" s="1"/>
  <c r="E368" i="4"/>
  <c r="E1478" i="4" s="1"/>
  <c r="D368" i="4"/>
  <c r="D1478" i="4" s="1"/>
  <c r="C368" i="4"/>
  <c r="C1478" i="4" s="1"/>
  <c r="B368" i="4"/>
  <c r="B1478" i="4" s="1"/>
  <c r="N366" i="4"/>
  <c r="N368" i="4" s="1"/>
  <c r="M364" i="4"/>
  <c r="L364" i="4"/>
  <c r="K364" i="4"/>
  <c r="J364" i="4"/>
  <c r="I370" i="4"/>
  <c r="I351" i="4" s="1"/>
  <c r="I1474" i="4" s="1"/>
  <c r="H362" i="4"/>
  <c r="H364" i="4" s="1"/>
  <c r="G362" i="4"/>
  <c r="G370" i="4" s="1"/>
  <c r="F362" i="4"/>
  <c r="F364" i="4" s="1"/>
  <c r="E370" i="4"/>
  <c r="D364" i="4"/>
  <c r="C362" i="4"/>
  <c r="C370" i="4" s="1"/>
  <c r="B362" i="4"/>
  <c r="B364" i="4" s="1"/>
  <c r="N361" i="4"/>
  <c r="N360" i="4"/>
  <c r="N359" i="4"/>
  <c r="M352" i="4"/>
  <c r="I350" i="4"/>
  <c r="G350" i="4"/>
  <c r="E350" i="4"/>
  <c r="C350" i="4"/>
  <c r="D331" i="4"/>
  <c r="D297" i="4"/>
  <c r="B297" i="4"/>
  <c r="D278" i="4"/>
  <c r="B278" i="4"/>
  <c r="B268" i="4"/>
  <c r="K252" i="4"/>
  <c r="I252" i="4"/>
  <c r="H252" i="4"/>
  <c r="G252" i="4"/>
  <c r="F252" i="4"/>
  <c r="E252" i="4"/>
  <c r="D252" i="4"/>
  <c r="C252" i="4"/>
  <c r="M341" i="4"/>
  <c r="L341" i="4"/>
  <c r="K251" i="4"/>
  <c r="K341" i="4" s="1"/>
  <c r="J251" i="4"/>
  <c r="J341" i="4" s="1"/>
  <c r="I251" i="4"/>
  <c r="I341" i="4" s="1"/>
  <c r="H251" i="4"/>
  <c r="H341" i="4" s="1"/>
  <c r="G251" i="4"/>
  <c r="G341" i="4" s="1"/>
  <c r="F251" i="4"/>
  <c r="F341" i="4" s="1"/>
  <c r="E251" i="4"/>
  <c r="E341" i="4" s="1"/>
  <c r="D251" i="4"/>
  <c r="D341" i="4" s="1"/>
  <c r="C251" i="4"/>
  <c r="C341" i="4" s="1"/>
  <c r="B341" i="4"/>
  <c r="M340" i="4"/>
  <c r="L340" i="4"/>
  <c r="K250" i="4"/>
  <c r="K340" i="4" s="1"/>
  <c r="J250" i="4"/>
  <c r="J289" i="4" s="1"/>
  <c r="I250" i="4"/>
  <c r="I340" i="4" s="1"/>
  <c r="H250" i="4"/>
  <c r="H340" i="4" s="1"/>
  <c r="G250" i="4"/>
  <c r="G340" i="4" s="1"/>
  <c r="F250" i="4"/>
  <c r="F340" i="4" s="1"/>
  <c r="E250" i="4"/>
  <c r="E340" i="4" s="1"/>
  <c r="D250" i="4"/>
  <c r="D340" i="4" s="1"/>
  <c r="C250" i="4"/>
  <c r="C340" i="4" s="1"/>
  <c r="B340" i="4"/>
  <c r="M339" i="4"/>
  <c r="L339" i="4"/>
  <c r="K249" i="4"/>
  <c r="K339" i="4" s="1"/>
  <c r="J249" i="4"/>
  <c r="J339" i="4" s="1"/>
  <c r="I249" i="4"/>
  <c r="I339" i="4" s="1"/>
  <c r="H249" i="4"/>
  <c r="H339" i="4" s="1"/>
  <c r="G249" i="4"/>
  <c r="G339" i="4" s="1"/>
  <c r="F249" i="4"/>
  <c r="F339" i="4" s="1"/>
  <c r="E249" i="4"/>
  <c r="E339" i="4" s="1"/>
  <c r="D249" i="4"/>
  <c r="D339" i="4" s="1"/>
  <c r="C249" i="4"/>
  <c r="C339" i="4" s="1"/>
  <c r="B339" i="4"/>
  <c r="M338" i="4"/>
  <c r="L338" i="4"/>
  <c r="K248" i="4"/>
  <c r="J248" i="4"/>
  <c r="J338" i="4" s="1"/>
  <c r="I248" i="4"/>
  <c r="I338" i="4" s="1"/>
  <c r="H248" i="4"/>
  <c r="H338" i="4" s="1"/>
  <c r="G248" i="4"/>
  <c r="G338" i="4" s="1"/>
  <c r="F248" i="4"/>
  <c r="F338" i="4" s="1"/>
  <c r="E248" i="4"/>
  <c r="E338" i="4" s="1"/>
  <c r="D248" i="4"/>
  <c r="D338" i="4" s="1"/>
  <c r="C248" i="4"/>
  <c r="C338" i="4" s="1"/>
  <c r="M337" i="4"/>
  <c r="L337" i="4"/>
  <c r="K247" i="4"/>
  <c r="K286" i="4" s="1"/>
  <c r="J247" i="4"/>
  <c r="J337" i="4" s="1"/>
  <c r="I247" i="4"/>
  <c r="I337" i="4" s="1"/>
  <c r="H247" i="4"/>
  <c r="H337" i="4" s="1"/>
  <c r="G247" i="4"/>
  <c r="G337" i="4" s="1"/>
  <c r="F247" i="4"/>
  <c r="F337" i="4" s="1"/>
  <c r="E247" i="4"/>
  <c r="E337" i="4" s="1"/>
  <c r="D247" i="4"/>
  <c r="D337" i="4" s="1"/>
  <c r="C247" i="4"/>
  <c r="C337" i="4" s="1"/>
  <c r="M336" i="4"/>
  <c r="L336" i="4"/>
  <c r="K246" i="4"/>
  <c r="J246" i="4"/>
  <c r="J336" i="4" s="1"/>
  <c r="I246" i="4"/>
  <c r="I336" i="4" s="1"/>
  <c r="H246" i="4"/>
  <c r="H336" i="4" s="1"/>
  <c r="G246" i="4"/>
  <c r="G336" i="4" s="1"/>
  <c r="F246" i="4"/>
  <c r="F336" i="4" s="1"/>
  <c r="E246" i="4"/>
  <c r="E336" i="4" s="1"/>
  <c r="D246" i="4"/>
  <c r="D336" i="4" s="1"/>
  <c r="C246" i="4"/>
  <c r="C336" i="4" s="1"/>
  <c r="M335" i="4"/>
  <c r="L335" i="4"/>
  <c r="K245" i="4"/>
  <c r="J245" i="4"/>
  <c r="J335" i="4" s="1"/>
  <c r="I245" i="4"/>
  <c r="I335" i="4" s="1"/>
  <c r="H245" i="4"/>
  <c r="H335" i="4" s="1"/>
  <c r="G245" i="4"/>
  <c r="G335" i="4" s="1"/>
  <c r="F245" i="4"/>
  <c r="F335" i="4" s="1"/>
  <c r="E245" i="4"/>
  <c r="E335" i="4" s="1"/>
  <c r="D245" i="4"/>
  <c r="D335" i="4" s="1"/>
  <c r="C245" i="4"/>
  <c r="C335" i="4" s="1"/>
  <c r="B245" i="4"/>
  <c r="B335" i="4" s="1"/>
  <c r="M297" i="4"/>
  <c r="L297" i="4"/>
  <c r="K241" i="4"/>
  <c r="J241" i="4"/>
  <c r="J331" i="4" s="1"/>
  <c r="I241" i="4"/>
  <c r="I331" i="4" s="1"/>
  <c r="H241" i="4"/>
  <c r="H331" i="4" s="1"/>
  <c r="G241" i="4"/>
  <c r="G331" i="4" s="1"/>
  <c r="F241" i="4"/>
  <c r="F331" i="4" s="1"/>
  <c r="E241" i="4"/>
  <c r="E331" i="4" s="1"/>
  <c r="C241" i="4"/>
  <c r="C331" i="4" s="1"/>
  <c r="M296" i="4"/>
  <c r="L296" i="4"/>
  <c r="K240" i="4"/>
  <c r="J240" i="4"/>
  <c r="I240" i="4"/>
  <c r="H240" i="4"/>
  <c r="H296" i="4" s="1"/>
  <c r="G240" i="4"/>
  <c r="F240" i="4"/>
  <c r="F296" i="4" s="1"/>
  <c r="E240" i="4"/>
  <c r="D240" i="4"/>
  <c r="D296" i="4" s="1"/>
  <c r="C240" i="4"/>
  <c r="M295" i="4"/>
  <c r="L295" i="4"/>
  <c r="K239" i="4"/>
  <c r="J239" i="4"/>
  <c r="J329" i="4" s="1"/>
  <c r="I239" i="4"/>
  <c r="I329" i="4" s="1"/>
  <c r="H239" i="4"/>
  <c r="H329" i="4" s="1"/>
  <c r="G239" i="4"/>
  <c r="G329" i="4" s="1"/>
  <c r="F239" i="4"/>
  <c r="F329" i="4" s="1"/>
  <c r="E239" i="4"/>
  <c r="E329" i="4" s="1"/>
  <c r="D239" i="4"/>
  <c r="D329" i="4" s="1"/>
  <c r="C239" i="4"/>
  <c r="C329" i="4" s="1"/>
  <c r="B329" i="4"/>
  <c r="M294" i="4"/>
  <c r="L294" i="4"/>
  <c r="K238" i="4"/>
  <c r="J238" i="4"/>
  <c r="J328" i="4" s="1"/>
  <c r="I238" i="4"/>
  <c r="I328" i="4" s="1"/>
  <c r="H238" i="4"/>
  <c r="H328" i="4" s="1"/>
  <c r="G238" i="4"/>
  <c r="G328" i="4" s="1"/>
  <c r="F238" i="4"/>
  <c r="F328" i="4" s="1"/>
  <c r="E238" i="4"/>
  <c r="E328" i="4" s="1"/>
  <c r="D238" i="4"/>
  <c r="D328" i="4" s="1"/>
  <c r="C238" i="4"/>
  <c r="C328" i="4" s="1"/>
  <c r="B238" i="4"/>
  <c r="B328" i="4" s="1"/>
  <c r="M235" i="4"/>
  <c r="L235" i="4"/>
  <c r="K235" i="4"/>
  <c r="J235" i="4"/>
  <c r="I235" i="4"/>
  <c r="H235" i="4"/>
  <c r="G235" i="4"/>
  <c r="F235" i="4"/>
  <c r="E235" i="4"/>
  <c r="D235" i="4"/>
  <c r="C235" i="4"/>
  <c r="B235" i="4"/>
  <c r="N234" i="4"/>
  <c r="N233" i="4"/>
  <c r="N232" i="4"/>
  <c r="N231" i="4"/>
  <c r="N230" i="4"/>
  <c r="N229" i="4"/>
  <c r="N228" i="4"/>
  <c r="N227" i="4"/>
  <c r="M224" i="4"/>
  <c r="L224" i="4"/>
  <c r="K224" i="4"/>
  <c r="J224" i="4"/>
  <c r="I224" i="4"/>
  <c r="H224" i="4"/>
  <c r="G224" i="4"/>
  <c r="F224" i="4"/>
  <c r="E224" i="4"/>
  <c r="D224" i="4"/>
  <c r="C224" i="4"/>
  <c r="B224" i="4"/>
  <c r="N223" i="4"/>
  <c r="N222" i="4"/>
  <c r="N221" i="4"/>
  <c r="N220" i="4"/>
  <c r="M217" i="4"/>
  <c r="L217" i="4"/>
  <c r="K217" i="4"/>
  <c r="J217" i="4"/>
  <c r="I217" i="4"/>
  <c r="H217" i="4"/>
  <c r="G217" i="4"/>
  <c r="F217" i="4"/>
  <c r="D217" i="4"/>
  <c r="C217" i="4"/>
  <c r="B217" i="4"/>
  <c r="N216" i="4"/>
  <c r="N215" i="4"/>
  <c r="N214" i="4"/>
  <c r="N213" i="4"/>
  <c r="N212" i="4"/>
  <c r="N211" i="4"/>
  <c r="N210" i="4"/>
  <c r="M207" i="4"/>
  <c r="L207" i="4"/>
  <c r="K207" i="4"/>
  <c r="J207" i="4"/>
  <c r="I207" i="4"/>
  <c r="H207" i="4"/>
  <c r="G207" i="4"/>
  <c r="F207" i="4"/>
  <c r="E207" i="4"/>
  <c r="D207" i="4"/>
  <c r="C207" i="4"/>
  <c r="B207" i="4"/>
  <c r="N206" i="4"/>
  <c r="N205" i="4"/>
  <c r="N204" i="4"/>
  <c r="N203" i="4"/>
  <c r="M200" i="4"/>
  <c r="L200" i="4"/>
  <c r="K200" i="4"/>
  <c r="J200" i="4"/>
  <c r="I200" i="4"/>
  <c r="H200" i="4"/>
  <c r="G200" i="4"/>
  <c r="F200" i="4"/>
  <c r="E200" i="4"/>
  <c r="D200" i="4"/>
  <c r="C200" i="4"/>
  <c r="B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M185" i="4"/>
  <c r="L185" i="4"/>
  <c r="K185" i="4"/>
  <c r="J185" i="4"/>
  <c r="I185" i="4"/>
  <c r="H185" i="4"/>
  <c r="G185" i="4"/>
  <c r="F185" i="4"/>
  <c r="E185" i="4"/>
  <c r="D185" i="4"/>
  <c r="C185" i="4"/>
  <c r="B185" i="4"/>
  <c r="N184" i="4"/>
  <c r="N183" i="4"/>
  <c r="N182" i="4"/>
  <c r="N181" i="4"/>
  <c r="I178" i="4"/>
  <c r="C178" i="4"/>
  <c r="N176" i="4"/>
  <c r="N175" i="4"/>
  <c r="N174" i="4"/>
  <c r="N173" i="4"/>
  <c r="M170" i="4"/>
  <c r="L170" i="4"/>
  <c r="K170" i="4"/>
  <c r="J170" i="4"/>
  <c r="I170" i="4"/>
  <c r="H170" i="4"/>
  <c r="G170" i="4"/>
  <c r="F170" i="4"/>
  <c r="E170" i="4"/>
  <c r="D170" i="4"/>
  <c r="C170" i="4"/>
  <c r="B170" i="4"/>
  <c r="N169" i="4"/>
  <c r="N168" i="4"/>
  <c r="N167" i="4"/>
  <c r="N166" i="4"/>
  <c r="N165" i="4"/>
  <c r="N164" i="4"/>
  <c r="N163" i="4"/>
  <c r="N162" i="4"/>
  <c r="M159" i="4"/>
  <c r="L159" i="4"/>
  <c r="K159" i="4"/>
  <c r="J159" i="4"/>
  <c r="I159" i="4"/>
  <c r="H159" i="4"/>
  <c r="G159" i="4"/>
  <c r="F159" i="4"/>
  <c r="E159" i="4"/>
  <c r="D159" i="4"/>
  <c r="C159" i="4"/>
  <c r="B159" i="4"/>
  <c r="N158" i="4"/>
  <c r="N157" i="4"/>
  <c r="N156" i="4"/>
  <c r="N155" i="4"/>
  <c r="M152" i="4"/>
  <c r="M253" i="4" s="1"/>
  <c r="L152" i="4"/>
  <c r="K152" i="4"/>
  <c r="K350" i="4" s="1"/>
  <c r="J152" i="4"/>
  <c r="I152" i="4"/>
  <c r="H152" i="4"/>
  <c r="G152" i="4"/>
  <c r="F152" i="4"/>
  <c r="E152" i="4"/>
  <c r="D152" i="4"/>
  <c r="C152" i="4"/>
  <c r="B152" i="4"/>
  <c r="N151" i="4"/>
  <c r="N150" i="4"/>
  <c r="N149" i="4"/>
  <c r="N148" i="4"/>
  <c r="N147" i="4"/>
  <c r="N146" i="4"/>
  <c r="N145" i="4"/>
  <c r="N144" i="4"/>
  <c r="N143" i="4"/>
  <c r="M140" i="4"/>
  <c r="M345" i="4" s="1"/>
  <c r="M1473" i="4" s="1"/>
  <c r="L140" i="4"/>
  <c r="K140" i="4"/>
  <c r="K345" i="4" s="1"/>
  <c r="K1473" i="4" s="1"/>
  <c r="J140" i="4"/>
  <c r="J345" i="4" s="1"/>
  <c r="J1473" i="4" s="1"/>
  <c r="I140" i="4"/>
  <c r="I345" i="4" s="1"/>
  <c r="I1473" i="4" s="1"/>
  <c r="H140" i="4"/>
  <c r="G140" i="4"/>
  <c r="G345" i="4" s="1"/>
  <c r="G1473" i="4" s="1"/>
  <c r="F140" i="4"/>
  <c r="E140" i="4"/>
  <c r="E345" i="4" s="1"/>
  <c r="E1473" i="4" s="1"/>
  <c r="D140" i="4"/>
  <c r="D345" i="4" s="1"/>
  <c r="D1473" i="4" s="1"/>
  <c r="C140" i="4"/>
  <c r="C345" i="4" s="1"/>
  <c r="C1473" i="4" s="1"/>
  <c r="B140" i="4"/>
  <c r="N139" i="4"/>
  <c r="N138" i="4"/>
  <c r="N137" i="4"/>
  <c r="N136" i="4"/>
  <c r="M133" i="4"/>
  <c r="L133" i="4"/>
  <c r="K133" i="4"/>
  <c r="J133" i="4"/>
  <c r="I133" i="4"/>
  <c r="H133" i="4"/>
  <c r="G133" i="4"/>
  <c r="F133" i="4"/>
  <c r="E133" i="4"/>
  <c r="D133" i="4"/>
  <c r="C133" i="4"/>
  <c r="B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6" i="4"/>
  <c r="N95" i="4"/>
  <c r="N94" i="4"/>
  <c r="N93" i="4"/>
  <c r="N92" i="4"/>
  <c r="N91" i="4"/>
  <c r="N90" i="4"/>
  <c r="N89" i="4"/>
  <c r="M86" i="4"/>
  <c r="L86" i="4"/>
  <c r="K86" i="4"/>
  <c r="J86" i="4"/>
  <c r="I86" i="4"/>
  <c r="H86" i="4"/>
  <c r="G86" i="4"/>
  <c r="F86" i="4"/>
  <c r="E86" i="4"/>
  <c r="D86" i="4"/>
  <c r="C86" i="4"/>
  <c r="B86" i="4"/>
  <c r="N85" i="4"/>
  <c r="N84" i="4"/>
  <c r="N83" i="4"/>
  <c r="N82" i="4"/>
  <c r="M78" i="4"/>
  <c r="L78" i="4"/>
  <c r="K78" i="4"/>
  <c r="J78" i="4"/>
  <c r="I78" i="4"/>
  <c r="H78" i="4"/>
  <c r="G78" i="4"/>
  <c r="F78" i="4"/>
  <c r="E78" i="4"/>
  <c r="D78" i="4"/>
  <c r="C78" i="4"/>
  <c r="B78" i="4"/>
  <c r="M77" i="4"/>
  <c r="L77" i="4"/>
  <c r="K77" i="4"/>
  <c r="J77" i="4"/>
  <c r="I77" i="4"/>
  <c r="H77" i="4"/>
  <c r="G77" i="4"/>
  <c r="F77" i="4"/>
  <c r="E77" i="4"/>
  <c r="D77" i="4"/>
  <c r="C77" i="4"/>
  <c r="B77" i="4"/>
  <c r="M76" i="4"/>
  <c r="L76" i="4"/>
  <c r="K76" i="4"/>
  <c r="J76" i="4"/>
  <c r="I76" i="4"/>
  <c r="H76" i="4"/>
  <c r="G76" i="4"/>
  <c r="F76" i="4"/>
  <c r="E76" i="4"/>
  <c r="D76" i="4"/>
  <c r="C76" i="4"/>
  <c r="B76" i="4"/>
  <c r="M75" i="4"/>
  <c r="L75" i="4"/>
  <c r="K75" i="4"/>
  <c r="J75" i="4"/>
  <c r="I75" i="4"/>
  <c r="H75" i="4"/>
  <c r="G75" i="4"/>
  <c r="F75" i="4"/>
  <c r="E75" i="4"/>
  <c r="D75" i="4"/>
  <c r="C75" i="4"/>
  <c r="B75" i="4"/>
  <c r="M74" i="4"/>
  <c r="L74" i="4"/>
  <c r="K74" i="4"/>
  <c r="J74" i="4"/>
  <c r="I74" i="4"/>
  <c r="H74" i="4"/>
  <c r="G74" i="4"/>
  <c r="F74" i="4"/>
  <c r="E74" i="4"/>
  <c r="D74" i="4"/>
  <c r="C74" i="4"/>
  <c r="B74" i="4"/>
  <c r="M73" i="4"/>
  <c r="L73" i="4"/>
  <c r="K73" i="4"/>
  <c r="J73" i="4"/>
  <c r="I73" i="4"/>
  <c r="H73" i="4"/>
  <c r="G73" i="4"/>
  <c r="F73" i="4"/>
  <c r="E73" i="4"/>
  <c r="D73" i="4"/>
  <c r="C73" i="4"/>
  <c r="B73" i="4"/>
  <c r="M72" i="4"/>
  <c r="M79" i="4" s="1"/>
  <c r="M1458" i="4" s="1"/>
  <c r="L72" i="4"/>
  <c r="L79" i="4" s="1"/>
  <c r="L1458" i="4" s="1"/>
  <c r="K72" i="4"/>
  <c r="K79" i="4" s="1"/>
  <c r="K1458" i="4" s="1"/>
  <c r="J72" i="4"/>
  <c r="J79" i="4" s="1"/>
  <c r="J1458" i="4" s="1"/>
  <c r="I72" i="4"/>
  <c r="I79" i="4" s="1"/>
  <c r="I1458" i="4" s="1"/>
  <c r="H72" i="4"/>
  <c r="H79" i="4" s="1"/>
  <c r="H1458" i="4" s="1"/>
  <c r="G72" i="4"/>
  <c r="G79" i="4" s="1"/>
  <c r="G1458" i="4" s="1"/>
  <c r="F72" i="4"/>
  <c r="F79" i="4" s="1"/>
  <c r="F1458" i="4" s="1"/>
  <c r="E72" i="4"/>
  <c r="E79" i="4" s="1"/>
  <c r="E1458" i="4" s="1"/>
  <c r="D72" i="4"/>
  <c r="D79" i="4" s="1"/>
  <c r="D1458" i="4" s="1"/>
  <c r="C72" i="4"/>
  <c r="C79" i="4" s="1"/>
  <c r="C1458" i="4" s="1"/>
  <c r="B72" i="4"/>
  <c r="B79" i="4" s="1"/>
  <c r="B1458" i="4" s="1"/>
  <c r="M68" i="4"/>
  <c r="L68" i="4"/>
  <c r="K68" i="4"/>
  <c r="J68" i="4"/>
  <c r="I68" i="4"/>
  <c r="H68" i="4"/>
  <c r="G68" i="4"/>
  <c r="F68" i="4"/>
  <c r="E68" i="4"/>
  <c r="D68" i="4"/>
  <c r="C68" i="4"/>
  <c r="B68" i="4"/>
  <c r="M67" i="4"/>
  <c r="L67" i="4"/>
  <c r="K67" i="4"/>
  <c r="J67" i="4"/>
  <c r="I67" i="4"/>
  <c r="H67" i="4"/>
  <c r="G67" i="4"/>
  <c r="F67" i="4"/>
  <c r="E67" i="4"/>
  <c r="D67" i="4"/>
  <c r="C67" i="4"/>
  <c r="B67" i="4"/>
  <c r="M66" i="4"/>
  <c r="L66" i="4"/>
  <c r="K66" i="4"/>
  <c r="J66" i="4"/>
  <c r="I66" i="4"/>
  <c r="H66" i="4"/>
  <c r="G66" i="4"/>
  <c r="F66" i="4"/>
  <c r="E66" i="4"/>
  <c r="D66" i="4"/>
  <c r="C66" i="4"/>
  <c r="B66" i="4"/>
  <c r="M65" i="4"/>
  <c r="M69" i="4" s="1"/>
  <c r="M1471" i="4" s="1"/>
  <c r="L65" i="4"/>
  <c r="L69" i="4" s="1"/>
  <c r="L1471" i="4" s="1"/>
  <c r="K65" i="4"/>
  <c r="K69" i="4" s="1"/>
  <c r="K1471" i="4" s="1"/>
  <c r="J65" i="4"/>
  <c r="J69" i="4" s="1"/>
  <c r="J1471" i="4" s="1"/>
  <c r="I65" i="4"/>
  <c r="I69" i="4" s="1"/>
  <c r="I1471" i="4" s="1"/>
  <c r="H65" i="4"/>
  <c r="H69" i="4" s="1"/>
  <c r="H1471" i="4" s="1"/>
  <c r="G65" i="4"/>
  <c r="G69" i="4" s="1"/>
  <c r="G1471" i="4" s="1"/>
  <c r="F65" i="4"/>
  <c r="F69" i="4" s="1"/>
  <c r="F1471" i="4" s="1"/>
  <c r="E65" i="4"/>
  <c r="E69" i="4" s="1"/>
  <c r="E1471" i="4" s="1"/>
  <c r="D65" i="4"/>
  <c r="D69" i="4" s="1"/>
  <c r="D1471" i="4" s="1"/>
  <c r="C65" i="4"/>
  <c r="C69" i="4" s="1"/>
  <c r="C1471" i="4" s="1"/>
  <c r="B65" i="4"/>
  <c r="M290" i="4"/>
  <c r="L289" i="4"/>
  <c r="K290" i="4"/>
  <c r="B62" i="4"/>
  <c r="N61" i="4"/>
  <c r="N60" i="4"/>
  <c r="N59" i="4"/>
  <c r="N58" i="4"/>
  <c r="N57" i="4"/>
  <c r="N56" i="4"/>
  <c r="N55" i="4"/>
  <c r="N54" i="4"/>
  <c r="M51" i="4"/>
  <c r="M1469" i="4" s="1"/>
  <c r="L51" i="4"/>
  <c r="L1469" i="4" s="1"/>
  <c r="K51" i="4"/>
  <c r="K1469" i="4" s="1"/>
  <c r="J51" i="4"/>
  <c r="J1469" i="4" s="1"/>
  <c r="I51" i="4"/>
  <c r="I1469" i="4" s="1"/>
  <c r="H51" i="4"/>
  <c r="H1469" i="4" s="1"/>
  <c r="G51" i="4"/>
  <c r="G1469" i="4" s="1"/>
  <c r="F51" i="4"/>
  <c r="F1469" i="4" s="1"/>
  <c r="E51" i="4"/>
  <c r="E1469" i="4" s="1"/>
  <c r="D51" i="4"/>
  <c r="D1469" i="4" s="1"/>
  <c r="C51" i="4"/>
  <c r="C1469" i="4" s="1"/>
  <c r="B51" i="4"/>
  <c r="B1469" i="4" s="1"/>
  <c r="N50" i="4"/>
  <c r="N49" i="4"/>
  <c r="N48" i="4"/>
  <c r="N47" i="4"/>
  <c r="M43" i="4"/>
  <c r="M271" i="4" s="1"/>
  <c r="L43" i="4"/>
  <c r="L271" i="4" s="1"/>
  <c r="K43" i="4"/>
  <c r="K271" i="4" s="1"/>
  <c r="J43" i="4"/>
  <c r="J271" i="4" s="1"/>
  <c r="I43" i="4"/>
  <c r="I271" i="4" s="1"/>
  <c r="H43" i="4"/>
  <c r="H271" i="4" s="1"/>
  <c r="G43" i="4"/>
  <c r="G271" i="4" s="1"/>
  <c r="F43" i="4"/>
  <c r="F271" i="4" s="1"/>
  <c r="E43" i="4"/>
  <c r="E271" i="4" s="1"/>
  <c r="D43" i="4"/>
  <c r="D271" i="4" s="1"/>
  <c r="C43" i="4"/>
  <c r="C271" i="4" s="1"/>
  <c r="B43" i="4"/>
  <c r="B271" i="4" s="1"/>
  <c r="M42" i="4"/>
  <c r="M270" i="4" s="1"/>
  <c r="L42" i="4"/>
  <c r="L270" i="4" s="1"/>
  <c r="L323" i="4" s="1"/>
  <c r="K42" i="4"/>
  <c r="K270" i="4" s="1"/>
  <c r="J42" i="4"/>
  <c r="J270" i="4" s="1"/>
  <c r="I42" i="4"/>
  <c r="I270" i="4" s="1"/>
  <c r="H42" i="4"/>
  <c r="H270" i="4" s="1"/>
  <c r="G42" i="4"/>
  <c r="G270" i="4" s="1"/>
  <c r="F42" i="4"/>
  <c r="F270" i="4" s="1"/>
  <c r="E42" i="4"/>
  <c r="E270" i="4" s="1"/>
  <c r="D42" i="4"/>
  <c r="D270" i="4" s="1"/>
  <c r="C42" i="4"/>
  <c r="C270" i="4" s="1"/>
  <c r="B42" i="4"/>
  <c r="B270" i="4" s="1"/>
  <c r="M41" i="4"/>
  <c r="M269" i="4" s="1"/>
  <c r="L41" i="4"/>
  <c r="L269" i="4" s="1"/>
  <c r="K41" i="4"/>
  <c r="K269" i="4" s="1"/>
  <c r="J41" i="4"/>
  <c r="J269" i="4" s="1"/>
  <c r="I41" i="4"/>
  <c r="I269" i="4" s="1"/>
  <c r="H41" i="4"/>
  <c r="H269" i="4" s="1"/>
  <c r="G41" i="4"/>
  <c r="G269" i="4" s="1"/>
  <c r="F41" i="4"/>
  <c r="F269" i="4" s="1"/>
  <c r="E41" i="4"/>
  <c r="E269" i="4" s="1"/>
  <c r="D41" i="4"/>
  <c r="D269" i="4" s="1"/>
  <c r="C269" i="4"/>
  <c r="B41" i="4"/>
  <c r="B269" i="4" s="1"/>
  <c r="M40" i="4"/>
  <c r="M268" i="4" s="1"/>
  <c r="L40" i="4"/>
  <c r="L268" i="4" s="1"/>
  <c r="K40" i="4"/>
  <c r="K268" i="4" s="1"/>
  <c r="J40" i="4"/>
  <c r="J268" i="4" s="1"/>
  <c r="I40" i="4"/>
  <c r="I268" i="4" s="1"/>
  <c r="H40" i="4"/>
  <c r="H268" i="4" s="1"/>
  <c r="G40" i="4"/>
  <c r="G268" i="4" s="1"/>
  <c r="F40" i="4"/>
  <c r="F268" i="4" s="1"/>
  <c r="E40" i="4"/>
  <c r="E268" i="4" s="1"/>
  <c r="D40" i="4"/>
  <c r="D268" i="4" s="1"/>
  <c r="C40" i="4"/>
  <c r="M39" i="4"/>
  <c r="M267" i="4" s="1"/>
  <c r="L39" i="4"/>
  <c r="L267" i="4" s="1"/>
  <c r="K39" i="4"/>
  <c r="K267" i="4" s="1"/>
  <c r="J39" i="4"/>
  <c r="J267" i="4" s="1"/>
  <c r="I39" i="4"/>
  <c r="I267" i="4" s="1"/>
  <c r="H39" i="4"/>
  <c r="H267" i="4" s="1"/>
  <c r="G39" i="4"/>
  <c r="G267" i="4" s="1"/>
  <c r="F39" i="4"/>
  <c r="F267" i="4" s="1"/>
  <c r="E39" i="4"/>
  <c r="E267" i="4" s="1"/>
  <c r="D39" i="4"/>
  <c r="D267" i="4" s="1"/>
  <c r="C39" i="4"/>
  <c r="C267" i="4" s="1"/>
  <c r="B39" i="4"/>
  <c r="M38" i="4"/>
  <c r="M266" i="4" s="1"/>
  <c r="L38" i="4"/>
  <c r="L266" i="4" s="1"/>
  <c r="K38" i="4"/>
  <c r="K266" i="4" s="1"/>
  <c r="J38" i="4"/>
  <c r="J266" i="4" s="1"/>
  <c r="I38" i="4"/>
  <c r="I266" i="4" s="1"/>
  <c r="H38" i="4"/>
  <c r="H266" i="4" s="1"/>
  <c r="G38" i="4"/>
  <c r="G266" i="4" s="1"/>
  <c r="F38" i="4"/>
  <c r="F266" i="4" s="1"/>
  <c r="E38" i="4"/>
  <c r="E266" i="4" s="1"/>
  <c r="D38" i="4"/>
  <c r="D266" i="4" s="1"/>
  <c r="C38" i="4"/>
  <c r="C266" i="4" s="1"/>
  <c r="B38" i="4"/>
  <c r="B266" i="4" s="1"/>
  <c r="M37" i="4"/>
  <c r="M265" i="4" s="1"/>
  <c r="L37" i="4"/>
  <c r="L265" i="4" s="1"/>
  <c r="K37" i="4"/>
  <c r="K265" i="4" s="1"/>
  <c r="J37" i="4"/>
  <c r="J265" i="4" s="1"/>
  <c r="I37" i="4"/>
  <c r="I265" i="4" s="1"/>
  <c r="H37" i="4"/>
  <c r="H265" i="4" s="1"/>
  <c r="G37" i="4"/>
  <c r="G265" i="4" s="1"/>
  <c r="F37" i="4"/>
  <c r="F265" i="4" s="1"/>
  <c r="E37" i="4"/>
  <c r="E265" i="4" s="1"/>
  <c r="D37" i="4"/>
  <c r="D265" i="4" s="1"/>
  <c r="M33" i="4"/>
  <c r="L33" i="4"/>
  <c r="K33" i="4"/>
  <c r="J33" i="4"/>
  <c r="I33" i="4"/>
  <c r="H33" i="4"/>
  <c r="G33" i="4"/>
  <c r="F33" i="4"/>
  <c r="E33" i="4"/>
  <c r="D33" i="4"/>
  <c r="C33" i="4"/>
  <c r="B33" i="4"/>
  <c r="M32" i="4"/>
  <c r="L32" i="4"/>
  <c r="K32" i="4"/>
  <c r="J32" i="4"/>
  <c r="I32" i="4"/>
  <c r="H32" i="4"/>
  <c r="G32" i="4"/>
  <c r="F32" i="4"/>
  <c r="E32" i="4"/>
  <c r="D32" i="4"/>
  <c r="C32" i="4"/>
  <c r="B32" i="4"/>
  <c r="B259" i="4" s="1"/>
  <c r="B314" i="4" s="1"/>
  <c r="M31" i="4"/>
  <c r="L31" i="4"/>
  <c r="K31" i="4"/>
  <c r="J31" i="4"/>
  <c r="I31" i="4"/>
  <c r="H31" i="4"/>
  <c r="G31" i="4"/>
  <c r="F31" i="4"/>
  <c r="E31" i="4"/>
  <c r="D31" i="4"/>
  <c r="C31" i="4"/>
  <c r="B31" i="4"/>
  <c r="M30" i="4"/>
  <c r="M259" i="4" s="1"/>
  <c r="L30" i="4"/>
  <c r="L259" i="4" s="1"/>
  <c r="K30" i="4"/>
  <c r="K259" i="4" s="1"/>
  <c r="J30" i="4"/>
  <c r="J259" i="4" s="1"/>
  <c r="I30" i="4"/>
  <c r="I259" i="4" s="1"/>
  <c r="H30" i="4"/>
  <c r="H259" i="4" s="1"/>
  <c r="G30" i="4"/>
  <c r="G259" i="4" s="1"/>
  <c r="F30" i="4"/>
  <c r="F259" i="4" s="1"/>
  <c r="E30" i="4"/>
  <c r="E259" i="4" s="1"/>
  <c r="D30" i="4"/>
  <c r="D259" i="4" s="1"/>
  <c r="C30" i="4"/>
  <c r="C259" i="4" s="1"/>
  <c r="M29" i="4"/>
  <c r="M258" i="4" s="1"/>
  <c r="L29" i="4"/>
  <c r="L258" i="4" s="1"/>
  <c r="K29" i="4"/>
  <c r="J29" i="4"/>
  <c r="J258" i="4" s="1"/>
  <c r="I29" i="4"/>
  <c r="I258" i="4" s="1"/>
  <c r="H29" i="4"/>
  <c r="H258" i="4" s="1"/>
  <c r="G29" i="4"/>
  <c r="G258" i="4" s="1"/>
  <c r="F29" i="4"/>
  <c r="F258" i="4" s="1"/>
  <c r="E29" i="4"/>
  <c r="E258" i="4" s="1"/>
  <c r="D29" i="4"/>
  <c r="D258" i="4" s="1"/>
  <c r="C29" i="4"/>
  <c r="C258" i="4" s="1"/>
  <c r="B29" i="4"/>
  <c r="B258" i="4" s="1"/>
  <c r="M28" i="4"/>
  <c r="M257" i="4" s="1"/>
  <c r="L28" i="4"/>
  <c r="L257" i="4" s="1"/>
  <c r="K28" i="4"/>
  <c r="J28" i="4"/>
  <c r="J257" i="4" s="1"/>
  <c r="I28" i="4"/>
  <c r="I257" i="4" s="1"/>
  <c r="H28" i="4"/>
  <c r="H257" i="4" s="1"/>
  <c r="G28" i="4"/>
  <c r="G257" i="4" s="1"/>
  <c r="F28" i="4"/>
  <c r="F257" i="4" s="1"/>
  <c r="E28" i="4"/>
  <c r="E257" i="4" s="1"/>
  <c r="D28" i="4"/>
  <c r="D257" i="4" s="1"/>
  <c r="C28" i="4"/>
  <c r="C257" i="4" s="1"/>
  <c r="B28" i="4"/>
  <c r="B257" i="4" s="1"/>
  <c r="M27" i="4"/>
  <c r="M256" i="4" s="1"/>
  <c r="L27" i="4"/>
  <c r="L256" i="4" s="1"/>
  <c r="K27" i="4"/>
  <c r="K256" i="4" s="1"/>
  <c r="J27" i="4"/>
  <c r="J256" i="4" s="1"/>
  <c r="I27" i="4"/>
  <c r="I256" i="4" s="1"/>
  <c r="H27" i="4"/>
  <c r="H256" i="4" s="1"/>
  <c r="G256" i="4"/>
  <c r="F27" i="4"/>
  <c r="F256" i="4" s="1"/>
  <c r="E27" i="4"/>
  <c r="E256" i="4" s="1"/>
  <c r="D27" i="4"/>
  <c r="D256" i="4" s="1"/>
  <c r="C27" i="4"/>
  <c r="C256" i="4" s="1"/>
  <c r="B27" i="4"/>
  <c r="B256" i="4" s="1"/>
  <c r="M24" i="4"/>
  <c r="K24" i="4"/>
  <c r="I24" i="4"/>
  <c r="F24" i="4"/>
  <c r="E24" i="4"/>
  <c r="C24" i="4"/>
  <c r="B24" i="4"/>
  <c r="N23" i="4"/>
  <c r="N22" i="4"/>
  <c r="N21" i="4"/>
  <c r="N20" i="4"/>
  <c r="N19" i="4"/>
  <c r="N18" i="4"/>
  <c r="N17" i="4"/>
  <c r="M14" i="4"/>
  <c r="M1457" i="4" s="1"/>
  <c r="M1463" i="4" s="1"/>
  <c r="L1457" i="4"/>
  <c r="L1463" i="4" s="1"/>
  <c r="K14" i="4"/>
  <c r="K1457" i="4" s="1"/>
  <c r="K1463" i="4" s="1"/>
  <c r="J1457" i="4"/>
  <c r="J1463" i="4" s="1"/>
  <c r="I14" i="4"/>
  <c r="I1457" i="4" s="1"/>
  <c r="I1463" i="4" s="1"/>
  <c r="H1457" i="4"/>
  <c r="H1463" i="4" s="1"/>
  <c r="G1457" i="4"/>
  <c r="G1463" i="4" s="1"/>
  <c r="F14" i="4"/>
  <c r="F1457" i="4" s="1"/>
  <c r="F1463" i="4" s="1"/>
  <c r="E14" i="4"/>
  <c r="E1457" i="4" s="1"/>
  <c r="E1463" i="4" s="1"/>
  <c r="D1457" i="4"/>
  <c r="D1463" i="4" s="1"/>
  <c r="C14" i="4"/>
  <c r="C1457" i="4" s="1"/>
  <c r="C1463" i="4" s="1"/>
  <c r="B14" i="4"/>
  <c r="B1457" i="4" s="1"/>
  <c r="B1463" i="4" s="1"/>
  <c r="N13" i="4"/>
  <c r="N12" i="4"/>
  <c r="N11" i="4"/>
  <c r="N10" i="4"/>
  <c r="N9" i="4"/>
  <c r="N8" i="4"/>
  <c r="N7" i="4"/>
  <c r="M324" i="4" l="1"/>
  <c r="J824" i="4"/>
  <c r="L614" i="4"/>
  <c r="D1046" i="4"/>
  <c r="D1047" i="4" s="1"/>
  <c r="N1073" i="4"/>
  <c r="H1120" i="4"/>
  <c r="F345" i="4"/>
  <c r="F1473" i="4" s="1"/>
  <c r="L345" i="4"/>
  <c r="L1473" i="4" s="1"/>
  <c r="N1478" i="4"/>
  <c r="F824" i="4"/>
  <c r="L824" i="4"/>
  <c r="D1009" i="4"/>
  <c r="M808" i="4"/>
  <c r="M824" i="4"/>
  <c r="F1046" i="4"/>
  <c r="F1047" i="4" s="1"/>
  <c r="J323" i="4"/>
  <c r="K324" i="4"/>
  <c r="B345" i="4"/>
  <c r="B1473" i="4" s="1"/>
  <c r="N1473" i="4" s="1"/>
  <c r="H345" i="4"/>
  <c r="H1473" i="4" s="1"/>
  <c r="N1066" i="4"/>
  <c r="K1148" i="4"/>
  <c r="K1157" i="4"/>
  <c r="G1232" i="4"/>
  <c r="G1482" i="4"/>
  <c r="I1232" i="4"/>
  <c r="I1482" i="4"/>
  <c r="K1232" i="4"/>
  <c r="K1482" i="4"/>
  <c r="M1232" i="4"/>
  <c r="M1482" i="4"/>
  <c r="C1232" i="4"/>
  <c r="C1482" i="4"/>
  <c r="M1104" i="4"/>
  <c r="M1120" i="4"/>
  <c r="M895" i="4"/>
  <c r="M898" i="4"/>
  <c r="E434" i="4"/>
  <c r="E418" i="4"/>
  <c r="K352" i="4"/>
  <c r="L583" i="4"/>
  <c r="L589" i="4"/>
  <c r="L350" i="4"/>
  <c r="L253" i="4"/>
  <c r="L991" i="4"/>
  <c r="L1009" i="4" s="1"/>
  <c r="H342" i="4"/>
  <c r="G342" i="4"/>
  <c r="K395" i="4"/>
  <c r="K1477" i="4" s="1"/>
  <c r="N1477" i="4" s="1"/>
  <c r="N917" i="4"/>
  <c r="B565" i="4"/>
  <c r="B566" i="4" s="1"/>
  <c r="B589" i="4"/>
  <c r="B590" i="4" s="1"/>
  <c r="L352" i="4"/>
  <c r="L342" i="4"/>
  <c r="C342" i="4"/>
  <c r="L372" i="4"/>
  <c r="L349" i="4"/>
  <c r="L348" i="4"/>
  <c r="M442" i="4"/>
  <c r="M372" i="4"/>
  <c r="M386" i="4"/>
  <c r="M1235" i="4"/>
  <c r="M1483" i="4" s="1"/>
  <c r="M350" i="4"/>
  <c r="M349" i="4"/>
  <c r="M348" i="4"/>
  <c r="M342" i="4"/>
  <c r="M307" i="4"/>
  <c r="M305" i="4"/>
  <c r="M306" i="4"/>
  <c r="M304" i="4"/>
  <c r="M303" i="4"/>
  <c r="M302" i="4"/>
  <c r="M301" i="4"/>
  <c r="L751" i="4"/>
  <c r="L307" i="4"/>
  <c r="L306" i="4"/>
  <c r="L305" i="4"/>
  <c r="L304" i="4"/>
  <c r="L303" i="4"/>
  <c r="L302" i="4"/>
  <c r="L301" i="4"/>
  <c r="K257" i="4"/>
  <c r="K258" i="4"/>
  <c r="K242" i="4"/>
  <c r="K275" i="4"/>
  <c r="K328" i="4"/>
  <c r="M275" i="4"/>
  <c r="M311" i="4" s="1"/>
  <c r="M328" i="4"/>
  <c r="K276" i="4"/>
  <c r="K329" i="4"/>
  <c r="M276" i="4"/>
  <c r="M312" i="4" s="1"/>
  <c r="M329" i="4"/>
  <c r="K277" i="4"/>
  <c r="K330" i="4"/>
  <c r="M277" i="4"/>
  <c r="M313" i="4" s="1"/>
  <c r="M330" i="4"/>
  <c r="K278" i="4"/>
  <c r="K331" i="4"/>
  <c r="M278" i="4"/>
  <c r="M314" i="4" s="1"/>
  <c r="M331" i="4"/>
  <c r="K301" i="4"/>
  <c r="K335" i="4"/>
  <c r="K302" i="4"/>
  <c r="K336" i="4"/>
  <c r="K303" i="4"/>
  <c r="K337" i="4"/>
  <c r="K304" i="4"/>
  <c r="K338" i="4"/>
  <c r="K342" i="4"/>
  <c r="K314" i="4"/>
  <c r="L275" i="4"/>
  <c r="L311" i="4" s="1"/>
  <c r="L328" i="4"/>
  <c r="L276" i="4"/>
  <c r="L312" i="4" s="1"/>
  <c r="L329" i="4"/>
  <c r="B296" i="4"/>
  <c r="B330" i="4"/>
  <c r="J296" i="4"/>
  <c r="J330" i="4"/>
  <c r="L277" i="4"/>
  <c r="L313" i="4" s="1"/>
  <c r="L330" i="4"/>
  <c r="L278" i="4"/>
  <c r="L314" i="4" s="1"/>
  <c r="L331" i="4"/>
  <c r="J306" i="4"/>
  <c r="J340" i="4"/>
  <c r="B342" i="4"/>
  <c r="J342" i="4"/>
  <c r="K349" i="4"/>
  <c r="K348" i="4"/>
  <c r="B350" i="4"/>
  <c r="D350" i="4"/>
  <c r="F350" i="4"/>
  <c r="H350" i="4"/>
  <c r="J350" i="4"/>
  <c r="K442" i="4"/>
  <c r="D589" i="4"/>
  <c r="D590" i="4" s="1"/>
  <c r="D591" i="4" s="1"/>
  <c r="F589" i="4"/>
  <c r="F590" i="4" s="1"/>
  <c r="F591" i="4" s="1"/>
  <c r="H589" i="4"/>
  <c r="J589" i="4"/>
  <c r="K1235" i="4"/>
  <c r="K1483" i="4" s="1"/>
  <c r="K386" i="4"/>
  <c r="K380" i="4"/>
  <c r="K372" i="4"/>
  <c r="K307" i="4"/>
  <c r="K306" i="4"/>
  <c r="K305" i="4"/>
  <c r="K297" i="4"/>
  <c r="K296" i="4"/>
  <c r="K295" i="4"/>
  <c r="K294" i="4"/>
  <c r="M1030" i="4"/>
  <c r="M1046" i="4"/>
  <c r="I372" i="4"/>
  <c r="C614" i="4"/>
  <c r="G614" i="4"/>
  <c r="N673" i="4"/>
  <c r="B751" i="4"/>
  <c r="D751" i="4"/>
  <c r="F751" i="4"/>
  <c r="H751" i="4"/>
  <c r="N766" i="4"/>
  <c r="N840" i="4"/>
  <c r="N951" i="4"/>
  <c r="D1042" i="4"/>
  <c r="F1042" i="4"/>
  <c r="H1042" i="4"/>
  <c r="J385" i="4"/>
  <c r="J386" i="4"/>
  <c r="J1030" i="4"/>
  <c r="J1046" i="4"/>
  <c r="C1036" i="4"/>
  <c r="E1036" i="4"/>
  <c r="G1036" i="4"/>
  <c r="I1036" i="4"/>
  <c r="E1042" i="4"/>
  <c r="G1042" i="4"/>
  <c r="I1042" i="4"/>
  <c r="J351" i="4"/>
  <c r="J1474" i="4" s="1"/>
  <c r="J372" i="4"/>
  <c r="J751" i="4"/>
  <c r="J307" i="4"/>
  <c r="J305" i="4"/>
  <c r="J304" i="4"/>
  <c r="J303" i="4"/>
  <c r="J302" i="4"/>
  <c r="J301" i="4"/>
  <c r="J297" i="4"/>
  <c r="J295" i="4"/>
  <c r="J294" i="4"/>
  <c r="B289" i="4"/>
  <c r="B323" i="4" s="1"/>
  <c r="D289" i="4"/>
  <c r="D323" i="4" s="1"/>
  <c r="F289" i="4"/>
  <c r="F323" i="4" s="1"/>
  <c r="H289" i="4"/>
  <c r="H323" i="4" s="1"/>
  <c r="N65" i="4"/>
  <c r="N66" i="4"/>
  <c r="N67" i="4"/>
  <c r="N68" i="4"/>
  <c r="N73" i="4"/>
  <c r="G253" i="4"/>
  <c r="G343" i="4" s="1"/>
  <c r="I253" i="4"/>
  <c r="I308" i="4" s="1"/>
  <c r="K253" i="4"/>
  <c r="K291" i="4" s="1"/>
  <c r="M308" i="4"/>
  <c r="N1429" i="4"/>
  <c r="G308" i="4"/>
  <c r="D314" i="4"/>
  <c r="N31" i="4"/>
  <c r="N32" i="4"/>
  <c r="N33" i="4"/>
  <c r="N37" i="4"/>
  <c r="N265" i="4" s="1"/>
  <c r="N39" i="4"/>
  <c r="N267" i="4" s="1"/>
  <c r="N40" i="4"/>
  <c r="N268" i="4" s="1"/>
  <c r="C290" i="4"/>
  <c r="C324" i="4" s="1"/>
  <c r="E290" i="4"/>
  <c r="E324" i="4" s="1"/>
  <c r="G290" i="4"/>
  <c r="G324" i="4" s="1"/>
  <c r="I290" i="4"/>
  <c r="I324" i="4" s="1"/>
  <c r="N86" i="4"/>
  <c r="H253" i="4"/>
  <c r="H308" i="4" s="1"/>
  <c r="J253" i="4"/>
  <c r="L308" i="4"/>
  <c r="N185" i="4"/>
  <c r="N200" i="4"/>
  <c r="N224" i="4"/>
  <c r="N455" i="4"/>
  <c r="N456" i="4" s="1"/>
  <c r="N470" i="4"/>
  <c r="C589" i="4"/>
  <c r="E589" i="4"/>
  <c r="E590" i="4" s="1"/>
  <c r="E591" i="4" s="1"/>
  <c r="G589" i="4"/>
  <c r="G590" i="4" s="1"/>
  <c r="G591" i="4" s="1"/>
  <c r="I589" i="4"/>
  <c r="K589" i="4"/>
  <c r="M589" i="4"/>
  <c r="N593" i="4"/>
  <c r="N594" i="4" s="1"/>
  <c r="N609" i="4"/>
  <c r="B614" i="4"/>
  <c r="D614" i="4"/>
  <c r="F614" i="4"/>
  <c r="N850" i="4"/>
  <c r="N852" i="4" s="1"/>
  <c r="C935" i="4"/>
  <c r="C931" i="4" s="1"/>
  <c r="E935" i="4"/>
  <c r="G935" i="4"/>
  <c r="G931" i="4" s="1"/>
  <c r="I935" i="4"/>
  <c r="K935" i="4"/>
  <c r="K931" i="4" s="1"/>
  <c r="M935" i="4"/>
  <c r="N1025" i="4"/>
  <c r="C1235" i="4"/>
  <c r="C1483" i="4" s="1"/>
  <c r="E1235" i="4"/>
  <c r="E1483" i="4" s="1"/>
  <c r="G1235" i="4"/>
  <c r="G1483" i="4" s="1"/>
  <c r="I1235" i="4"/>
  <c r="I1483" i="4" s="1"/>
  <c r="N1290" i="4"/>
  <c r="N462" i="4"/>
  <c r="N511" i="4"/>
  <c r="N518" i="4"/>
  <c r="N562" i="4"/>
  <c r="N1441" i="4"/>
  <c r="N1454" i="4"/>
  <c r="N1459" i="4"/>
  <c r="N477" i="4"/>
  <c r="N478" i="4" s="1"/>
  <c r="N1457" i="4"/>
  <c r="N74" i="4"/>
  <c r="N75" i="4"/>
  <c r="N76" i="4"/>
  <c r="N77" i="4"/>
  <c r="N78" i="4"/>
  <c r="N97" i="4"/>
  <c r="N118" i="4"/>
  <c r="N133" i="4"/>
  <c r="N178" i="4"/>
  <c r="N503" i="4"/>
  <c r="N914" i="4"/>
  <c r="N988" i="4"/>
  <c r="N1099" i="4"/>
  <c r="N1136" i="4"/>
  <c r="H614" i="4"/>
  <c r="N159" i="4"/>
  <c r="N634" i="4"/>
  <c r="N635" i="4" s="1"/>
  <c r="N207" i="4"/>
  <c r="N217" i="4"/>
  <c r="N235" i="4"/>
  <c r="N401" i="4"/>
  <c r="N402" i="4" s="1"/>
  <c r="C442" i="4"/>
  <c r="E442" i="4"/>
  <c r="G442" i="4"/>
  <c r="I442" i="4"/>
  <c r="N710" i="4"/>
  <c r="N877" i="4"/>
  <c r="N1079" i="4"/>
  <c r="N1181" i="4"/>
  <c r="N1182" i="4" s="1"/>
  <c r="D1430" i="4"/>
  <c r="F1430" i="4"/>
  <c r="H1430" i="4"/>
  <c r="J1430" i="4"/>
  <c r="L1430" i="4"/>
  <c r="N1469" i="4"/>
  <c r="N152" i="4"/>
  <c r="N170" i="4"/>
  <c r="N893" i="4"/>
  <c r="N895" i="4" s="1"/>
  <c r="B954" i="4"/>
  <c r="B972" i="4" s="1"/>
  <c r="N1332" i="4"/>
  <c r="C1430" i="4"/>
  <c r="E1430" i="4"/>
  <c r="G1430" i="4"/>
  <c r="I1430" i="4"/>
  <c r="K1430" i="4"/>
  <c r="M1430" i="4"/>
  <c r="N1458" i="4"/>
  <c r="N79" i="4"/>
  <c r="G291" i="4"/>
  <c r="I291" i="4"/>
  <c r="C352" i="4"/>
  <c r="C330" i="4"/>
  <c r="E352" i="4"/>
  <c r="E330" i="4"/>
  <c r="G352" i="4"/>
  <c r="G330" i="4"/>
  <c r="I352" i="4"/>
  <c r="I330" i="4"/>
  <c r="C372" i="4"/>
  <c r="C351" i="4"/>
  <c r="C1474" i="4" s="1"/>
  <c r="E372" i="4"/>
  <c r="E351" i="4"/>
  <c r="E1474" i="4" s="1"/>
  <c r="G372" i="4"/>
  <c r="G351" i="4"/>
  <c r="G1474" i="4" s="1"/>
  <c r="C630" i="4"/>
  <c r="C631" i="4" s="1"/>
  <c r="C613" i="4"/>
  <c r="C615" i="4" s="1"/>
  <c r="E630" i="4"/>
  <c r="E631" i="4" s="1"/>
  <c r="E613" i="4"/>
  <c r="E615" i="4" s="1"/>
  <c r="G630" i="4"/>
  <c r="G631" i="4" s="1"/>
  <c r="G613" i="4"/>
  <c r="G615" i="4" s="1"/>
  <c r="I630" i="4"/>
  <c r="I631" i="4" s="1"/>
  <c r="I613" i="4"/>
  <c r="I615" i="4" s="1"/>
  <c r="K630" i="4"/>
  <c r="K631" i="4" s="1"/>
  <c r="K613" i="4"/>
  <c r="K615" i="4" s="1"/>
  <c r="M630" i="4"/>
  <c r="M631" i="4" s="1"/>
  <c r="M613" i="4"/>
  <c r="M615" i="4" s="1"/>
  <c r="C678" i="4"/>
  <c r="C694" i="4"/>
  <c r="E678" i="4"/>
  <c r="E694" i="4"/>
  <c r="G678" i="4"/>
  <c r="G694" i="4"/>
  <c r="I678" i="4"/>
  <c r="I694" i="4"/>
  <c r="K678" i="4"/>
  <c r="K694" i="4"/>
  <c r="M678" i="4"/>
  <c r="M694" i="4"/>
  <c r="N14" i="4"/>
  <c r="N27" i="4"/>
  <c r="N256" i="4" s="1"/>
  <c r="N29" i="4"/>
  <c r="N258" i="4" s="1"/>
  <c r="N30" i="4"/>
  <c r="N259" i="4" s="1"/>
  <c r="B34" i="4"/>
  <c r="D34" i="4"/>
  <c r="F34" i="4"/>
  <c r="H34" i="4"/>
  <c r="J34" i="4"/>
  <c r="L34" i="4"/>
  <c r="L262" i="4" s="1"/>
  <c r="L1470" i="4" s="1"/>
  <c r="N38" i="4"/>
  <c r="N266" i="4" s="1"/>
  <c r="N42" i="4"/>
  <c r="N270" i="4" s="1"/>
  <c r="B44" i="4"/>
  <c r="D44" i="4"/>
  <c r="D272" i="4" s="1"/>
  <c r="F44" i="4"/>
  <c r="F272" i="4" s="1"/>
  <c r="H44" i="4"/>
  <c r="H272" i="4" s="1"/>
  <c r="J44" i="4"/>
  <c r="J272" i="4" s="1"/>
  <c r="L44" i="4"/>
  <c r="L272" i="4" s="1"/>
  <c r="N51" i="4"/>
  <c r="N62" i="4"/>
  <c r="B69" i="4"/>
  <c r="B1471" i="4" s="1"/>
  <c r="N1471" i="4" s="1"/>
  <c r="N140" i="4"/>
  <c r="N239" i="4"/>
  <c r="N276" i="4" s="1"/>
  <c r="N241" i="4"/>
  <c r="N278" i="4" s="1"/>
  <c r="B242" i="4"/>
  <c r="B298" i="4" s="1"/>
  <c r="B1472" i="4" s="1"/>
  <c r="D242" i="4"/>
  <c r="D298" i="4" s="1"/>
  <c r="D1472" i="4" s="1"/>
  <c r="F242" i="4"/>
  <c r="F298" i="4" s="1"/>
  <c r="F1472" i="4" s="1"/>
  <c r="H242" i="4"/>
  <c r="H298" i="4" s="1"/>
  <c r="H1472" i="4" s="1"/>
  <c r="J242" i="4"/>
  <c r="L242" i="4"/>
  <c r="N246" i="4"/>
  <c r="N285" i="4" s="1"/>
  <c r="N248" i="4"/>
  <c r="N287" i="4" s="1"/>
  <c r="N250" i="4"/>
  <c r="N289" i="4" s="1"/>
  <c r="D342" i="4"/>
  <c r="F342" i="4"/>
  <c r="N252" i="4"/>
  <c r="C253" i="4"/>
  <c r="E253" i="4"/>
  <c r="B265" i="4"/>
  <c r="B267" i="4"/>
  <c r="C268" i="4"/>
  <c r="C275" i="4"/>
  <c r="C311" i="4" s="1"/>
  <c r="E275" i="4"/>
  <c r="E311" i="4" s="1"/>
  <c r="G275" i="4"/>
  <c r="G311" i="4" s="1"/>
  <c r="I275" i="4"/>
  <c r="I311" i="4" s="1"/>
  <c r="K311" i="4"/>
  <c r="B276" i="4"/>
  <c r="B312" i="4" s="1"/>
  <c r="D276" i="4"/>
  <c r="D312" i="4" s="1"/>
  <c r="F276" i="4"/>
  <c r="F312" i="4" s="1"/>
  <c r="H276" i="4"/>
  <c r="H312" i="4" s="1"/>
  <c r="J276" i="4"/>
  <c r="J312" i="4" s="1"/>
  <c r="C277" i="4"/>
  <c r="C313" i="4" s="1"/>
  <c r="E277" i="4"/>
  <c r="E313" i="4" s="1"/>
  <c r="G277" i="4"/>
  <c r="G313" i="4" s="1"/>
  <c r="I277" i="4"/>
  <c r="I313" i="4" s="1"/>
  <c r="F278" i="4"/>
  <c r="F314" i="4" s="1"/>
  <c r="H278" i="4"/>
  <c r="H314" i="4" s="1"/>
  <c r="J278" i="4"/>
  <c r="J314" i="4" s="1"/>
  <c r="C284" i="4"/>
  <c r="C318" i="4" s="1"/>
  <c r="E284" i="4"/>
  <c r="E318" i="4" s="1"/>
  <c r="G284" i="4"/>
  <c r="G318" i="4" s="1"/>
  <c r="I284" i="4"/>
  <c r="I318" i="4" s="1"/>
  <c r="K284" i="4"/>
  <c r="K318" i="4" s="1"/>
  <c r="M284" i="4"/>
  <c r="M318" i="4" s="1"/>
  <c r="B285" i="4"/>
  <c r="B319" i="4" s="1"/>
  <c r="D285" i="4"/>
  <c r="D319" i="4" s="1"/>
  <c r="F285" i="4"/>
  <c r="F319" i="4" s="1"/>
  <c r="H285" i="4"/>
  <c r="H319" i="4" s="1"/>
  <c r="J285" i="4"/>
  <c r="J319" i="4" s="1"/>
  <c r="L285" i="4"/>
  <c r="L319" i="4" s="1"/>
  <c r="C286" i="4"/>
  <c r="C320" i="4" s="1"/>
  <c r="E286" i="4"/>
  <c r="E320" i="4" s="1"/>
  <c r="G286" i="4"/>
  <c r="G320" i="4" s="1"/>
  <c r="I286" i="4"/>
  <c r="I320" i="4" s="1"/>
  <c r="K320" i="4"/>
  <c r="M286" i="4"/>
  <c r="M320" i="4" s="1"/>
  <c r="B287" i="4"/>
  <c r="D287" i="4"/>
  <c r="D321" i="4" s="1"/>
  <c r="F287" i="4"/>
  <c r="F321" i="4" s="1"/>
  <c r="H287" i="4"/>
  <c r="H321" i="4" s="1"/>
  <c r="J287" i="4"/>
  <c r="J321" i="4" s="1"/>
  <c r="L287" i="4"/>
  <c r="L321" i="4" s="1"/>
  <c r="B288" i="4"/>
  <c r="B322" i="4" s="1"/>
  <c r="D288" i="4"/>
  <c r="D322" i="4" s="1"/>
  <c r="F288" i="4"/>
  <c r="F322" i="4" s="1"/>
  <c r="H288" i="4"/>
  <c r="H322" i="4" s="1"/>
  <c r="J288" i="4"/>
  <c r="J322" i="4" s="1"/>
  <c r="L288" i="4"/>
  <c r="L322" i="4" s="1"/>
  <c r="C289" i="4"/>
  <c r="C323" i="4" s="1"/>
  <c r="E289" i="4"/>
  <c r="E323" i="4" s="1"/>
  <c r="G289" i="4"/>
  <c r="G323" i="4" s="1"/>
  <c r="I289" i="4"/>
  <c r="I323" i="4" s="1"/>
  <c r="K289" i="4"/>
  <c r="K323" i="4" s="1"/>
  <c r="M289" i="4"/>
  <c r="M323" i="4" s="1"/>
  <c r="B290" i="4"/>
  <c r="B324" i="4" s="1"/>
  <c r="D290" i="4"/>
  <c r="D324" i="4" s="1"/>
  <c r="F290" i="4"/>
  <c r="F324" i="4" s="1"/>
  <c r="H290" i="4"/>
  <c r="H324" i="4" s="1"/>
  <c r="J290" i="4"/>
  <c r="J324" i="4" s="1"/>
  <c r="L290" i="4"/>
  <c r="L324" i="4" s="1"/>
  <c r="B294" i="4"/>
  <c r="D294" i="4"/>
  <c r="F294" i="4"/>
  <c r="H294" i="4"/>
  <c r="C295" i="4"/>
  <c r="E295" i="4"/>
  <c r="G295" i="4"/>
  <c r="I295" i="4"/>
  <c r="C297" i="4"/>
  <c r="E297" i="4"/>
  <c r="G297" i="4"/>
  <c r="I297" i="4"/>
  <c r="L298" i="4"/>
  <c r="L1472" i="4" s="1"/>
  <c r="C301" i="4"/>
  <c r="E301" i="4"/>
  <c r="G301" i="4"/>
  <c r="I301" i="4"/>
  <c r="B302" i="4"/>
  <c r="D302" i="4"/>
  <c r="F302" i="4"/>
  <c r="H302" i="4"/>
  <c r="C303" i="4"/>
  <c r="E303" i="4"/>
  <c r="G303" i="4"/>
  <c r="I303" i="4"/>
  <c r="B304" i="4"/>
  <c r="D304" i="4"/>
  <c r="F304" i="4"/>
  <c r="H304" i="4"/>
  <c r="B305" i="4"/>
  <c r="D305" i="4"/>
  <c r="F305" i="4"/>
  <c r="H305" i="4"/>
  <c r="C306" i="4"/>
  <c r="E306" i="4"/>
  <c r="G306" i="4"/>
  <c r="I306" i="4"/>
  <c r="B307" i="4"/>
  <c r="D307" i="4"/>
  <c r="F307" i="4"/>
  <c r="H307" i="4"/>
  <c r="C380" i="4"/>
  <c r="E380" i="4"/>
  <c r="G380" i="4"/>
  <c r="I380" i="4"/>
  <c r="N352" i="4"/>
  <c r="B352" i="4"/>
  <c r="D352" i="4"/>
  <c r="D330" i="4"/>
  <c r="F352" i="4"/>
  <c r="F330" i="4"/>
  <c r="H352" i="4"/>
  <c r="H330" i="4"/>
  <c r="J352" i="4"/>
  <c r="C544" i="4"/>
  <c r="C541" i="4"/>
  <c r="E544" i="4"/>
  <c r="E541" i="4"/>
  <c r="G544" i="4"/>
  <c r="G541" i="4"/>
  <c r="I544" i="4"/>
  <c r="I541" i="4"/>
  <c r="K541" i="4"/>
  <c r="M541" i="4"/>
  <c r="D613" i="4"/>
  <c r="D615" i="4" s="1"/>
  <c r="D630" i="4"/>
  <c r="D631" i="4" s="1"/>
  <c r="F613" i="4"/>
  <c r="F615" i="4" s="1"/>
  <c r="F630" i="4"/>
  <c r="F631" i="4" s="1"/>
  <c r="H613" i="4"/>
  <c r="H615" i="4" s="1"/>
  <c r="H630" i="4"/>
  <c r="H631" i="4" s="1"/>
  <c r="J613" i="4"/>
  <c r="J615" i="4" s="1"/>
  <c r="J630" i="4"/>
  <c r="J631" i="4" s="1"/>
  <c r="L613" i="4"/>
  <c r="L615" i="4" s="1"/>
  <c r="L630" i="4"/>
  <c r="L631" i="4" s="1"/>
  <c r="D694" i="4"/>
  <c r="D678" i="4"/>
  <c r="F694" i="4"/>
  <c r="F678" i="4"/>
  <c r="H694" i="4"/>
  <c r="H678" i="4"/>
  <c r="J694" i="4"/>
  <c r="J678" i="4"/>
  <c r="L694" i="4"/>
  <c r="L678" i="4"/>
  <c r="B731" i="4"/>
  <c r="B715" i="4"/>
  <c r="N713" i="4"/>
  <c r="N715" i="4" s="1"/>
  <c r="D731" i="4"/>
  <c r="D715" i="4"/>
  <c r="F731" i="4"/>
  <c r="F715" i="4"/>
  <c r="H731" i="4"/>
  <c r="H715" i="4"/>
  <c r="J731" i="4"/>
  <c r="J715" i="4"/>
  <c r="N24" i="4"/>
  <c r="N28" i="4"/>
  <c r="N257" i="4" s="1"/>
  <c r="C34" i="4"/>
  <c r="E34" i="4"/>
  <c r="G34" i="4"/>
  <c r="I34" i="4"/>
  <c r="K34" i="4"/>
  <c r="K260" i="4" s="1"/>
  <c r="M34" i="4"/>
  <c r="N41" i="4"/>
  <c r="N269" i="4" s="1"/>
  <c r="N43" i="4"/>
  <c r="N271" i="4" s="1"/>
  <c r="C44" i="4"/>
  <c r="C272" i="4" s="1"/>
  <c r="E44" i="4"/>
  <c r="E272" i="4" s="1"/>
  <c r="G44" i="4"/>
  <c r="G272" i="4" s="1"/>
  <c r="G325" i="4" s="1"/>
  <c r="I44" i="4"/>
  <c r="I272" i="4" s="1"/>
  <c r="K44" i="4"/>
  <c r="K272" i="4" s="1"/>
  <c r="M44" i="4"/>
  <c r="M272" i="4" s="1"/>
  <c r="N72" i="4"/>
  <c r="N238" i="4"/>
  <c r="N294" i="4" s="1"/>
  <c r="N240" i="4"/>
  <c r="N277" i="4" s="1"/>
  <c r="C242" i="4"/>
  <c r="E242" i="4"/>
  <c r="G242" i="4"/>
  <c r="I242" i="4"/>
  <c r="N245" i="4"/>
  <c r="N301" i="4" s="1"/>
  <c r="N247" i="4"/>
  <c r="N286" i="4" s="1"/>
  <c r="N320" i="4" s="1"/>
  <c r="N249" i="4"/>
  <c r="N288" i="4" s="1"/>
  <c r="N251" i="4"/>
  <c r="N290" i="4" s="1"/>
  <c r="E342" i="4"/>
  <c r="I342" i="4"/>
  <c r="B253" i="4"/>
  <c r="D253" i="4"/>
  <c r="F253" i="4"/>
  <c r="B321" i="4"/>
  <c r="B275" i="4"/>
  <c r="B311" i="4" s="1"/>
  <c r="D275" i="4"/>
  <c r="D311" i="4" s="1"/>
  <c r="F275" i="4"/>
  <c r="F311" i="4" s="1"/>
  <c r="H275" i="4"/>
  <c r="H311" i="4" s="1"/>
  <c r="J275" i="4"/>
  <c r="J311" i="4" s="1"/>
  <c r="C276" i="4"/>
  <c r="C312" i="4" s="1"/>
  <c r="E276" i="4"/>
  <c r="E312" i="4" s="1"/>
  <c r="G276" i="4"/>
  <c r="G312" i="4" s="1"/>
  <c r="I276" i="4"/>
  <c r="I312" i="4" s="1"/>
  <c r="B277" i="4"/>
  <c r="B313" i="4" s="1"/>
  <c r="D277" i="4"/>
  <c r="D313" i="4" s="1"/>
  <c r="F277" i="4"/>
  <c r="F313" i="4" s="1"/>
  <c r="H277" i="4"/>
  <c r="H313" i="4" s="1"/>
  <c r="J277" i="4"/>
  <c r="J313" i="4" s="1"/>
  <c r="C278" i="4"/>
  <c r="C314" i="4" s="1"/>
  <c r="E278" i="4"/>
  <c r="E314" i="4" s="1"/>
  <c r="G278" i="4"/>
  <c r="G314" i="4" s="1"/>
  <c r="I278" i="4"/>
  <c r="I314" i="4" s="1"/>
  <c r="B284" i="4"/>
  <c r="D284" i="4"/>
  <c r="D318" i="4" s="1"/>
  <c r="F284" i="4"/>
  <c r="F318" i="4" s="1"/>
  <c r="H284" i="4"/>
  <c r="H318" i="4" s="1"/>
  <c r="J284" i="4"/>
  <c r="J318" i="4" s="1"/>
  <c r="L284" i="4"/>
  <c r="L318" i="4" s="1"/>
  <c r="C285" i="4"/>
  <c r="C319" i="4" s="1"/>
  <c r="E285" i="4"/>
  <c r="E319" i="4" s="1"/>
  <c r="G285" i="4"/>
  <c r="G319" i="4" s="1"/>
  <c r="I285" i="4"/>
  <c r="I319" i="4" s="1"/>
  <c r="K285" i="4"/>
  <c r="K319" i="4" s="1"/>
  <c r="M285" i="4"/>
  <c r="M319" i="4" s="1"/>
  <c r="B286" i="4"/>
  <c r="D286" i="4"/>
  <c r="D320" i="4" s="1"/>
  <c r="F286" i="4"/>
  <c r="F320" i="4" s="1"/>
  <c r="H286" i="4"/>
  <c r="H320" i="4" s="1"/>
  <c r="J286" i="4"/>
  <c r="J320" i="4" s="1"/>
  <c r="L286" i="4"/>
  <c r="L320" i="4" s="1"/>
  <c r="C287" i="4"/>
  <c r="E287" i="4"/>
  <c r="E321" i="4" s="1"/>
  <c r="G287" i="4"/>
  <c r="G321" i="4" s="1"/>
  <c r="I287" i="4"/>
  <c r="I321" i="4" s="1"/>
  <c r="K287" i="4"/>
  <c r="K321" i="4" s="1"/>
  <c r="M287" i="4"/>
  <c r="M321" i="4" s="1"/>
  <c r="C288" i="4"/>
  <c r="C322" i="4" s="1"/>
  <c r="E288" i="4"/>
  <c r="E322" i="4" s="1"/>
  <c r="G288" i="4"/>
  <c r="G322" i="4" s="1"/>
  <c r="I288" i="4"/>
  <c r="I322" i="4" s="1"/>
  <c r="K288" i="4"/>
  <c r="K322" i="4" s="1"/>
  <c r="M288" i="4"/>
  <c r="M322" i="4" s="1"/>
  <c r="C294" i="4"/>
  <c r="E294" i="4"/>
  <c r="G294" i="4"/>
  <c r="I294" i="4"/>
  <c r="B295" i="4"/>
  <c r="D295" i="4"/>
  <c r="F295" i="4"/>
  <c r="H295" i="4"/>
  <c r="C296" i="4"/>
  <c r="E296" i="4"/>
  <c r="G296" i="4"/>
  <c r="I296" i="4"/>
  <c r="F297" i="4"/>
  <c r="H297" i="4"/>
  <c r="C298" i="4"/>
  <c r="C1472" i="4" s="1"/>
  <c r="E298" i="4"/>
  <c r="E1472" i="4" s="1"/>
  <c r="G298" i="4"/>
  <c r="G1472" i="4" s="1"/>
  <c r="I298" i="4"/>
  <c r="I1472" i="4" s="1"/>
  <c r="K298" i="4"/>
  <c r="K1472" i="4" s="1"/>
  <c r="M298" i="4"/>
  <c r="M1472" i="4" s="1"/>
  <c r="B301" i="4"/>
  <c r="D301" i="4"/>
  <c r="F301" i="4"/>
  <c r="H301" i="4"/>
  <c r="C302" i="4"/>
  <c r="E302" i="4"/>
  <c r="G302" i="4"/>
  <c r="I302" i="4"/>
  <c r="B303" i="4"/>
  <c r="D303" i="4"/>
  <c r="F303" i="4"/>
  <c r="H303" i="4"/>
  <c r="C304" i="4"/>
  <c r="E304" i="4"/>
  <c r="G304" i="4"/>
  <c r="I304" i="4"/>
  <c r="C305" i="4"/>
  <c r="E305" i="4"/>
  <c r="G305" i="4"/>
  <c r="I305" i="4"/>
  <c r="B306" i="4"/>
  <c r="D306" i="4"/>
  <c r="F306" i="4"/>
  <c r="H306" i="4"/>
  <c r="C307" i="4"/>
  <c r="E307" i="4"/>
  <c r="G307" i="4"/>
  <c r="I307" i="4"/>
  <c r="C386" i="4"/>
  <c r="E386" i="4"/>
  <c r="G386" i="4"/>
  <c r="I386" i="4"/>
  <c r="K715" i="4"/>
  <c r="M715" i="4"/>
  <c r="M731" i="4"/>
  <c r="C787" i="4"/>
  <c r="C771" i="4"/>
  <c r="E787" i="4"/>
  <c r="E771" i="4"/>
  <c r="G787" i="4"/>
  <c r="G771" i="4"/>
  <c r="I787" i="4"/>
  <c r="I771" i="4"/>
  <c r="K787" i="4"/>
  <c r="K771" i="4"/>
  <c r="M787" i="4"/>
  <c r="M771" i="4"/>
  <c r="C808" i="4"/>
  <c r="C824" i="4"/>
  <c r="B861" i="4"/>
  <c r="B845" i="4"/>
  <c r="N843" i="4"/>
  <c r="N845" i="4" s="1"/>
  <c r="D861" i="4"/>
  <c r="D845" i="4"/>
  <c r="F861" i="4"/>
  <c r="F845" i="4"/>
  <c r="H845" i="4"/>
  <c r="J861" i="4"/>
  <c r="J845" i="4"/>
  <c r="L861" i="4"/>
  <c r="L845" i="4"/>
  <c r="C898" i="4"/>
  <c r="C894" i="4" s="1"/>
  <c r="C882" i="4"/>
  <c r="E898" i="4"/>
  <c r="E882" i="4"/>
  <c r="G898" i="4"/>
  <c r="G882" i="4"/>
  <c r="I898" i="4"/>
  <c r="I882" i="4"/>
  <c r="K898" i="4"/>
  <c r="K882" i="4"/>
  <c r="M882" i="4"/>
  <c r="E936" i="4"/>
  <c r="G918" i="4"/>
  <c r="G919" i="4" s="1"/>
  <c r="I931" i="4"/>
  <c r="M936" i="4"/>
  <c r="D968" i="4"/>
  <c r="D962" i="4"/>
  <c r="D973" i="4"/>
  <c r="D955" i="4"/>
  <c r="D956" i="4" s="1"/>
  <c r="H968" i="4"/>
  <c r="H962" i="4"/>
  <c r="H973" i="4"/>
  <c r="H955" i="4"/>
  <c r="H956" i="4" s="1"/>
  <c r="L968" i="4"/>
  <c r="L962" i="4"/>
  <c r="L973" i="4"/>
  <c r="L955" i="4"/>
  <c r="L956" i="4" s="1"/>
  <c r="D993" i="4"/>
  <c r="F1009" i="4"/>
  <c r="F993" i="4"/>
  <c r="H1009" i="4"/>
  <c r="H993" i="4"/>
  <c r="J1009" i="4"/>
  <c r="J993" i="4"/>
  <c r="L993" i="4"/>
  <c r="N362" i="4"/>
  <c r="C364" i="4"/>
  <c r="E364" i="4"/>
  <c r="G364" i="4"/>
  <c r="I364" i="4"/>
  <c r="B370" i="4"/>
  <c r="B386" i="4" s="1"/>
  <c r="D370" i="4"/>
  <c r="D386" i="4" s="1"/>
  <c r="F370" i="4"/>
  <c r="F386" i="4" s="1"/>
  <c r="H370" i="4"/>
  <c r="H380" i="4" s="1"/>
  <c r="N378" i="4"/>
  <c r="N379" i="4" s="1"/>
  <c r="C379" i="4"/>
  <c r="C1476" i="4" s="1"/>
  <c r="E379" i="4"/>
  <c r="E1476" i="4" s="1"/>
  <c r="G379" i="4"/>
  <c r="G1476" i="4" s="1"/>
  <c r="I379" i="4"/>
  <c r="I1476" i="4" s="1"/>
  <c r="D380" i="4"/>
  <c r="N384" i="4"/>
  <c r="N385" i="4" s="1"/>
  <c r="C385" i="4"/>
  <c r="E385" i="4"/>
  <c r="G385" i="4"/>
  <c r="I385" i="4"/>
  <c r="K385" i="4"/>
  <c r="M385" i="4"/>
  <c r="L386" i="4"/>
  <c r="N394" i="4"/>
  <c r="N395" i="4" s="1"/>
  <c r="B402" i="4"/>
  <c r="D402" i="4"/>
  <c r="F402" i="4"/>
  <c r="H402" i="4"/>
  <c r="J402" i="4"/>
  <c r="L402" i="4"/>
  <c r="N408" i="4"/>
  <c r="N409" i="4" s="1"/>
  <c r="B410" i="4"/>
  <c r="D410" i="4"/>
  <c r="F410" i="4"/>
  <c r="H410" i="4"/>
  <c r="J410" i="4"/>
  <c r="L410" i="4"/>
  <c r="N416" i="4"/>
  <c r="N417" i="4" s="1"/>
  <c r="B418" i="4"/>
  <c r="D418" i="4"/>
  <c r="F418" i="4"/>
  <c r="H418" i="4"/>
  <c r="J418" i="4"/>
  <c r="L418" i="4"/>
  <c r="N424" i="4"/>
  <c r="N425" i="4" s="1"/>
  <c r="B426" i="4"/>
  <c r="D426" i="4"/>
  <c r="F426" i="4"/>
  <c r="H426" i="4"/>
  <c r="J426" i="4"/>
  <c r="L426" i="4"/>
  <c r="N432" i="4"/>
  <c r="N433" i="4" s="1"/>
  <c r="B434" i="4"/>
  <c r="N440" i="4"/>
  <c r="C441" i="4"/>
  <c r="E441" i="4"/>
  <c r="G441" i="4"/>
  <c r="I441" i="4"/>
  <c r="K441" i="4"/>
  <c r="M441" i="4"/>
  <c r="B442" i="4"/>
  <c r="D442" i="4"/>
  <c r="F442" i="4"/>
  <c r="H442" i="4"/>
  <c r="J442" i="4"/>
  <c r="L442" i="4"/>
  <c r="B456" i="4"/>
  <c r="B478" i="4"/>
  <c r="B1479" i="4" s="1"/>
  <c r="N1479" i="4" s="1"/>
  <c r="N537" i="4"/>
  <c r="C538" i="4"/>
  <c r="E538" i="4"/>
  <c r="G538" i="4"/>
  <c r="I538" i="4"/>
  <c r="K538" i="4"/>
  <c r="M538" i="4"/>
  <c r="B540" i="4"/>
  <c r="D540" i="4"/>
  <c r="F540" i="4"/>
  <c r="H540" i="4"/>
  <c r="J540" i="4"/>
  <c r="L540" i="4"/>
  <c r="D565" i="4"/>
  <c r="D566" i="4" s="1"/>
  <c r="F565" i="4"/>
  <c r="F566" i="4" s="1"/>
  <c r="H565" i="4"/>
  <c r="J565" i="4"/>
  <c r="L565" i="4"/>
  <c r="F582" i="4"/>
  <c r="E583" i="4"/>
  <c r="G583" i="4"/>
  <c r="H594" i="4"/>
  <c r="B612" i="4"/>
  <c r="B635" i="4"/>
  <c r="B676" i="4"/>
  <c r="N689" i="4"/>
  <c r="N691" i="4" s="1"/>
  <c r="L731" i="4"/>
  <c r="L715" i="4"/>
  <c r="C715" i="4"/>
  <c r="C731" i="4"/>
  <c r="E715" i="4"/>
  <c r="E731" i="4"/>
  <c r="G715" i="4"/>
  <c r="G731" i="4"/>
  <c r="I715" i="4"/>
  <c r="I731" i="4"/>
  <c r="D787" i="4"/>
  <c r="D771" i="4"/>
  <c r="F787" i="4"/>
  <c r="F771" i="4"/>
  <c r="H787" i="4"/>
  <c r="H771" i="4"/>
  <c r="J787" i="4"/>
  <c r="J771" i="4"/>
  <c r="L787" i="4"/>
  <c r="L771" i="4"/>
  <c r="B824" i="4"/>
  <c r="B808" i="4"/>
  <c r="N806" i="4"/>
  <c r="N808" i="4" s="1"/>
  <c r="D824" i="4"/>
  <c r="D808" i="4"/>
  <c r="F820" i="4"/>
  <c r="F814" i="4"/>
  <c r="F807" i="4"/>
  <c r="F825" i="4"/>
  <c r="H820" i="4"/>
  <c r="H814" i="4"/>
  <c r="H807" i="4"/>
  <c r="H825" i="4"/>
  <c r="J820" i="4"/>
  <c r="J814" i="4"/>
  <c r="J807" i="4"/>
  <c r="J825" i="4"/>
  <c r="L820" i="4"/>
  <c r="L814" i="4"/>
  <c r="L807" i="4"/>
  <c r="L825" i="4"/>
  <c r="C861" i="4"/>
  <c r="C845" i="4"/>
  <c r="E861" i="4"/>
  <c r="E845" i="4"/>
  <c r="G861" i="4"/>
  <c r="G845" i="4"/>
  <c r="I861" i="4"/>
  <c r="I845" i="4"/>
  <c r="K861" i="4"/>
  <c r="K845" i="4"/>
  <c r="M861" i="4"/>
  <c r="M845" i="4"/>
  <c r="B882" i="4"/>
  <c r="N880" i="4"/>
  <c r="B898" i="4"/>
  <c r="B899" i="4" s="1"/>
  <c r="D882" i="4"/>
  <c r="D898" i="4"/>
  <c r="F882" i="4"/>
  <c r="F898" i="4"/>
  <c r="H882" i="4"/>
  <c r="H898" i="4"/>
  <c r="J882" i="4"/>
  <c r="J898" i="4"/>
  <c r="L882" i="4"/>
  <c r="L898" i="4"/>
  <c r="B973" i="4"/>
  <c r="F968" i="4"/>
  <c r="F962" i="4"/>
  <c r="F973" i="4"/>
  <c r="F955" i="4"/>
  <c r="F956" i="4" s="1"/>
  <c r="J968" i="4"/>
  <c r="J962" i="4"/>
  <c r="J973" i="4"/>
  <c r="J955" i="4"/>
  <c r="J956" i="4" s="1"/>
  <c r="C402" i="4"/>
  <c r="E402" i="4"/>
  <c r="G402" i="4"/>
  <c r="I402" i="4"/>
  <c r="K402" i="4"/>
  <c r="M402" i="4"/>
  <c r="C410" i="4"/>
  <c r="E410" i="4"/>
  <c r="G410" i="4"/>
  <c r="I410" i="4"/>
  <c r="K410" i="4"/>
  <c r="M410" i="4"/>
  <c r="C418" i="4"/>
  <c r="G418" i="4"/>
  <c r="I418" i="4"/>
  <c r="K418" i="4"/>
  <c r="M418" i="4"/>
  <c r="C426" i="4"/>
  <c r="E426" i="4"/>
  <c r="G426" i="4"/>
  <c r="I426" i="4"/>
  <c r="K426" i="4"/>
  <c r="M426" i="4"/>
  <c r="C568" i="4"/>
  <c r="E565" i="4"/>
  <c r="E566" i="4" s="1"/>
  <c r="G565" i="4"/>
  <c r="G566" i="4" s="1"/>
  <c r="I565" i="4"/>
  <c r="K565" i="4"/>
  <c r="M565" i="4"/>
  <c r="N581" i="4"/>
  <c r="N583" i="4" s="1"/>
  <c r="N622" i="4"/>
  <c r="N683" i="4"/>
  <c r="N685" i="4" s="1"/>
  <c r="D1029" i="4"/>
  <c r="D1030" i="4"/>
  <c r="F1029" i="4"/>
  <c r="F1030" i="4"/>
  <c r="H1029" i="4"/>
  <c r="H1030" i="4"/>
  <c r="N726" i="4"/>
  <c r="N728" i="4" s="1"/>
  <c r="B742" i="4"/>
  <c r="D742" i="4"/>
  <c r="F742" i="4"/>
  <c r="H742" i="4"/>
  <c r="J742" i="4"/>
  <c r="L742" i="4"/>
  <c r="N750" i="4"/>
  <c r="N752" i="4" s="1"/>
  <c r="C751" i="4"/>
  <c r="E751" i="4"/>
  <c r="G751" i="4"/>
  <c r="I751" i="4"/>
  <c r="K751" i="4"/>
  <c r="M751" i="4"/>
  <c r="B769" i="4"/>
  <c r="N803" i="4"/>
  <c r="F808" i="4"/>
  <c r="H808" i="4"/>
  <c r="J808" i="4"/>
  <c r="L808" i="4"/>
  <c r="N819" i="4"/>
  <c r="N821" i="4" s="1"/>
  <c r="E824" i="4"/>
  <c r="G824" i="4"/>
  <c r="I824" i="4"/>
  <c r="K824" i="4"/>
  <c r="C926" i="4"/>
  <c r="E926" i="4"/>
  <c r="G926" i="4"/>
  <c r="I926" i="4"/>
  <c r="K926" i="4"/>
  <c r="M926" i="4"/>
  <c r="B935" i="4"/>
  <c r="D935" i="4"/>
  <c r="F935" i="4"/>
  <c r="H935" i="4"/>
  <c r="J935" i="4"/>
  <c r="L935" i="4"/>
  <c r="N961" i="4"/>
  <c r="N963" i="4" s="1"/>
  <c r="C972" i="4"/>
  <c r="E972" i="4"/>
  <c r="G972" i="4"/>
  <c r="I972" i="4"/>
  <c r="K972" i="4"/>
  <c r="M972" i="4"/>
  <c r="B991" i="4"/>
  <c r="C1010" i="4"/>
  <c r="C1005" i="4"/>
  <c r="C999" i="4"/>
  <c r="E1010" i="4"/>
  <c r="E1005" i="4"/>
  <c r="E999" i="4"/>
  <c r="G1010" i="4"/>
  <c r="G1005" i="4"/>
  <c r="G999" i="4"/>
  <c r="I1009" i="4"/>
  <c r="I993" i="4"/>
  <c r="K1009" i="4"/>
  <c r="K993" i="4"/>
  <c r="M1009" i="4"/>
  <c r="M993" i="4"/>
  <c r="C1030" i="4"/>
  <c r="C1029" i="4"/>
  <c r="E1030" i="4"/>
  <c r="E1029" i="4"/>
  <c r="G1030" i="4"/>
  <c r="G1029" i="4"/>
  <c r="I1030" i="4"/>
  <c r="I1029" i="4"/>
  <c r="B1067" i="4"/>
  <c r="N1065" i="4"/>
  <c r="N1067" i="4" s="1"/>
  <c r="D1120" i="4"/>
  <c r="D1104" i="4"/>
  <c r="F1120" i="4"/>
  <c r="F1104" i="4"/>
  <c r="H1104" i="4"/>
  <c r="J1120" i="4"/>
  <c r="J1104" i="4"/>
  <c r="L1120" i="4"/>
  <c r="L1104" i="4"/>
  <c r="D1157" i="4"/>
  <c r="D1141" i="4"/>
  <c r="F1141" i="4"/>
  <c r="H1157" i="4"/>
  <c r="H1141" i="4"/>
  <c r="J1157" i="4"/>
  <c r="J1141" i="4"/>
  <c r="L1157" i="4"/>
  <c r="L1141" i="4"/>
  <c r="N720" i="4"/>
  <c r="N722" i="4" s="1"/>
  <c r="N741" i="4"/>
  <c r="N776" i="4"/>
  <c r="N778" i="4" s="1"/>
  <c r="N782" i="4"/>
  <c r="N784" i="4" s="1"/>
  <c r="N924" i="4"/>
  <c r="N926" i="4" s="1"/>
  <c r="N930" i="4"/>
  <c r="N932" i="4" s="1"/>
  <c r="C993" i="4"/>
  <c r="E993" i="4"/>
  <c r="G993" i="4"/>
  <c r="N998" i="4"/>
  <c r="N1000" i="4" s="1"/>
  <c r="N1004" i="4"/>
  <c r="N1006" i="4" s="1"/>
  <c r="B1046" i="4"/>
  <c r="B1047" i="4" s="1"/>
  <c r="L1028" i="4"/>
  <c r="B1036" i="4"/>
  <c r="D1036" i="4"/>
  <c r="F1036" i="4"/>
  <c r="H1036" i="4"/>
  <c r="C1037" i="4"/>
  <c r="E1037" i="4"/>
  <c r="G1037" i="4"/>
  <c r="I1037" i="4"/>
  <c r="N1062" i="4"/>
  <c r="N1072" i="4"/>
  <c r="N1074" i="4" s="1"/>
  <c r="N1078" i="4"/>
  <c r="N1080" i="4" s="1"/>
  <c r="N1084" i="4"/>
  <c r="B1102" i="4"/>
  <c r="N1115" i="4"/>
  <c r="N1117" i="4" s="1"/>
  <c r="C1120" i="4"/>
  <c r="E1120" i="4"/>
  <c r="G1120" i="4"/>
  <c r="I1120" i="4"/>
  <c r="K1120" i="4"/>
  <c r="C1157" i="4"/>
  <c r="E1157" i="4"/>
  <c r="G1157" i="4"/>
  <c r="I1157" i="4"/>
  <c r="M1157" i="4"/>
  <c r="K1028" i="4"/>
  <c r="N1035" i="4"/>
  <c r="N1037" i="4" s="1"/>
  <c r="C1042" i="4"/>
  <c r="M1043" i="4"/>
  <c r="N1109" i="4"/>
  <c r="N1111" i="4" s="1"/>
  <c r="N1146" i="4"/>
  <c r="N1148" i="4" s="1"/>
  <c r="B1182" i="4"/>
  <c r="B1481" i="4" s="1"/>
  <c r="N1481" i="4" s="1"/>
  <c r="N1200" i="4"/>
  <c r="N1201" i="4" s="1"/>
  <c r="B1218" i="4"/>
  <c r="D1218" i="4"/>
  <c r="F1218" i="4"/>
  <c r="H1218" i="4"/>
  <c r="J1218" i="4"/>
  <c r="L1218" i="4"/>
  <c r="N1228" i="4"/>
  <c r="N1229" i="4" s="1"/>
  <c r="C1229" i="4"/>
  <c r="E1229" i="4"/>
  <c r="G1229" i="4"/>
  <c r="I1229" i="4"/>
  <c r="B1232" i="4"/>
  <c r="D1232" i="4"/>
  <c r="F1232" i="4"/>
  <c r="H1232" i="4"/>
  <c r="J1232" i="4"/>
  <c r="L1232" i="4"/>
  <c r="C1233" i="4"/>
  <c r="E1233" i="4"/>
  <c r="G1233" i="4"/>
  <c r="I1233" i="4"/>
  <c r="K1233" i="4"/>
  <c r="M1233" i="4"/>
  <c r="B1234" i="4"/>
  <c r="D1234" i="4"/>
  <c r="F1234" i="4"/>
  <c r="H1234" i="4"/>
  <c r="J1234" i="4"/>
  <c r="L1234" i="4"/>
  <c r="B1256" i="4"/>
  <c r="N1331" i="4"/>
  <c r="N1355" i="4"/>
  <c r="N1356" i="4" s="1"/>
  <c r="N1397" i="4"/>
  <c r="N1398" i="4" s="1"/>
  <c r="B1430" i="4"/>
  <c r="N1217" i="4"/>
  <c r="C1218" i="4"/>
  <c r="E1218" i="4"/>
  <c r="I1218" i="4"/>
  <c r="K1218" i="4"/>
  <c r="M1218" i="4"/>
  <c r="B1233" i="4"/>
  <c r="D1233" i="4"/>
  <c r="F1233" i="4"/>
  <c r="H1233" i="4"/>
  <c r="J1233" i="4"/>
  <c r="L1233" i="4"/>
  <c r="N1425" i="4"/>
  <c r="N1482" i="4" l="1"/>
  <c r="N1476" i="4"/>
  <c r="M566" i="4"/>
  <c r="M568" i="4" s="1"/>
  <c r="K566" i="4"/>
  <c r="K568" i="4" s="1"/>
  <c r="I566" i="4"/>
  <c r="I568" i="4" s="1"/>
  <c r="L566" i="4"/>
  <c r="L568" i="4" s="1"/>
  <c r="J566" i="4"/>
  <c r="J568" i="4" s="1"/>
  <c r="H566" i="4"/>
  <c r="H568" i="4" s="1"/>
  <c r="L677" i="4"/>
  <c r="L684" i="4"/>
  <c r="D582" i="4"/>
  <c r="B591" i="4"/>
  <c r="B582" i="4"/>
  <c r="M590" i="4"/>
  <c r="M582" i="4" s="1"/>
  <c r="L590" i="4"/>
  <c r="L591" i="4" s="1"/>
  <c r="N330" i="4"/>
  <c r="K590" i="4"/>
  <c r="K591" i="4" s="1"/>
  <c r="K313" i="4"/>
  <c r="J590" i="4"/>
  <c r="J582" i="4" s="1"/>
  <c r="I590" i="4"/>
  <c r="I591" i="4" s="1"/>
  <c r="H590" i="4"/>
  <c r="H582" i="4" s="1"/>
  <c r="G582" i="4"/>
  <c r="E582" i="4"/>
  <c r="N337" i="4"/>
  <c r="C590" i="4"/>
  <c r="C582" i="4" s="1"/>
  <c r="K312" i="4"/>
  <c r="M567" i="4"/>
  <c r="N342" i="4"/>
  <c r="L567" i="4"/>
  <c r="L1235" i="4"/>
  <c r="L1483" i="4" s="1"/>
  <c r="B308" i="4"/>
  <c r="B343" i="4"/>
  <c r="J298" i="4"/>
  <c r="J1472" i="4" s="1"/>
  <c r="N1472" i="4" s="1"/>
  <c r="J332" i="4"/>
  <c r="L291" i="4"/>
  <c r="L325" i="4" s="1"/>
  <c r="L343" i="4"/>
  <c r="M291" i="4"/>
  <c r="M325" i="4" s="1"/>
  <c r="M343" i="4"/>
  <c r="M279" i="4"/>
  <c r="M281" i="4" s="1"/>
  <c r="M332" i="4"/>
  <c r="L279" i="4"/>
  <c r="L281" i="4" s="1"/>
  <c r="L332" i="4"/>
  <c r="K343" i="4"/>
  <c r="K279" i="4"/>
  <c r="K281" i="4" s="1"/>
  <c r="K332" i="4"/>
  <c r="B968" i="4"/>
  <c r="K918" i="4"/>
  <c r="K919" i="4" s="1"/>
  <c r="C918" i="4"/>
  <c r="C919" i="4" s="1"/>
  <c r="K325" i="4"/>
  <c r="K308" i="4"/>
  <c r="L1030" i="4"/>
  <c r="L1046" i="4"/>
  <c r="L1161" i="4" s="1"/>
  <c r="L1480" i="4" s="1"/>
  <c r="J1029" i="4"/>
  <c r="J1047" i="4"/>
  <c r="J1042" i="4"/>
  <c r="J1036" i="4"/>
  <c r="K1030" i="4"/>
  <c r="K1046" i="4"/>
  <c r="K1161" i="4" s="1"/>
  <c r="J1235" i="4"/>
  <c r="J1483" i="4" s="1"/>
  <c r="J567" i="4"/>
  <c r="J308" i="4"/>
  <c r="K925" i="4"/>
  <c r="G925" i="4"/>
  <c r="C925" i="4"/>
  <c r="N340" i="4"/>
  <c r="C591" i="4"/>
  <c r="H343" i="4"/>
  <c r="I343" i="4"/>
  <c r="N1430" i="4"/>
  <c r="N954" i="4"/>
  <c r="B955" i="4"/>
  <c r="B956" i="4" s="1"/>
  <c r="B962" i="4"/>
  <c r="N589" i="4"/>
  <c r="K936" i="4"/>
  <c r="G936" i="4"/>
  <c r="C936" i="4"/>
  <c r="N345" i="4"/>
  <c r="H291" i="4"/>
  <c r="H325" i="4" s="1"/>
  <c r="M1161" i="4"/>
  <c r="I1161" i="4"/>
  <c r="E1161" i="4"/>
  <c r="M931" i="4"/>
  <c r="I936" i="4"/>
  <c r="E931" i="4"/>
  <c r="M591" i="4"/>
  <c r="I582" i="4"/>
  <c r="J343" i="4"/>
  <c r="J1161" i="4"/>
  <c r="J1480" i="4" s="1"/>
  <c r="F1161" i="4"/>
  <c r="F1480" i="4" s="1"/>
  <c r="H1161" i="4"/>
  <c r="H1480" i="4" s="1"/>
  <c r="D1161" i="4"/>
  <c r="D1480" i="4" s="1"/>
  <c r="M918" i="4"/>
  <c r="M919" i="4" s="1"/>
  <c r="M925" i="4"/>
  <c r="I918" i="4"/>
  <c r="I919" i="4" s="1"/>
  <c r="I925" i="4"/>
  <c r="E918" i="4"/>
  <c r="E919" i="4" s="1"/>
  <c r="E925" i="4"/>
  <c r="J291" i="4"/>
  <c r="J325" i="4" s="1"/>
  <c r="G1161" i="4"/>
  <c r="C1161" i="4"/>
  <c r="C1480" i="4" s="1"/>
  <c r="I325" i="4"/>
  <c r="N312" i="4"/>
  <c r="N321" i="4"/>
  <c r="N348" i="4"/>
  <c r="H386" i="4"/>
  <c r="N386" i="4" s="1"/>
  <c r="N350" i="4"/>
  <c r="N349" i="4"/>
  <c r="N328" i="4"/>
  <c r="N1463" i="4"/>
  <c r="K1158" i="4"/>
  <c r="K1147" i="4"/>
  <c r="K1153" i="4"/>
  <c r="K1140" i="4"/>
  <c r="G1158" i="4"/>
  <c r="G1147" i="4"/>
  <c r="G1153" i="4"/>
  <c r="G1140" i="4"/>
  <c r="C1158" i="4"/>
  <c r="C1147" i="4"/>
  <c r="C1153" i="4"/>
  <c r="C1140" i="4"/>
  <c r="B1141" i="4"/>
  <c r="N1139" i="4"/>
  <c r="N1141" i="4" s="1"/>
  <c r="K1121" i="4"/>
  <c r="K1110" i="4"/>
  <c r="K1116" i="4"/>
  <c r="K1103" i="4"/>
  <c r="G1121" i="4"/>
  <c r="G1110" i="4"/>
  <c r="G1116" i="4"/>
  <c r="G1103" i="4"/>
  <c r="C1121" i="4"/>
  <c r="C1110" i="4"/>
  <c r="C1116" i="4"/>
  <c r="C1103" i="4"/>
  <c r="B1120" i="4"/>
  <c r="B1104" i="4"/>
  <c r="N1102" i="4"/>
  <c r="N1104" i="4" s="1"/>
  <c r="B1029" i="4"/>
  <c r="B1030" i="4"/>
  <c r="N1028" i="4"/>
  <c r="N1030" i="4" s="1"/>
  <c r="N751" i="4"/>
  <c r="N742" i="4"/>
  <c r="B1009" i="4"/>
  <c r="B993" i="4"/>
  <c r="N991" i="4"/>
  <c r="N993" i="4" s="1"/>
  <c r="K973" i="4"/>
  <c r="K955" i="4"/>
  <c r="K956" i="4" s="1"/>
  <c r="K968" i="4"/>
  <c r="K962" i="4"/>
  <c r="G973" i="4"/>
  <c r="G955" i="4"/>
  <c r="G956" i="4" s="1"/>
  <c r="G974" i="4"/>
  <c r="G968" i="4"/>
  <c r="G962" i="4"/>
  <c r="C973" i="4"/>
  <c r="C955" i="4"/>
  <c r="C956" i="4" s="1"/>
  <c r="C974" i="4"/>
  <c r="C968" i="4"/>
  <c r="C962" i="4"/>
  <c r="L936" i="4"/>
  <c r="L918" i="4"/>
  <c r="L919" i="4" s="1"/>
  <c r="L931" i="4"/>
  <c r="L925" i="4"/>
  <c r="H936" i="4"/>
  <c r="H918" i="4"/>
  <c r="H919" i="4" s="1"/>
  <c r="H937" i="4"/>
  <c r="H931" i="4"/>
  <c r="H925" i="4"/>
  <c r="D936" i="4"/>
  <c r="D918" i="4"/>
  <c r="D919" i="4" s="1"/>
  <c r="D937" i="4"/>
  <c r="D931" i="4"/>
  <c r="D925" i="4"/>
  <c r="K825" i="4"/>
  <c r="K820" i="4"/>
  <c r="K814" i="4"/>
  <c r="K807" i="4"/>
  <c r="G825" i="4"/>
  <c r="G820" i="4"/>
  <c r="G814" i="4"/>
  <c r="G807" i="4"/>
  <c r="B787" i="4"/>
  <c r="B771" i="4"/>
  <c r="N769" i="4"/>
  <c r="N771" i="4" s="1"/>
  <c r="G567" i="4"/>
  <c r="G568" i="4"/>
  <c r="N882" i="4"/>
  <c r="N898" i="4"/>
  <c r="N824" i="4"/>
  <c r="B820" i="4"/>
  <c r="B814" i="4"/>
  <c r="B807" i="4"/>
  <c r="B825" i="4"/>
  <c r="L788" i="4"/>
  <c r="L770" i="4"/>
  <c r="L789" i="4"/>
  <c r="L783" i="4"/>
  <c r="L777" i="4"/>
  <c r="J788" i="4"/>
  <c r="J770" i="4"/>
  <c r="J783" i="4"/>
  <c r="J777" i="4"/>
  <c r="H788" i="4"/>
  <c r="H770" i="4"/>
  <c r="H783" i="4"/>
  <c r="H777" i="4"/>
  <c r="F788" i="4"/>
  <c r="F770" i="4"/>
  <c r="F783" i="4"/>
  <c r="F777" i="4"/>
  <c r="D788" i="4"/>
  <c r="D770" i="4"/>
  <c r="D783" i="4"/>
  <c r="D777" i="4"/>
  <c r="I732" i="4"/>
  <c r="I721" i="4"/>
  <c r="I727" i="4"/>
  <c r="I714" i="4"/>
  <c r="G732" i="4"/>
  <c r="G721" i="4"/>
  <c r="G727" i="4"/>
  <c r="G714" i="4"/>
  <c r="E732" i="4"/>
  <c r="E721" i="4"/>
  <c r="E727" i="4"/>
  <c r="E714" i="4"/>
  <c r="C732" i="4"/>
  <c r="C721" i="4"/>
  <c r="C727" i="4"/>
  <c r="C714" i="4"/>
  <c r="B694" i="4"/>
  <c r="B678" i="4"/>
  <c r="N676" i="4"/>
  <c r="B613" i="4"/>
  <c r="B630" i="4"/>
  <c r="N612" i="4"/>
  <c r="F568" i="4"/>
  <c r="F567" i="4"/>
  <c r="B567" i="4"/>
  <c r="N565" i="4"/>
  <c r="J541" i="4"/>
  <c r="J544" i="4"/>
  <c r="F541" i="4"/>
  <c r="F544" i="4"/>
  <c r="B541" i="4"/>
  <c r="B544" i="4"/>
  <c r="N540" i="4"/>
  <c r="N541" i="4" s="1"/>
  <c r="N441" i="4"/>
  <c r="N442" i="4"/>
  <c r="F351" i="4"/>
  <c r="F1474" i="4" s="1"/>
  <c r="F372" i="4"/>
  <c r="B351" i="4"/>
  <c r="B1474" i="4" s="1"/>
  <c r="B372" i="4"/>
  <c r="N370" i="4"/>
  <c r="M899" i="4"/>
  <c r="M894" i="4"/>
  <c r="M881" i="4"/>
  <c r="M888" i="4"/>
  <c r="K899" i="4"/>
  <c r="K894" i="4"/>
  <c r="K881" i="4"/>
  <c r="K888" i="4"/>
  <c r="I899" i="4"/>
  <c r="I894" i="4"/>
  <c r="I881" i="4"/>
  <c r="I888" i="4"/>
  <c r="G899" i="4"/>
  <c r="G894" i="4"/>
  <c r="G881" i="4"/>
  <c r="G888" i="4"/>
  <c r="E899" i="4"/>
  <c r="E894" i="4"/>
  <c r="E881" i="4"/>
  <c r="E888" i="4"/>
  <c r="C899" i="4"/>
  <c r="C881" i="4"/>
  <c r="C888" i="4"/>
  <c r="L862" i="4"/>
  <c r="L844" i="4"/>
  <c r="L857" i="4"/>
  <c r="L851" i="4"/>
  <c r="J862" i="4"/>
  <c r="J844" i="4"/>
  <c r="J857" i="4"/>
  <c r="J851" i="4"/>
  <c r="H862" i="4"/>
  <c r="H844" i="4"/>
  <c r="H857" i="4"/>
  <c r="H851" i="4"/>
  <c r="F862" i="4"/>
  <c r="F844" i="4"/>
  <c r="F857" i="4"/>
  <c r="F851" i="4"/>
  <c r="D862" i="4"/>
  <c r="D844" i="4"/>
  <c r="D857" i="4"/>
  <c r="D851" i="4"/>
  <c r="C825" i="4"/>
  <c r="C820" i="4"/>
  <c r="C814" i="4"/>
  <c r="C807" i="4"/>
  <c r="M732" i="4"/>
  <c r="M721" i="4"/>
  <c r="M727" i="4"/>
  <c r="M714" i="4"/>
  <c r="K732" i="4"/>
  <c r="K721" i="4"/>
  <c r="K727" i="4"/>
  <c r="K714" i="4"/>
  <c r="D343" i="4"/>
  <c r="D291" i="4"/>
  <c r="I348" i="4"/>
  <c r="I332" i="4"/>
  <c r="I349" i="4"/>
  <c r="I279" i="4"/>
  <c r="I281" i="4" s="1"/>
  <c r="E348" i="4"/>
  <c r="E332" i="4"/>
  <c r="E349" i="4"/>
  <c r="E279" i="4"/>
  <c r="E281" i="4" s="1"/>
  <c r="M260" i="4"/>
  <c r="M315" i="4" s="1"/>
  <c r="M262" i="4"/>
  <c r="M1470" i="4" s="1"/>
  <c r="I260" i="4"/>
  <c r="I262" i="4"/>
  <c r="I1470" i="4" s="1"/>
  <c r="E260" i="4"/>
  <c r="E262" i="4"/>
  <c r="E1470" i="4" s="1"/>
  <c r="N731" i="4"/>
  <c r="B727" i="4"/>
  <c r="B714" i="4"/>
  <c r="B732" i="4"/>
  <c r="B721" i="4"/>
  <c r="L696" i="4"/>
  <c r="L690" i="4"/>
  <c r="L695" i="4"/>
  <c r="J690" i="4"/>
  <c r="J677" i="4"/>
  <c r="J695" i="4"/>
  <c r="J684" i="4"/>
  <c r="H690" i="4"/>
  <c r="H677" i="4"/>
  <c r="H695" i="4"/>
  <c r="H684" i="4"/>
  <c r="F690" i="4"/>
  <c r="F677" i="4"/>
  <c r="F695" i="4"/>
  <c r="F684" i="4"/>
  <c r="D690" i="4"/>
  <c r="D677" i="4"/>
  <c r="D695" i="4"/>
  <c r="D684" i="4"/>
  <c r="K545" i="4"/>
  <c r="G545" i="4"/>
  <c r="C545" i="4"/>
  <c r="E343" i="4"/>
  <c r="E291" i="4"/>
  <c r="E325" i="4" s="1"/>
  <c r="H349" i="4"/>
  <c r="H348" i="4"/>
  <c r="H332" i="4"/>
  <c r="H279" i="4"/>
  <c r="H281" i="4" s="1"/>
  <c r="D349" i="4"/>
  <c r="D348" i="4"/>
  <c r="D332" i="4"/>
  <c r="D279" i="4"/>
  <c r="D281" i="4" s="1"/>
  <c r="N69" i="4"/>
  <c r="B272" i="4"/>
  <c r="N44" i="4"/>
  <c r="N272" i="4" s="1"/>
  <c r="L260" i="4"/>
  <c r="L315" i="4" s="1"/>
  <c r="H262" i="4"/>
  <c r="H1470" i="4" s="1"/>
  <c r="H260" i="4"/>
  <c r="H315" i="4" s="1"/>
  <c r="D262" i="4"/>
  <c r="D1470" i="4" s="1"/>
  <c r="D260" i="4"/>
  <c r="M695" i="4"/>
  <c r="M684" i="4"/>
  <c r="M690" i="4"/>
  <c r="M677" i="4"/>
  <c r="K695" i="4"/>
  <c r="K684" i="4"/>
  <c r="K690" i="4"/>
  <c r="K677" i="4"/>
  <c r="I695" i="4"/>
  <c r="I684" i="4"/>
  <c r="I690" i="4"/>
  <c r="I677" i="4"/>
  <c r="G695" i="4"/>
  <c r="G684" i="4"/>
  <c r="G690" i="4"/>
  <c r="G677" i="4"/>
  <c r="E695" i="4"/>
  <c r="E684" i="4"/>
  <c r="E690" i="4"/>
  <c r="E677" i="4"/>
  <c r="C695" i="4"/>
  <c r="C684" i="4"/>
  <c r="C690" i="4"/>
  <c r="C677" i="4"/>
  <c r="N1462" i="4"/>
  <c r="N1460" i="4"/>
  <c r="H1235" i="4"/>
  <c r="H1483" i="4" s="1"/>
  <c r="D1235" i="4"/>
  <c r="D1483" i="4" s="1"/>
  <c r="N324" i="4"/>
  <c r="B320" i="4"/>
  <c r="N341" i="4"/>
  <c r="N338" i="4"/>
  <c r="N331" i="4"/>
  <c r="N314" i="4"/>
  <c r="H567" i="4"/>
  <c r="N410" i="4"/>
  <c r="N434" i="4"/>
  <c r="E308" i="4"/>
  <c r="N307" i="4"/>
  <c r="N304" i="4"/>
  <c r="D308" i="4"/>
  <c r="N297" i="4"/>
  <c r="N1233" i="4"/>
  <c r="N1218" i="4"/>
  <c r="B1235" i="4"/>
  <c r="B1483" i="4" s="1"/>
  <c r="N1232" i="4"/>
  <c r="M1158" i="4"/>
  <c r="M1147" i="4"/>
  <c r="M1159" i="4"/>
  <c r="M1153" i="4"/>
  <c r="M1140" i="4"/>
  <c r="I1158" i="4"/>
  <c r="I1147" i="4"/>
  <c r="I1153" i="4"/>
  <c r="I1140" i="4"/>
  <c r="E1158" i="4"/>
  <c r="E1147" i="4"/>
  <c r="E1153" i="4"/>
  <c r="E1140" i="4"/>
  <c r="M1121" i="4"/>
  <c r="M1110" i="4"/>
  <c r="M1116" i="4"/>
  <c r="M1103" i="4"/>
  <c r="I1121" i="4"/>
  <c r="I1110" i="4"/>
  <c r="I1116" i="4"/>
  <c r="I1103" i="4"/>
  <c r="E1121" i="4"/>
  <c r="E1110" i="4"/>
  <c r="E1116" i="4"/>
  <c r="E1103" i="4"/>
  <c r="M1048" i="4"/>
  <c r="M1042" i="4"/>
  <c r="M1036" i="4"/>
  <c r="M1047" i="4"/>
  <c r="M1029" i="4"/>
  <c r="L1153" i="4"/>
  <c r="L1140" i="4"/>
  <c r="L1158" i="4"/>
  <c r="L1147" i="4"/>
  <c r="J1159" i="4"/>
  <c r="J1153" i="4"/>
  <c r="J1140" i="4"/>
  <c r="J1158" i="4"/>
  <c r="J1147" i="4"/>
  <c r="H1153" i="4"/>
  <c r="H1140" i="4"/>
  <c r="H1158" i="4"/>
  <c r="H1147" i="4"/>
  <c r="F1153" i="4"/>
  <c r="F1140" i="4"/>
  <c r="F1158" i="4"/>
  <c r="F1147" i="4"/>
  <c r="D1153" i="4"/>
  <c r="D1140" i="4"/>
  <c r="D1158" i="4"/>
  <c r="D1147" i="4"/>
  <c r="L1116" i="4"/>
  <c r="L1103" i="4"/>
  <c r="L1121" i="4"/>
  <c r="L1110" i="4"/>
  <c r="J1116" i="4"/>
  <c r="J1103" i="4"/>
  <c r="J1121" i="4"/>
  <c r="J1110" i="4"/>
  <c r="H1116" i="4"/>
  <c r="H1103" i="4"/>
  <c r="H1121" i="4"/>
  <c r="H1110" i="4"/>
  <c r="F1116" i="4"/>
  <c r="F1103" i="4"/>
  <c r="F1121" i="4"/>
  <c r="F1110" i="4"/>
  <c r="D1116" i="4"/>
  <c r="D1103" i="4"/>
  <c r="D1121" i="4"/>
  <c r="D1110" i="4"/>
  <c r="M1010" i="4"/>
  <c r="M1011" i="4"/>
  <c r="M1005" i="4"/>
  <c r="M999" i="4"/>
  <c r="M992" i="4"/>
  <c r="K1010" i="4"/>
  <c r="K1005" i="4"/>
  <c r="K999" i="4"/>
  <c r="K992" i="4"/>
  <c r="I1010" i="4"/>
  <c r="I1005" i="4"/>
  <c r="I999" i="4"/>
  <c r="I992" i="4"/>
  <c r="M973" i="4"/>
  <c r="M955" i="4"/>
  <c r="M956" i="4" s="1"/>
  <c r="M974" i="4"/>
  <c r="M968" i="4"/>
  <c r="M962" i="4"/>
  <c r="I973" i="4"/>
  <c r="I955" i="4"/>
  <c r="I956" i="4" s="1"/>
  <c r="I974" i="4"/>
  <c r="I968" i="4"/>
  <c r="I962" i="4"/>
  <c r="E973" i="4"/>
  <c r="E955" i="4"/>
  <c r="E956" i="4" s="1"/>
  <c r="E974" i="4"/>
  <c r="E968" i="4"/>
  <c r="E962" i="4"/>
  <c r="J936" i="4"/>
  <c r="J918" i="4"/>
  <c r="J919" i="4" s="1"/>
  <c r="J937" i="4"/>
  <c r="J931" i="4"/>
  <c r="J925" i="4"/>
  <c r="F936" i="4"/>
  <c r="F918" i="4"/>
  <c r="F919" i="4" s="1"/>
  <c r="F937" i="4"/>
  <c r="F931" i="4"/>
  <c r="F925" i="4"/>
  <c r="B936" i="4"/>
  <c r="B918" i="4"/>
  <c r="B919" i="4" s="1"/>
  <c r="N935" i="4"/>
  <c r="B931" i="4"/>
  <c r="B925" i="4"/>
  <c r="M825" i="4"/>
  <c r="M826" i="4"/>
  <c r="M820" i="4"/>
  <c r="M814" i="4"/>
  <c r="M807" i="4"/>
  <c r="I825" i="4"/>
  <c r="I820" i="4"/>
  <c r="I814" i="4"/>
  <c r="I807" i="4"/>
  <c r="E825" i="4"/>
  <c r="E820" i="4"/>
  <c r="E814" i="4"/>
  <c r="E807" i="4"/>
  <c r="N624" i="4"/>
  <c r="N614" i="4"/>
  <c r="E567" i="4"/>
  <c r="E568" i="4"/>
  <c r="L888" i="4"/>
  <c r="L899" i="4"/>
  <c r="L894" i="4"/>
  <c r="L881" i="4"/>
  <c r="J900" i="4"/>
  <c r="J888" i="4"/>
  <c r="J899" i="4"/>
  <c r="J894" i="4"/>
  <c r="J881" i="4"/>
  <c r="H888" i="4"/>
  <c r="H899" i="4"/>
  <c r="H894" i="4"/>
  <c r="H881" i="4"/>
  <c r="F888" i="4"/>
  <c r="F899" i="4"/>
  <c r="F894" i="4"/>
  <c r="F881" i="4"/>
  <c r="D888" i="4"/>
  <c r="D899" i="4"/>
  <c r="D894" i="4"/>
  <c r="D881" i="4"/>
  <c r="B888" i="4"/>
  <c r="B894" i="4"/>
  <c r="B881" i="4"/>
  <c r="M863" i="4"/>
  <c r="M857" i="4"/>
  <c r="M851" i="4"/>
  <c r="M862" i="4"/>
  <c r="M844" i="4"/>
  <c r="K857" i="4"/>
  <c r="K851" i="4"/>
  <c r="K862" i="4"/>
  <c r="K844" i="4"/>
  <c r="I857" i="4"/>
  <c r="I851" i="4"/>
  <c r="I862" i="4"/>
  <c r="I844" i="4"/>
  <c r="G857" i="4"/>
  <c r="G851" i="4"/>
  <c r="G862" i="4"/>
  <c r="G844" i="4"/>
  <c r="E857" i="4"/>
  <c r="E851" i="4"/>
  <c r="E862" i="4"/>
  <c r="E844" i="4"/>
  <c r="C857" i="4"/>
  <c r="C851" i="4"/>
  <c r="C862" i="4"/>
  <c r="C844" i="4"/>
  <c r="D820" i="4"/>
  <c r="D814" i="4"/>
  <c r="D807" i="4"/>
  <c r="D825" i="4"/>
  <c r="L727" i="4"/>
  <c r="L714" i="4"/>
  <c r="L732" i="4"/>
  <c r="L721" i="4"/>
  <c r="D568" i="4"/>
  <c r="D567" i="4"/>
  <c r="L541" i="4"/>
  <c r="L544" i="4"/>
  <c r="H541" i="4"/>
  <c r="H544" i="4"/>
  <c r="D541" i="4"/>
  <c r="D544" i="4"/>
  <c r="N538" i="4"/>
  <c r="H351" i="4"/>
  <c r="H1474" i="4" s="1"/>
  <c r="H372" i="4"/>
  <c r="D351" i="4"/>
  <c r="D1474" i="4" s="1"/>
  <c r="D372" i="4"/>
  <c r="N364" i="4"/>
  <c r="N380" i="4"/>
  <c r="L1005" i="4"/>
  <c r="L999" i="4"/>
  <c r="L1010" i="4"/>
  <c r="L992" i="4"/>
  <c r="J1011" i="4"/>
  <c r="J1005" i="4"/>
  <c r="J999" i="4"/>
  <c r="J1010" i="4"/>
  <c r="J992" i="4"/>
  <c r="H1005" i="4"/>
  <c r="H999" i="4"/>
  <c r="H1010" i="4"/>
  <c r="H992" i="4"/>
  <c r="F1005" i="4"/>
  <c r="F999" i="4"/>
  <c r="F1010" i="4"/>
  <c r="F992" i="4"/>
  <c r="D1005" i="4"/>
  <c r="D999" i="4"/>
  <c r="D1010" i="4"/>
  <c r="D992" i="4"/>
  <c r="B862" i="4"/>
  <c r="B844" i="4"/>
  <c r="N861" i="4"/>
  <c r="B857" i="4"/>
  <c r="B851" i="4"/>
  <c r="M783" i="4"/>
  <c r="M777" i="4"/>
  <c r="M788" i="4"/>
  <c r="M770" i="4"/>
  <c r="K783" i="4"/>
  <c r="K777" i="4"/>
  <c r="K788" i="4"/>
  <c r="K770" i="4"/>
  <c r="I783" i="4"/>
  <c r="I777" i="4"/>
  <c r="I788" i="4"/>
  <c r="I770" i="4"/>
  <c r="G783" i="4"/>
  <c r="G777" i="4"/>
  <c r="G788" i="4"/>
  <c r="G770" i="4"/>
  <c r="E783" i="4"/>
  <c r="E777" i="4"/>
  <c r="E788" i="4"/>
  <c r="E770" i="4"/>
  <c r="C783" i="4"/>
  <c r="C777" i="4"/>
  <c r="C788" i="4"/>
  <c r="C770" i="4"/>
  <c r="F343" i="4"/>
  <c r="F291" i="4"/>
  <c r="F325" i="4" s="1"/>
  <c r="B291" i="4"/>
  <c r="G348" i="4"/>
  <c r="G332" i="4"/>
  <c r="G349" i="4"/>
  <c r="G279" i="4"/>
  <c r="G281" i="4" s="1"/>
  <c r="C348" i="4"/>
  <c r="C332" i="4"/>
  <c r="C349" i="4"/>
  <c r="C279" i="4"/>
  <c r="C281" i="4" s="1"/>
  <c r="N275" i="4"/>
  <c r="N311" i="4" s="1"/>
  <c r="N242" i="4"/>
  <c r="K315" i="4"/>
  <c r="K262" i="4"/>
  <c r="K1470" i="4" s="1"/>
  <c r="G260" i="4"/>
  <c r="G262" i="4"/>
  <c r="G1470" i="4" s="1"/>
  <c r="C260" i="4"/>
  <c r="C262" i="4"/>
  <c r="C1470" i="4" s="1"/>
  <c r="J733" i="4"/>
  <c r="J727" i="4"/>
  <c r="J714" i="4"/>
  <c r="J732" i="4"/>
  <c r="J721" i="4"/>
  <c r="H727" i="4"/>
  <c r="H714" i="4"/>
  <c r="H732" i="4"/>
  <c r="H721" i="4"/>
  <c r="F727" i="4"/>
  <c r="F714" i="4"/>
  <c r="F732" i="4"/>
  <c r="F721" i="4"/>
  <c r="D727" i="4"/>
  <c r="D714" i="4"/>
  <c r="D732" i="4"/>
  <c r="D721" i="4"/>
  <c r="L636" i="4"/>
  <c r="L632" i="4"/>
  <c r="L623" i="4"/>
  <c r="J636" i="4"/>
  <c r="J632" i="4"/>
  <c r="J623" i="4"/>
  <c r="H636" i="4"/>
  <c r="H632" i="4"/>
  <c r="H623" i="4"/>
  <c r="F636" i="4"/>
  <c r="F632" i="4"/>
  <c r="F623" i="4"/>
  <c r="D636" i="4"/>
  <c r="D632" i="4"/>
  <c r="D623" i="4"/>
  <c r="M545" i="4"/>
  <c r="I545" i="4"/>
  <c r="E545" i="4"/>
  <c r="C343" i="4"/>
  <c r="C291" i="4"/>
  <c r="C325" i="4" s="1"/>
  <c r="J349" i="4"/>
  <c r="J348" i="4"/>
  <c r="J279" i="4"/>
  <c r="J281" i="4" s="1"/>
  <c r="F349" i="4"/>
  <c r="F348" i="4"/>
  <c r="F332" i="4"/>
  <c r="F279" i="4"/>
  <c r="F281" i="4" s="1"/>
  <c r="B349" i="4"/>
  <c r="B348" i="4"/>
  <c r="B332" i="4"/>
  <c r="B279" i="4"/>
  <c r="B281" i="4" s="1"/>
  <c r="J262" i="4"/>
  <c r="J1470" i="4" s="1"/>
  <c r="J260" i="4"/>
  <c r="J315" i="4" s="1"/>
  <c r="F262" i="4"/>
  <c r="F1470" i="4" s="1"/>
  <c r="F260" i="4"/>
  <c r="B262" i="4"/>
  <c r="B1470" i="4" s="1"/>
  <c r="B260" i="4"/>
  <c r="B315" i="4" s="1"/>
  <c r="N34" i="4"/>
  <c r="M632" i="4"/>
  <c r="M623" i="4"/>
  <c r="M636" i="4"/>
  <c r="K632" i="4"/>
  <c r="K623" i="4"/>
  <c r="K636" i="4"/>
  <c r="I632" i="4"/>
  <c r="I623" i="4"/>
  <c r="I636" i="4"/>
  <c r="G632" i="4"/>
  <c r="G623" i="4"/>
  <c r="G636" i="4"/>
  <c r="E632" i="4"/>
  <c r="E623" i="4"/>
  <c r="E636" i="4"/>
  <c r="C632" i="4"/>
  <c r="C623" i="4"/>
  <c r="C636" i="4"/>
  <c r="N1461" i="4"/>
  <c r="N1234" i="4"/>
  <c r="F1235" i="4"/>
  <c r="F1483" i="4" s="1"/>
  <c r="N1046" i="4"/>
  <c r="N972" i="4"/>
  <c r="N418" i="4"/>
  <c r="F380" i="4"/>
  <c r="B380" i="4"/>
  <c r="N253" i="4"/>
  <c r="N308" i="4" s="1"/>
  <c r="N335" i="4"/>
  <c r="N322" i="4"/>
  <c r="I567" i="4"/>
  <c r="C567" i="4"/>
  <c r="C321" i="4"/>
  <c r="B318" i="4"/>
  <c r="N339" i="4"/>
  <c r="N336" i="4"/>
  <c r="N329" i="4"/>
  <c r="D325" i="4"/>
  <c r="N323" i="4"/>
  <c r="N319" i="4"/>
  <c r="N313" i="4"/>
  <c r="N426" i="4"/>
  <c r="C308" i="4"/>
  <c r="N305" i="4"/>
  <c r="N302" i="4"/>
  <c r="N296" i="4"/>
  <c r="F308" i="4"/>
  <c r="N306" i="4"/>
  <c r="N295" i="4"/>
  <c r="N303" i="4"/>
  <c r="K1480" i="4" l="1"/>
  <c r="K826" i="4"/>
  <c r="K974" i="4"/>
  <c r="F315" i="4"/>
  <c r="N566" i="4"/>
  <c r="D315" i="4"/>
  <c r="K567" i="4"/>
  <c r="K582" i="4"/>
  <c r="N590" i="4"/>
  <c r="N1470" i="4"/>
  <c r="L937" i="4"/>
  <c r="G937" i="4"/>
  <c r="G1480" i="4"/>
  <c r="E1165" i="4"/>
  <c r="E1480" i="4"/>
  <c r="I1166" i="4"/>
  <c r="I1480" i="4"/>
  <c r="M1166" i="4"/>
  <c r="M1480" i="4"/>
  <c r="N1483" i="4"/>
  <c r="N1474" i="4"/>
  <c r="L1159" i="4"/>
  <c r="L974" i="4"/>
  <c r="L582" i="4"/>
  <c r="K696" i="4"/>
  <c r="K937" i="4"/>
  <c r="J696" i="4"/>
  <c r="J974" i="4"/>
  <c r="J591" i="4"/>
  <c r="I937" i="4"/>
  <c r="H1011" i="4"/>
  <c r="H974" i="4"/>
  <c r="H591" i="4"/>
  <c r="F1011" i="4"/>
  <c r="F974" i="4"/>
  <c r="E937" i="4"/>
  <c r="D733" i="4"/>
  <c r="D974" i="4"/>
  <c r="C1159" i="4"/>
  <c r="C937" i="4"/>
  <c r="L1011" i="4"/>
  <c r="L900" i="4"/>
  <c r="J1122" i="4"/>
  <c r="J863" i="4"/>
  <c r="L863" i="4"/>
  <c r="M789" i="4"/>
  <c r="M1122" i="4"/>
  <c r="M696" i="4"/>
  <c r="M733" i="4"/>
  <c r="M900" i="4"/>
  <c r="M937" i="4"/>
  <c r="E1122" i="4"/>
  <c r="E1159" i="4"/>
  <c r="M546" i="4"/>
  <c r="L1122" i="4"/>
  <c r="L733" i="4"/>
  <c r="L826" i="4"/>
  <c r="K1159" i="4"/>
  <c r="K1122" i="4"/>
  <c r="K1011" i="4"/>
  <c r="K546" i="4"/>
  <c r="K733" i="4"/>
  <c r="K863" i="4"/>
  <c r="K900" i="4"/>
  <c r="K789" i="4"/>
  <c r="K1048" i="4"/>
  <c r="K1036" i="4"/>
  <c r="K1029" i="4"/>
  <c r="K1042" i="4"/>
  <c r="K1047" i="4"/>
  <c r="L1029" i="4"/>
  <c r="L1042" i="4"/>
  <c r="L1047" i="4"/>
  <c r="L1048" i="4"/>
  <c r="L1036" i="4"/>
  <c r="J826" i="4"/>
  <c r="J1048" i="4"/>
  <c r="J789" i="4"/>
  <c r="D863" i="4"/>
  <c r="E1166" i="4"/>
  <c r="E1164" i="4"/>
  <c r="M1165" i="4"/>
  <c r="E546" i="4"/>
  <c r="E789" i="4"/>
  <c r="E863" i="4"/>
  <c r="E826" i="4"/>
  <c r="E696" i="4"/>
  <c r="M1164" i="4"/>
  <c r="I546" i="4"/>
  <c r="I826" i="4"/>
  <c r="F1122" i="4"/>
  <c r="F863" i="4"/>
  <c r="I1165" i="4"/>
  <c r="I789" i="4"/>
  <c r="I863" i="4"/>
  <c r="I1159" i="4"/>
  <c r="I1122" i="4"/>
  <c r="I1164" i="4"/>
  <c r="C1166" i="4"/>
  <c r="C1165" i="4"/>
  <c r="C1164" i="4"/>
  <c r="K1166" i="4"/>
  <c r="K1165" i="4"/>
  <c r="K1164" i="4"/>
  <c r="D1166" i="4"/>
  <c r="D1165" i="4"/>
  <c r="D1164" i="4"/>
  <c r="L1166" i="4"/>
  <c r="L1165" i="4"/>
  <c r="L1164" i="4"/>
  <c r="F1166" i="4"/>
  <c r="F1165" i="4"/>
  <c r="F1164" i="4"/>
  <c r="G1166" i="4"/>
  <c r="G1165" i="4"/>
  <c r="G1164" i="4"/>
  <c r="H1166" i="4"/>
  <c r="H1165" i="4"/>
  <c r="H1164" i="4"/>
  <c r="J1166" i="4"/>
  <c r="J1165" i="4"/>
  <c r="J1164" i="4"/>
  <c r="F733" i="4"/>
  <c r="D1011" i="4"/>
  <c r="F900" i="4"/>
  <c r="F1159" i="4"/>
  <c r="F696" i="4"/>
  <c r="H733" i="4"/>
  <c r="I1011" i="4"/>
  <c r="E315" i="4"/>
  <c r="I315" i="4"/>
  <c r="G1163" i="4"/>
  <c r="G1048" i="4"/>
  <c r="G1011" i="4"/>
  <c r="N291" i="4"/>
  <c r="N284" i="4"/>
  <c r="N318" i="4" s="1"/>
  <c r="N343" i="4"/>
  <c r="N1047" i="4"/>
  <c r="N1029" i="4"/>
  <c r="N1042" i="4"/>
  <c r="N1036" i="4"/>
  <c r="N262" i="4"/>
  <c r="N260" i="4"/>
  <c r="N279" i="4"/>
  <c r="N281" i="4" s="1"/>
  <c r="N332" i="4"/>
  <c r="N298" i="4"/>
  <c r="N862" i="4"/>
  <c r="N844" i="4"/>
  <c r="N857" i="4"/>
  <c r="N851" i="4"/>
  <c r="H545" i="4"/>
  <c r="H546" i="4"/>
  <c r="H1163" i="4"/>
  <c r="H1048" i="4"/>
  <c r="H826" i="4"/>
  <c r="I1163" i="4"/>
  <c r="I1048" i="4"/>
  <c r="F545" i="4"/>
  <c r="F546" i="4"/>
  <c r="F1163" i="4"/>
  <c r="F1048" i="4"/>
  <c r="F826" i="4"/>
  <c r="B615" i="4"/>
  <c r="N613" i="4"/>
  <c r="N615" i="4" s="1"/>
  <c r="N820" i="4"/>
  <c r="N814" i="4"/>
  <c r="N807" i="4"/>
  <c r="N825" i="4"/>
  <c r="N894" i="4"/>
  <c r="N881" i="4"/>
  <c r="B788" i="4"/>
  <c r="B770" i="4"/>
  <c r="N787" i="4"/>
  <c r="B783" i="4"/>
  <c r="B777" i="4"/>
  <c r="C789" i="4"/>
  <c r="G789" i="4"/>
  <c r="D826" i="4"/>
  <c r="D1159" i="4"/>
  <c r="H1159" i="4"/>
  <c r="I696" i="4"/>
  <c r="B325" i="4"/>
  <c r="C546" i="4"/>
  <c r="G546" i="4"/>
  <c r="D696" i="4"/>
  <c r="H696" i="4"/>
  <c r="C826" i="4"/>
  <c r="H863" i="4"/>
  <c r="C900" i="4"/>
  <c r="G900" i="4"/>
  <c r="C733" i="4"/>
  <c r="G733" i="4"/>
  <c r="F789" i="4"/>
  <c r="G826" i="4"/>
  <c r="C1122" i="4"/>
  <c r="C1163" i="4"/>
  <c r="C1048" i="4"/>
  <c r="C1011" i="4"/>
  <c r="K1163" i="4"/>
  <c r="N968" i="4"/>
  <c r="N962" i="4"/>
  <c r="N973" i="4"/>
  <c r="N955" i="4"/>
  <c r="N956" i="4" s="1"/>
  <c r="D545" i="4"/>
  <c r="D546" i="4"/>
  <c r="D1163" i="4"/>
  <c r="D1048" i="4"/>
  <c r="L545" i="4"/>
  <c r="L546" i="4"/>
  <c r="L1163" i="4"/>
  <c r="N936" i="4"/>
  <c r="N918" i="4"/>
  <c r="N919" i="4" s="1"/>
  <c r="N931" i="4"/>
  <c r="N925" i="4"/>
  <c r="N1235" i="4"/>
  <c r="E1163" i="4"/>
  <c r="E1048" i="4"/>
  <c r="E1011" i="4"/>
  <c r="M1163" i="4"/>
  <c r="N727" i="4"/>
  <c r="N714" i="4"/>
  <c r="N732" i="4"/>
  <c r="N721" i="4"/>
  <c r="N351" i="4"/>
  <c r="N372" i="4"/>
  <c r="B545" i="4"/>
  <c r="N544" i="4"/>
  <c r="N545" i="4" s="1"/>
  <c r="N546" i="4" s="1"/>
  <c r="J545" i="4"/>
  <c r="J546" i="4"/>
  <c r="J1163" i="4"/>
  <c r="B568" i="4"/>
  <c r="B631" i="4"/>
  <c r="N630" i="4"/>
  <c r="N694" i="4"/>
  <c r="N678" i="4"/>
  <c r="B690" i="4"/>
  <c r="B677" i="4"/>
  <c r="B695" i="4"/>
  <c r="B684" i="4"/>
  <c r="N1009" i="4"/>
  <c r="B1005" i="4"/>
  <c r="B999" i="4"/>
  <c r="B1010" i="4"/>
  <c r="B992" i="4"/>
  <c r="N1120" i="4"/>
  <c r="B1116" i="4"/>
  <c r="B1103" i="4"/>
  <c r="B1121" i="4"/>
  <c r="B1110" i="4"/>
  <c r="C315" i="4"/>
  <c r="G315" i="4"/>
  <c r="C863" i="4"/>
  <c r="G863" i="4"/>
  <c r="N888" i="4"/>
  <c r="D900" i="4"/>
  <c r="H900" i="4"/>
  <c r="D1122" i="4"/>
  <c r="H1122" i="4"/>
  <c r="C696" i="4"/>
  <c r="G696" i="4"/>
  <c r="N325" i="4"/>
  <c r="E900" i="4"/>
  <c r="I900" i="4"/>
  <c r="E733" i="4"/>
  <c r="I733" i="4"/>
  <c r="D789" i="4"/>
  <c r="H789" i="4"/>
  <c r="G1122" i="4"/>
  <c r="G1159" i="4"/>
  <c r="N582" i="4" l="1"/>
  <c r="N591" i="4"/>
  <c r="N899" i="4"/>
  <c r="N1116" i="4"/>
  <c r="N1103" i="4"/>
  <c r="N1121" i="4"/>
  <c r="N1110" i="4"/>
  <c r="N1005" i="4"/>
  <c r="N999" i="4"/>
  <c r="N1010" i="4"/>
  <c r="N992" i="4"/>
  <c r="N690" i="4"/>
  <c r="N677" i="4"/>
  <c r="N695" i="4"/>
  <c r="N684" i="4"/>
  <c r="B636" i="4"/>
  <c r="N631" i="4"/>
  <c r="B632" i="4"/>
  <c r="B623" i="4"/>
  <c r="N788" i="4"/>
  <c r="N770" i="4"/>
  <c r="N783" i="4"/>
  <c r="N777" i="4"/>
  <c r="N315" i="4"/>
  <c r="N568" i="4"/>
  <c r="N567" i="4"/>
  <c r="N632" i="4" l="1"/>
  <c r="N623" i="4"/>
  <c r="N484" i="4" l="1"/>
  <c r="K487" i="4"/>
  <c r="N487" i="4"/>
  <c r="N1302" i="4"/>
  <c r="I1323" i="4"/>
  <c r="N1323" i="4" s="1"/>
  <c r="B1154" i="4"/>
  <c r="N1152" i="4"/>
  <c r="N1154" i="4"/>
  <c r="B1157" i="4"/>
  <c r="B1153" i="4" s="1"/>
  <c r="B1161" i="4"/>
  <c r="B1165" i="4" l="1"/>
  <c r="B1480" i="4"/>
  <c r="N1480" i="4" s="1"/>
  <c r="N1161" i="4"/>
  <c r="N1122" i="4" s="1"/>
  <c r="N1157" i="4"/>
  <c r="B733" i="4"/>
  <c r="B789" i="4"/>
  <c r="B546" i="4"/>
  <c r="B1048" i="4"/>
  <c r="B1011" i="4"/>
  <c r="B1122" i="4"/>
  <c r="B1166" i="4"/>
  <c r="B863" i="4"/>
  <c r="B937" i="4"/>
  <c r="B1164" i="4"/>
  <c r="B900" i="4"/>
  <c r="B974" i="4"/>
  <c r="B826" i="4"/>
  <c r="B696" i="4"/>
  <c r="B1159" i="4"/>
  <c r="B1147" i="4"/>
  <c r="B1158" i="4"/>
  <c r="B1140" i="4"/>
  <c r="N1163" i="4" l="1"/>
  <c r="N1166" i="4"/>
  <c r="N1164" i="4"/>
  <c r="N1048" i="4"/>
  <c r="N789" i="4"/>
  <c r="N863" i="4"/>
  <c r="N974" i="4"/>
  <c r="N636" i="4"/>
  <c r="N937" i="4"/>
  <c r="N733" i="4"/>
  <c r="N900" i="4"/>
  <c r="N1011" i="4"/>
  <c r="N826" i="4"/>
  <c r="N696" i="4"/>
  <c r="N1165" i="4"/>
  <c r="N1153" i="4"/>
  <c r="N1140" i="4"/>
  <c r="N1158" i="4"/>
  <c r="N1147" i="4"/>
  <c r="N1159" i="4"/>
  <c r="N745" i="4" l="1"/>
  <c r="N1252" i="4"/>
  <c r="J1255" i="4"/>
  <c r="J1256" i="4" s="1"/>
  <c r="N1255" i="4"/>
  <c r="N1256" i="4" s="1"/>
</calcChain>
</file>

<file path=xl/sharedStrings.xml><?xml version="1.0" encoding="utf-8"?>
<sst xmlns="http://schemas.openxmlformats.org/spreadsheetml/2006/main" count="1365" uniqueCount="512">
  <si>
    <t xml:space="preserve">PLANO ESTATÍSTICO </t>
  </si>
  <si>
    <t>1- Estatística de Pacientes Internados</t>
  </si>
  <si>
    <t>1.1. Nº de Leitos por Especialidade</t>
  </si>
  <si>
    <t xml:space="preserve">Clínica Médica </t>
  </si>
  <si>
    <t>Clínica Cirúrgica</t>
  </si>
  <si>
    <t>Clínica Obstétrica</t>
  </si>
  <si>
    <t>Clínica Pediátrica</t>
  </si>
  <si>
    <t>Total</t>
  </si>
  <si>
    <t>1.2. Nº de Leitos por Unidade</t>
  </si>
  <si>
    <t xml:space="preserve">Clinica Médica </t>
  </si>
  <si>
    <t>Clinica Cirurgica</t>
  </si>
  <si>
    <t>Gineco/Obstetricia</t>
  </si>
  <si>
    <t>Pediatria</t>
  </si>
  <si>
    <t>Isolamento</t>
  </si>
  <si>
    <t>UTI Adulto</t>
  </si>
  <si>
    <t>UTI Pediatrico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</si>
  <si>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</si>
  <si>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</si>
  <si>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</si>
  <si>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</si>
  <si>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</si>
  <si>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</si>
  <si>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</si>
  <si>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Menos de 1 mês</t>
  </si>
  <si>
    <t>de 1 a 11 meses</t>
  </si>
  <si>
    <t>de 1 a 4 anos</t>
  </si>
  <si>
    <t>de 5 a 9 anos</t>
  </si>
  <si>
    <t>de 10 a 14 anos</t>
  </si>
  <si>
    <t>de 15 a 19 anos</t>
  </si>
  <si>
    <t>de 20 a 29 anos</t>
  </si>
  <si>
    <t>de 30 a 39 anos</t>
  </si>
  <si>
    <t>de 40 a 49 anos</t>
  </si>
  <si>
    <t>de 50 a 64 anos</t>
  </si>
  <si>
    <t>de 65 a 79 anos</t>
  </si>
  <si>
    <t>Mais de 80 anos</t>
  </si>
  <si>
    <t>Porcentagem Geral de Ocupação</t>
  </si>
  <si>
    <t>Média Geral de Permanência</t>
  </si>
  <si>
    <t>Institucional</t>
  </si>
  <si>
    <t>Não Institucional</t>
  </si>
  <si>
    <t>Materna</t>
  </si>
  <si>
    <t>2. Serviços Assistenciais</t>
  </si>
  <si>
    <t>2.1.1. Cirurgias por Porte</t>
  </si>
  <si>
    <t>Cirurgias Pequenas</t>
  </si>
  <si>
    <t>Cirurgias Médias</t>
  </si>
  <si>
    <t>Cirurgias Grandes</t>
  </si>
  <si>
    <t>Sub-Total</t>
  </si>
  <si>
    <t>Média Diária de Cirurgias</t>
  </si>
  <si>
    <t>Número Total de Curetagens</t>
  </si>
  <si>
    <t>Média Diária de Curetagens</t>
  </si>
  <si>
    <t>Total Geral</t>
  </si>
  <si>
    <t>Nº de Salas Cirúrgicas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</si>
  <si>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</si>
  <si>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</si>
  <si>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</si>
  <si>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</si>
  <si>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</si>
  <si>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</si>
  <si>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Partos Normais</t>
  </si>
  <si>
    <t>Partos Instrumentais</t>
  </si>
  <si>
    <t>Masculinos</t>
  </si>
  <si>
    <t>Femininos</t>
  </si>
  <si>
    <t>Não Identificados</t>
  </si>
  <si>
    <t>% sobre Total de nascidos</t>
  </si>
  <si>
    <t>2.3. Anestesia</t>
  </si>
  <si>
    <t>2.3.1. Número de Anestesias por Tipo</t>
  </si>
  <si>
    <t>Geral</t>
  </si>
  <si>
    <t>Peridural</t>
  </si>
  <si>
    <t>Raquidiana</t>
  </si>
  <si>
    <t>Bloqueio</t>
  </si>
  <si>
    <t>Sedação</t>
  </si>
  <si>
    <t>Outras</t>
  </si>
  <si>
    <t>2.3.2. Anestesias por Unidade</t>
  </si>
  <si>
    <t>Centro Cirúrgico</t>
  </si>
  <si>
    <t>Centro Obstétrico</t>
  </si>
  <si>
    <t>Ambulatório</t>
  </si>
  <si>
    <t>2.4. Central de Material Esterilizado</t>
  </si>
  <si>
    <t>2.4.1. Produção</t>
  </si>
  <si>
    <t>Pacotes Grandes</t>
  </si>
  <si>
    <t>Pacotes Médios</t>
  </si>
  <si>
    <t>Pacotes Pequenos</t>
  </si>
  <si>
    <t>SADT</t>
  </si>
  <si>
    <t>Outros</t>
  </si>
  <si>
    <t>2.5.1. Consultas</t>
  </si>
  <si>
    <t>Urgência/Emergência</t>
  </si>
  <si>
    <t>2.6. Atividades Sociais</t>
  </si>
  <si>
    <t>Cursos Ministrados</t>
  </si>
  <si>
    <t>Nº de Participantes</t>
  </si>
  <si>
    <t>Participação em Cursos Externos</t>
  </si>
  <si>
    <t>3. Serv. Auxiliares de Diagnóstico e Tratamento</t>
  </si>
  <si>
    <t>% sobre o Total de Exames</t>
  </si>
  <si>
    <t>% sobre Total de Exames</t>
  </si>
  <si>
    <t>Emergência</t>
  </si>
  <si>
    <t>% Sobre Total de Exames</t>
  </si>
  <si>
    <t>Filme 18 x 24</t>
  </si>
  <si>
    <t>Filme 24 X 30</t>
  </si>
  <si>
    <t>Filme 30 X 40</t>
  </si>
  <si>
    <t>Filme 35 X 35</t>
  </si>
  <si>
    <t>Filme 35 X 43</t>
  </si>
  <si>
    <t>Filme 18 X 24</t>
  </si>
  <si>
    <t>% Sobre os Filmes Gastos</t>
  </si>
  <si>
    <t xml:space="preserve"> </t>
  </si>
  <si>
    <t>% sobre Exames Totais</t>
  </si>
  <si>
    <t>Ambulatorio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</si>
  <si>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</si>
  <si>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</si>
  <si>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</si>
  <si>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</si>
  <si>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</si>
  <si>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</si>
  <si>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</si>
  <si>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</si>
  <si>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</si>
  <si>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</si>
  <si>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</si>
  <si>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</si>
  <si>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</si>
  <si>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</si>
  <si>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</si>
  <si>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</si>
  <si>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</si>
  <si>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</si>
  <si>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</si>
  <si>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</si>
  <si>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Lactário - Mamadeiras</t>
  </si>
  <si>
    <t>4.1.3. Refeições Servidas p/ Comensal</t>
  </si>
  <si>
    <t>Funcionários</t>
  </si>
  <si>
    <t>Acompanhantes</t>
  </si>
  <si>
    <t>Médicos</t>
  </si>
  <si>
    <t>Clínica Médica Feminina</t>
  </si>
  <si>
    <t>Clínica Médica Masculina</t>
  </si>
  <si>
    <t xml:space="preserve">Clínica Cirúrgica Feminina </t>
  </si>
  <si>
    <t>Clínica Cirúrgica Masculina</t>
  </si>
  <si>
    <t>Gineco/Obstetrico</t>
  </si>
  <si>
    <t>UTI Infantil</t>
  </si>
  <si>
    <t>4.2. Processamento da Roupa</t>
  </si>
  <si>
    <t>4.2.1. Kg Roupas Lavada p/Unidade</t>
  </si>
  <si>
    <t>Clínica Gineco/Obstetrica</t>
  </si>
  <si>
    <t>4.2.2. Litros de Produtos Utilizados</t>
  </si>
  <si>
    <t>Umectante</t>
  </si>
  <si>
    <t>Sabão</t>
  </si>
  <si>
    <t>Alvejante</t>
  </si>
  <si>
    <t>Acidulante</t>
  </si>
  <si>
    <t>Amaciante</t>
  </si>
  <si>
    <t>Média Diária Kg Roupas Lavadas</t>
  </si>
  <si>
    <t>4.3. Manutenção</t>
  </si>
  <si>
    <t>4.3.1. Reparos por Área</t>
  </si>
  <si>
    <t>Elétrica</t>
  </si>
  <si>
    <t>Mecânica</t>
  </si>
  <si>
    <t>Hidráulica</t>
  </si>
  <si>
    <t>Marcenaria</t>
  </si>
  <si>
    <t>Carpintaria</t>
  </si>
  <si>
    <t>Pintura</t>
  </si>
  <si>
    <t>Alvenaria</t>
  </si>
  <si>
    <t>4.3.2. Reparos por Setor</t>
  </si>
  <si>
    <t>S.P.P.</t>
  </si>
  <si>
    <t>Materiais(almox/Farmácia)</t>
  </si>
  <si>
    <t>Lavanderia</t>
  </si>
  <si>
    <t>SND</t>
  </si>
  <si>
    <t>Necrotério</t>
  </si>
  <si>
    <t>Administração</t>
  </si>
  <si>
    <t>Manutenção</t>
  </si>
  <si>
    <t>4.5. Telefonia</t>
  </si>
  <si>
    <t xml:space="preserve">Total </t>
  </si>
  <si>
    <t>SPP</t>
  </si>
  <si>
    <t>Tesouraria</t>
  </si>
  <si>
    <t>Faturamento</t>
  </si>
  <si>
    <t>5. Serviços Administrativos</t>
  </si>
  <si>
    <t>5.1. Departamento de Pessoal</t>
  </si>
  <si>
    <t>5.1.1. Funcionários Existentes</t>
  </si>
  <si>
    <t>Enfermeiros</t>
  </si>
  <si>
    <t>Téc. Enfermagem</t>
  </si>
  <si>
    <t>Aux. Enfermagem</t>
  </si>
  <si>
    <t>SADT's</t>
  </si>
  <si>
    <t>SHL</t>
  </si>
  <si>
    <t>SPR</t>
  </si>
  <si>
    <t>Sub-Total 1</t>
  </si>
  <si>
    <t>Obras</t>
  </si>
  <si>
    <t>Médicos Empregados</t>
  </si>
  <si>
    <t>Sub-Total 2</t>
  </si>
  <si>
    <t>5.1.2. Grau de Instrução</t>
  </si>
  <si>
    <t>Superior</t>
  </si>
  <si>
    <t>Superior Incompleto</t>
  </si>
  <si>
    <t>2º Grau</t>
  </si>
  <si>
    <t>2º Grau Incompleto</t>
  </si>
  <si>
    <t>1º Grau</t>
  </si>
  <si>
    <t>1º Grau Incompleto</t>
  </si>
  <si>
    <t>Sem Instrução</t>
  </si>
  <si>
    <t>5.1.4. Índices do Depto. Pessoal</t>
  </si>
  <si>
    <t>Funcionários em Férias</t>
  </si>
  <si>
    <t xml:space="preserve">6. Resumo Geral de Informações </t>
  </si>
  <si>
    <t>Total de Pacientes-Dia</t>
  </si>
  <si>
    <t>Média Geral de Pacientes-Dia</t>
  </si>
  <si>
    <t>Índice Geral de Giro de Leitos</t>
  </si>
  <si>
    <t>Taxa de Infecção Hospitalar</t>
  </si>
  <si>
    <t>Média Diária Geral Cirurg. Internas</t>
  </si>
  <si>
    <t>Média Diária de Partos</t>
  </si>
  <si>
    <t>Média Diária de Curetagem</t>
  </si>
  <si>
    <t>Média Diária de Atendim. Amb. de Emergência</t>
  </si>
  <si>
    <t>Média Diária Refeições Servidas</t>
  </si>
  <si>
    <t>Média Diária de Kg. Roupa Lavada</t>
  </si>
  <si>
    <t>Nº de Dias do Mês</t>
  </si>
  <si>
    <t>Prod. Litros Roupa Lavada</t>
  </si>
  <si>
    <t>Kg. de  Roupas lavadas</t>
  </si>
  <si>
    <t>Litros de Produtos Utilizados</t>
  </si>
  <si>
    <t>Mililitros de Produtos por Kg Roupa</t>
  </si>
  <si>
    <t>Outros (missas, unções,...)</t>
  </si>
  <si>
    <t>Urgência / Emergência</t>
  </si>
  <si>
    <t>Centro Cirurgico</t>
  </si>
  <si>
    <t>NEP</t>
  </si>
  <si>
    <t>Segurança do Trabalho</t>
  </si>
  <si>
    <t>Enfermagem</t>
  </si>
  <si>
    <t>Metodos Gráficos</t>
  </si>
  <si>
    <t>Patrimônio</t>
  </si>
  <si>
    <t>CME</t>
  </si>
  <si>
    <t>4.5.1. Ligações Realizadas</t>
  </si>
  <si>
    <t>Pos-Graduação</t>
  </si>
  <si>
    <t>S.A.U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</si>
  <si>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</si>
  <si>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</si>
  <si>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</si>
  <si>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</si>
  <si>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Suprimentos</t>
  </si>
  <si>
    <t>Pronto Atendimento</t>
  </si>
  <si>
    <t>4.6. Encadernação</t>
  </si>
  <si>
    <t>Contabilidade</t>
  </si>
  <si>
    <t>4.7. Plastificação</t>
  </si>
  <si>
    <t>Admissões</t>
  </si>
  <si>
    <t>Demissões</t>
  </si>
  <si>
    <t>Horas Extras</t>
  </si>
  <si>
    <t>Funcionários de Licenças/Afastamentos</t>
  </si>
  <si>
    <t>Nº de Funcionários/mês</t>
  </si>
  <si>
    <t>Faltas em dias</t>
  </si>
  <si>
    <t>Atrasos em Horas</t>
  </si>
  <si>
    <t xml:space="preserve">Índice de Funcionários por Leito </t>
  </si>
  <si>
    <t>Índice de Funcionários por Leito Ocupado</t>
  </si>
  <si>
    <t>% do Pessoal - S.Adm</t>
  </si>
  <si>
    <t>% do Pessoal de Enfermagem</t>
  </si>
  <si>
    <t>% do Pessoal S.A.D.T</t>
  </si>
  <si>
    <t>% do Pessoal S.Apoio</t>
  </si>
  <si>
    <t>Total Pessoal de Serviços Terceirizados</t>
  </si>
  <si>
    <t>Outros não Empregados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</si>
  <si>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</si>
  <si>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</si>
  <si>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</si>
  <si>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</si>
  <si>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</si>
  <si>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</si>
  <si>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</si>
  <si>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1.12. Internações por Faixa etária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</si>
  <si>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</si>
  <si>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</si>
  <si>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</si>
  <si>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</si>
  <si>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</si>
  <si>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</si>
  <si>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</si>
  <si>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</si>
  <si>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</si>
  <si>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Externo</t>
  </si>
  <si>
    <t>% sobre o Total Geral de Exames Realizados</t>
  </si>
  <si>
    <t>Externos</t>
  </si>
  <si>
    <t>Sessões</t>
  </si>
  <si>
    <t>Bolsas</t>
  </si>
  <si>
    <t>Total p/  Pac. Atentidos - Int. / Ext.</t>
  </si>
  <si>
    <t>3.9.3. Exames p/ - Pac. Ambulatório/PA</t>
  </si>
  <si>
    <t>3.10.3. Exames p/ - Pac. Ambulatório/PA</t>
  </si>
  <si>
    <t>3.10.4. Exames p/ - Pac. Externos</t>
  </si>
  <si>
    <t>3.13.3. Exames p/ - Pac. Ambulatório/PA</t>
  </si>
  <si>
    <t>3.13.4. Exames p/ - Pac. Externos</t>
  </si>
  <si>
    <t>3.14.4. Exames p/ - Pac. Externos</t>
  </si>
  <si>
    <t>3.15.2. Exames p/ - Pac . Internos</t>
  </si>
  <si>
    <t>3.15.4. Exames p/ - Pac. Externos</t>
  </si>
  <si>
    <t>3.12.2. Exames p/ - Pac. Internos</t>
  </si>
  <si>
    <t>3.12.3. Exames p/ - Pac. Ambulatório/PA</t>
  </si>
  <si>
    <t>3.12.4. Exames p/ - Pac. Externos</t>
  </si>
  <si>
    <t>3.11.3. Exames p/ - Pac. Ambulatório/PA</t>
  </si>
  <si>
    <t>3.11.4. Exames p/ - Pac. Externos</t>
  </si>
  <si>
    <t>3.13.5. Total  Exames p/ - Pac. Int/Amb/ Ext.</t>
  </si>
  <si>
    <t>3.14.3. Exames p/ - Pac. Ambulatório/PA</t>
  </si>
  <si>
    <t>3.14.5. Total  Exames p/ - Pac. Int/Amb/ Ext.</t>
  </si>
  <si>
    <t>3.15.1. Exames por Unidade - Pac.  Internos</t>
  </si>
  <si>
    <t>3.15.3. Exames p/ - Pac. Ambulatório/PA</t>
  </si>
  <si>
    <t>3.15.5. Total  Exames p/ - Pac. Int/Amb/ Ext.</t>
  </si>
  <si>
    <t>3.1. Hemoterapia</t>
  </si>
  <si>
    <t>3.1.1. Nº de Bolsas utilizadas p/ Unidades</t>
  </si>
  <si>
    <t>3.1.2. Nº Transfusões Realizadas</t>
  </si>
  <si>
    <t>3.1.3. Nº de Bolsas utilizadas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</si>
  <si>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</si>
  <si>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</si>
  <si>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</si>
  <si>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</si>
  <si>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</si>
  <si>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 xml:space="preserve">3.6.2. Exames p/ - Pac. Interno </t>
  </si>
  <si>
    <t>Média Diária de Exames Realizados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</si>
  <si>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</si>
  <si>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</si>
  <si>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</si>
  <si>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</si>
  <si>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</si>
  <si>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</si>
  <si>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</si>
  <si>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</si>
  <si>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</si>
  <si>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Qualidade</t>
  </si>
  <si>
    <t>JUL</t>
  </si>
  <si>
    <t>AGO</t>
  </si>
  <si>
    <t>SET</t>
  </si>
  <si>
    <t>OUT</t>
  </si>
  <si>
    <t>NOV</t>
  </si>
  <si>
    <t>DEZ</t>
  </si>
  <si>
    <t>Serralheria</t>
  </si>
  <si>
    <t>Clínica Cirurgica</t>
  </si>
  <si>
    <t>Hemodialise</t>
  </si>
  <si>
    <t xml:space="preserve">Clínica Cirurgica </t>
  </si>
  <si>
    <t xml:space="preserve">Clínica Obstétrica </t>
  </si>
  <si>
    <t>Estatistica</t>
  </si>
  <si>
    <t xml:space="preserve">1.36. Taxa de Mortalidade por Tipo </t>
  </si>
  <si>
    <t xml:space="preserve">Desengraxante </t>
  </si>
  <si>
    <t>Cloro</t>
  </si>
  <si>
    <t>Nº de Pesquisa de Usuários Internados S.A.U</t>
  </si>
  <si>
    <t>Nº de Pesquisas Aplicadas Externo S.A.U</t>
  </si>
  <si>
    <t>2.6.1. S.A.U</t>
  </si>
  <si>
    <t>Atendimento Hemodialise</t>
  </si>
  <si>
    <t>Orientação Transplante</t>
  </si>
  <si>
    <t>2.6.2. Serviço Social</t>
  </si>
  <si>
    <t>Atendimento nas Unidades</t>
  </si>
  <si>
    <t>Orientação TFD Hemodialise</t>
  </si>
  <si>
    <t>Orientação TFD Unidades</t>
  </si>
  <si>
    <t>2.6.3. Serviço Psicologia</t>
  </si>
  <si>
    <t>Acompanhamento de óbitos</t>
  </si>
  <si>
    <t>Atendimento Externo</t>
  </si>
  <si>
    <t>Telefonia</t>
  </si>
  <si>
    <t>Berçário</t>
  </si>
  <si>
    <t xml:space="preserve">Segurança </t>
  </si>
  <si>
    <t>Partos Cesárias</t>
  </si>
  <si>
    <t>Visitas a Pastoral da Saúde</t>
  </si>
  <si>
    <t>Clínica Gineco/Obstétrica</t>
  </si>
  <si>
    <t>Recepção Central</t>
  </si>
  <si>
    <t>Diretoria de Apoio</t>
  </si>
  <si>
    <t>Taxa de Mortalidade Global</t>
  </si>
  <si>
    <t>Taxa de Absenteísmo</t>
  </si>
  <si>
    <t>Taxa de Mortalidade Operatória</t>
  </si>
  <si>
    <t>Taxa de Rotatividade</t>
  </si>
  <si>
    <t>5.1.3. Corpo Clínico</t>
  </si>
  <si>
    <t>Fisioterapia</t>
  </si>
  <si>
    <t>Local</t>
  </si>
  <si>
    <t>ACUMUL</t>
  </si>
  <si>
    <t>Neonatal</t>
  </si>
  <si>
    <t>Visita Domiciliar</t>
  </si>
  <si>
    <t>Recursos Humanos</t>
  </si>
  <si>
    <t>Assessoria</t>
  </si>
  <si>
    <t>Breves</t>
  </si>
  <si>
    <t>Afuá</t>
  </si>
  <si>
    <t>Anajás</t>
  </si>
  <si>
    <t>Bagre</t>
  </si>
  <si>
    <t>Cachoeira do Ararí</t>
  </si>
  <si>
    <t>Chaves</t>
  </si>
  <si>
    <t>Curralinho</t>
  </si>
  <si>
    <t>Gurupá</t>
  </si>
  <si>
    <t>Melgaço</t>
  </si>
  <si>
    <t>Muaná</t>
  </si>
  <si>
    <t>Portel</t>
  </si>
  <si>
    <t>Salvaterra</t>
  </si>
  <si>
    <t>São Sebastião da Boa Vista</t>
  </si>
  <si>
    <t>Soure</t>
  </si>
  <si>
    <t>Santa Cruz do Ararí</t>
  </si>
  <si>
    <t>Das 7 às 13h.</t>
  </si>
  <si>
    <t>Das 13 às 19h.</t>
  </si>
  <si>
    <t>Das 19 às 7h.</t>
  </si>
  <si>
    <t>4.8. Cópias</t>
  </si>
  <si>
    <t>Atendimento</t>
  </si>
  <si>
    <t>Téc. Em Imobilização</t>
  </si>
  <si>
    <t>Farmácia</t>
  </si>
  <si>
    <t>Atendimento a família de usuário</t>
  </si>
  <si>
    <t>Almoxarifado</t>
  </si>
  <si>
    <t>Serviço Social</t>
  </si>
  <si>
    <t>Pós-Operatória</t>
  </si>
  <si>
    <t>Belém</t>
  </si>
  <si>
    <t>S.A.U.</t>
  </si>
  <si>
    <t>1.15. Óbitos por Especialidade</t>
  </si>
  <si>
    <t>1.16. Óbitos por Unidade</t>
  </si>
  <si>
    <t>1.17. Óbitos Não Institucionais p/ Especialidade ( menos de 24h.)</t>
  </si>
  <si>
    <t>1.18. Óbitos Institucionais p/ Especialidade  ( mais de 24h.)</t>
  </si>
  <si>
    <t>1.19. Óbitos por Faixa Etária</t>
  </si>
  <si>
    <t>1.21. Transferência Interna por Unidade</t>
  </si>
  <si>
    <t>1.22. Transferência Externa p/ Especialidade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</si>
  <si>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</si>
  <si>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</si>
  <si>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</si>
  <si>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</si>
  <si>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</si>
  <si>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1.31. Índice de Giro de Leitos p/ Unidade</t>
  </si>
  <si>
    <t>2.6.4. Educação</t>
  </si>
  <si>
    <t>3.6.1. Exames p/ Especialidade - Pac. Interno</t>
  </si>
  <si>
    <t>3.8.3. Exames p/ - Pac. Ambulatório/PA</t>
  </si>
  <si>
    <t>3.9.4. Exames p/ - Pac. Externos</t>
  </si>
  <si>
    <t>3.9.5.Total  Exames p/. Pac. Int/Amb/ Ext.</t>
  </si>
  <si>
    <t>3.11.2. Exames p/ - Pac. Internos</t>
  </si>
  <si>
    <t>3.12.5. Total  Exames p/ - Pac. Int/Amb/ Ext.</t>
  </si>
  <si>
    <t>3.14.1. Exames por Unidade - Pac.  Internos</t>
  </si>
  <si>
    <t>3.14.2. Exames p/ - Pac . Internos</t>
  </si>
  <si>
    <t>4.2.3. Resumo</t>
  </si>
  <si>
    <t>Nota:  No item 3. Serv. Auxiliares de Diagnóstico e Tratamento  o serviço de Fisioterapia não está relacionado a somatória de exames realizados.</t>
  </si>
  <si>
    <t>UTI Pediátrica</t>
  </si>
  <si>
    <t>1.34. Índice de Mortalidade  p/Especialidade</t>
  </si>
  <si>
    <t>1.35. Índice de Mortalidade por Unidade</t>
  </si>
  <si>
    <t>3.9.1 Exames p/ Unidades - Pac. Internos</t>
  </si>
  <si>
    <t>3.16.1 Média Diária</t>
  </si>
  <si>
    <t>3.16.2. % de Exames p/ - Pac . Internos</t>
  </si>
  <si>
    <t>3.16.3. % de Exames p/ - Pac. Ambulatório/PA</t>
  </si>
  <si>
    <t>3.16.4. % de Exames p/ - Pac.Externos</t>
  </si>
  <si>
    <t>SPP/Estatistica</t>
  </si>
  <si>
    <t>Oeiras do pará</t>
  </si>
  <si>
    <t>Tópica</t>
  </si>
  <si>
    <t xml:space="preserve">UTI Neonatal </t>
  </si>
  <si>
    <t>Visitas  à pacientes internados S.A.U</t>
  </si>
  <si>
    <t>SESMET</t>
  </si>
  <si>
    <t>T.I.</t>
  </si>
  <si>
    <t>3.2.1. Nº de Proced. p/ Unidades -  Pac. Internos</t>
  </si>
  <si>
    <t>Procedimentos</t>
  </si>
  <si>
    <t>Diretoria de Enfermagem</t>
  </si>
  <si>
    <t>-</t>
  </si>
  <si>
    <t>DIRETORIA EXECUTIVA</t>
  </si>
  <si>
    <t xml:space="preserve">    Thiarle Dassi</t>
  </si>
  <si>
    <t xml:space="preserve">                  PLANO ESTATÍSTICO - 2015 - HOSPITAL REGIONAL DO MARAJÓ</t>
  </si>
  <si>
    <t>,</t>
  </si>
  <si>
    <t>1.63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</si>
  <si>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</si>
  <si>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Contatos Instituicionais</t>
  </si>
  <si>
    <t>Acompanhamento em Processo de transferência</t>
  </si>
  <si>
    <t>Orientação Social</t>
  </si>
  <si>
    <t>Orientação para Registro de Nascimento</t>
  </si>
  <si>
    <t>Mobiliário</t>
  </si>
  <si>
    <t>Secadora de Roupa</t>
  </si>
  <si>
    <t>Rede de Cabeamento</t>
  </si>
  <si>
    <t>Autoclave</t>
  </si>
  <si>
    <t>Termodesinfectora</t>
  </si>
  <si>
    <t>Estativa de Parede</t>
  </si>
  <si>
    <t>Psicologia</t>
  </si>
  <si>
    <t>Acompanhamento de Alta Hospitalar</t>
  </si>
  <si>
    <t>Laboratório</t>
  </si>
  <si>
    <t>Departamento Pessoal</t>
  </si>
  <si>
    <t>T.I</t>
  </si>
  <si>
    <t>Ultrassonografia</t>
  </si>
  <si>
    <t>Maqueiro</t>
  </si>
  <si>
    <t>Clínicas (Aux.Administrativo)</t>
  </si>
  <si>
    <t>Portaria</t>
  </si>
  <si>
    <t>Compras</t>
  </si>
  <si>
    <t>Agência Transfusional</t>
  </si>
  <si>
    <t>1.20. Transferência Interna p/ Especialidade</t>
  </si>
  <si>
    <t>1.24. Pacientes Saídos p/ Especialidade</t>
  </si>
  <si>
    <t>1.26. Percentual de Ocupação p/ Especialidade</t>
  </si>
  <si>
    <t>1.28. Média de Permanência p/ Especialidade</t>
  </si>
  <si>
    <t>3.2.3. Nº de Sessões p/ - Pac. Externos</t>
  </si>
  <si>
    <t>3.2.2. Nº de Procedimententos p/ - Pac. Internos</t>
  </si>
  <si>
    <t>3.2.4.Nº de Procedimentos p/ - Pac. Externos</t>
  </si>
  <si>
    <t>3.2.5.Total Procedimentos p/ - Pac. Int. / Ext.</t>
  </si>
  <si>
    <t>3.3. Fonoaudiologia</t>
  </si>
  <si>
    <t>3.3.1 Nº de Proced. p/ Unidades -  Pac. Internos</t>
  </si>
  <si>
    <t>3.3.2 Nºde Procedimentos p/ - Pac. Internos</t>
  </si>
  <si>
    <t>3.4. Laboratório de Análises Clínicas</t>
  </si>
  <si>
    <t>3.4.2.Total de Exames  - Pac. Internos</t>
  </si>
  <si>
    <t>3.4.3. Exames  - Pac. Ambulatório/PA</t>
  </si>
  <si>
    <t>3.4.1. Exames por Unidade Pac. Internos</t>
  </si>
  <si>
    <t>3.4.4.Exames - Pac. Externo</t>
  </si>
  <si>
    <t>3.4.5.Total Exames .Pac. Int/Amb/Ext.</t>
  </si>
  <si>
    <t>3.5. Radiologia</t>
  </si>
  <si>
    <t>3.5.1. Exames por Unidade - Pac. Internos</t>
  </si>
  <si>
    <t>3.5.2. Exames Pac. Internos</t>
  </si>
  <si>
    <t>3.5.3. Exames p/ Espec. - Pac. Ambulatório/PA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</si>
  <si>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</si>
  <si>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</si>
  <si>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</si>
  <si>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</si>
  <si>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</si>
  <si>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3.6.3 Exames - Pac. Ambulatório/PA</t>
  </si>
  <si>
    <t>3.6.4. Exames p/ - Pacientes Externos</t>
  </si>
  <si>
    <t>3.6.5 Total Exames p/ - Pac. Int./Amb./Ext.</t>
  </si>
  <si>
    <t>3.7. Mamografia</t>
  </si>
  <si>
    <t>3.7.1. Exames p/ Especialidade - Pac. Interno</t>
  </si>
  <si>
    <t xml:space="preserve">3.7.2. Exames p/ - Pac. Interno </t>
  </si>
  <si>
    <t>3.7.3 Exames p/ - Pac. Ambulatório/PA</t>
  </si>
  <si>
    <t>3.7.4. Exames p/  - Pacientes Externos</t>
  </si>
  <si>
    <t>3.7.5. Total Exames p/ - Pac. Int./Amb./Ext.</t>
  </si>
  <si>
    <t>3.8. Anatomia Patológica</t>
  </si>
  <si>
    <t>3.8.1. Exames p/ Unidades - Pac. Internos</t>
  </si>
  <si>
    <t>3.8.2. Exames p/ - Pacientes Internos</t>
  </si>
  <si>
    <t>3.8.4. Exames p/ - Pacientes Externos</t>
  </si>
  <si>
    <t>3.8.5.Total Exames p/. Pac. Int./Amb./Ext.</t>
  </si>
  <si>
    <t>3.9. Ergometria</t>
  </si>
  <si>
    <t>3.9.2. Exames p/ - Pac. Internos</t>
  </si>
  <si>
    <t>3.10. Holter</t>
  </si>
  <si>
    <t>3.10.2 Exames p/ - Pac. Internos</t>
  </si>
  <si>
    <t>3.10.5.Total  Exames p/. Pac. Int/Amb/ Ext.</t>
  </si>
  <si>
    <t>3.11. Mapa</t>
  </si>
  <si>
    <t>3.11.1 Exames p/ Unidades - Pac. Internos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</si>
  <si>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</si>
  <si>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</si>
  <si>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</si>
  <si>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</si>
  <si>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3.13.1 Exames p/ Especialidade - Pac. Internos</t>
  </si>
  <si>
    <t>3.13.2. Exames p/ - Pac. Internos</t>
  </si>
  <si>
    <t>3.14. Eletroencefalograma</t>
  </si>
  <si>
    <t>3.15. Eletrocardiograma</t>
  </si>
  <si>
    <t>3.16. Ecocardiograma</t>
  </si>
  <si>
    <t>3.16.1. Exames por Unidade - Pac.  Internos</t>
  </si>
  <si>
    <t>3.16.2. Exames p/ - Pac . Internos</t>
  </si>
  <si>
    <t>3.16.3. Exames p/ - Pac. Ambulatório/PA</t>
  </si>
  <si>
    <t>3.16.4. Exames p/ - Pac. Externos</t>
  </si>
  <si>
    <t>3.16.5. Total  Exames p/ - Pac. Int/Amb/ Ext.</t>
  </si>
  <si>
    <t>3.17. Total Geral de Exames Realizados</t>
  </si>
  <si>
    <t>UTI's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</si>
</sst>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h:mm;@"/>
    <numFmt numFmtId="168" formatCode="0.000"/>
    <numFmt numFmtId="169" formatCode="_(* #,##0.0_);_(* \(#,##0.0\);_(* &quot;-&quot;??_);_(@_)"/>
    <numFmt numFmtId="170" formatCode="[h]:mm:ss;@"/>
    <numFmt numFmtId="171" formatCode="_(* #,##0.0_);_(* \(#,##0.0\);_(* &quot;-&quot;_);_(@_)"/>
    <numFmt numFmtId="172" formatCode="[$-F400]h:mm:ss\ AM/PM"/>
  </numFmts>
  <fonts count="6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42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D7DABC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65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0" xfId="0" applyFont="1" applyBorder="1" applyAlignment="1" applyProtection="1">
      <alignment horizontal="right"/>
      <protection locked="0"/>
    </xf>
    <xf numFmtId="2" fontId="2" fillId="0" borderId="0" xfId="0" applyNumberFormat="1" applyFont="1" applyAlignment="1" applyProtection="1">
      <alignment horizontal="right"/>
      <protection locked="0"/>
    </xf>
    <xf numFmtId="2" fontId="3" fillId="0" borderId="0" xfId="0" applyNumberFormat="1" applyFont="1" applyFill="1" applyAlignment="1" applyProtection="1">
      <alignment horizontal="right"/>
      <protection locked="0"/>
    </xf>
    <xf numFmtId="2" fontId="2" fillId="2" borderId="2" xfId="0" applyNumberFormat="1" applyFont="1" applyFill="1" applyBorder="1" applyAlignment="1" applyProtection="1">
      <protection locked="0"/>
    </xf>
    <xf numFmtId="2" fontId="2" fillId="2" borderId="3" xfId="0" applyNumberFormat="1" applyFont="1" applyFill="1" applyBorder="1" applyAlignment="1" applyProtection="1">
      <protection locked="0"/>
    </xf>
    <xf numFmtId="2" fontId="3" fillId="2" borderId="4" xfId="0" applyNumberFormat="1" applyFont="1" applyFill="1" applyBorder="1" applyAlignment="1" applyProtection="1">
      <protection locked="0"/>
    </xf>
    <xf numFmtId="2" fontId="3" fillId="0" borderId="0" xfId="0" applyNumberFormat="1" applyFont="1" applyAlignment="1" applyProtection="1">
      <alignment horizontal="right"/>
      <protection locked="0"/>
    </xf>
    <xf numFmtId="2" fontId="2" fillId="0" borderId="1" xfId="0" quotePrefix="1" applyNumberFormat="1" applyFont="1" applyBorder="1" applyAlignment="1" applyProtection="1">
      <alignment horizontal="left"/>
      <protection locked="0"/>
    </xf>
    <xf numFmtId="164" fontId="2" fillId="0" borderId="1" xfId="0" applyNumberFormat="1" applyFont="1" applyFill="1" applyBorder="1" applyAlignment="1" applyProtection="1">
      <alignment horizontal="right"/>
      <protection locked="0"/>
    </xf>
    <xf numFmtId="2" fontId="2" fillId="0" borderId="1" xfId="0" applyNumberFormat="1" applyFont="1" applyBorder="1" applyAlignment="1" applyProtection="1">
      <alignment horizontal="left"/>
      <protection locked="0"/>
    </xf>
    <xf numFmtId="2" fontId="3" fillId="0" borderId="1" xfId="0" applyNumberFormat="1" applyFont="1" applyBorder="1" applyAlignment="1" applyProtection="1">
      <alignment horizontal="left"/>
      <protection locked="0"/>
    </xf>
    <xf numFmtId="164" fontId="3" fillId="0" borderId="1" xfId="0" applyNumberFormat="1" applyFont="1" applyFill="1" applyBorder="1" applyAlignment="1" applyProtection="1">
      <alignment horizontal="right"/>
    </xf>
    <xf numFmtId="164" fontId="3" fillId="2" borderId="1" xfId="0" applyNumberFormat="1" applyFont="1" applyFill="1" applyBorder="1" applyAlignment="1" applyProtection="1">
      <alignment horizontal="right"/>
    </xf>
    <xf numFmtId="2" fontId="2" fillId="0" borderId="0" xfId="0" applyNumberFormat="1" applyFont="1" applyFill="1" applyAlignment="1" applyProtection="1">
      <alignment horizontal="right"/>
      <protection locked="0"/>
    </xf>
    <xf numFmtId="164" fontId="2" fillId="0" borderId="1" xfId="0" applyNumberFormat="1" applyFont="1" applyFill="1" applyBorder="1" applyAlignment="1" applyProtection="1">
      <alignment horizontal="right"/>
    </xf>
    <xf numFmtId="164" fontId="2" fillId="2" borderId="1" xfId="0" applyNumberFormat="1" applyFont="1" applyFill="1" applyBorder="1" applyAlignment="1" applyProtection="1">
      <alignment horizontal="right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2" fontId="2" fillId="0" borderId="1" xfId="0" quotePrefix="1" applyNumberFormat="1" applyFont="1" applyFill="1" applyBorder="1" applyAlignment="1" applyProtection="1">
      <alignment horizontal="left"/>
      <protection locked="0"/>
    </xf>
    <xf numFmtId="2" fontId="2" fillId="0" borderId="1" xfId="0" applyNumberFormat="1" applyFont="1" applyFill="1" applyBorder="1" applyAlignment="1" applyProtection="1">
      <alignment horizontal="left"/>
      <protection locked="0"/>
    </xf>
    <xf numFmtId="166" fontId="2" fillId="0" borderId="1" xfId="0" applyNumberFormat="1" applyFont="1" applyFill="1" applyBorder="1" applyAlignment="1" applyProtection="1">
      <alignment horizontal="right"/>
    </xf>
    <xf numFmtId="166" fontId="2" fillId="2" borderId="1" xfId="0" applyNumberFormat="1" applyFont="1" applyFill="1" applyBorder="1" applyAlignment="1" applyProtection="1">
      <alignment horizontal="right"/>
    </xf>
    <xf numFmtId="166" fontId="3" fillId="0" borderId="1" xfId="0" applyNumberFormat="1" applyFont="1" applyFill="1" applyBorder="1" applyAlignment="1" applyProtection="1">
      <alignment horizontal="right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2" fontId="3" fillId="0" borderId="0" xfId="0" applyNumberFormat="1" applyFont="1" applyAlignment="1" applyProtection="1">
      <alignment horizontal="right"/>
      <protection hidden="1"/>
    </xf>
    <xf numFmtId="2" fontId="2" fillId="0" borderId="1" xfId="0" applyNumberFormat="1" applyFont="1" applyFill="1" applyBorder="1" applyAlignment="1" applyProtection="1">
      <alignment horizontal="right"/>
    </xf>
    <xf numFmtId="2" fontId="2" fillId="2" borderId="1" xfId="0" applyNumberFormat="1" applyFont="1" applyFill="1" applyBorder="1" applyAlignment="1" applyProtection="1">
      <alignment horizontal="right"/>
    </xf>
    <xf numFmtId="2" fontId="3" fillId="0" borderId="1" xfId="0" applyNumberFormat="1" applyFont="1" applyFill="1" applyBorder="1" applyAlignment="1" applyProtection="1">
      <alignment horizontal="right"/>
    </xf>
    <xf numFmtId="2" fontId="3" fillId="2" borderId="1" xfId="0" applyNumberFormat="1" applyFont="1" applyFill="1" applyBorder="1" applyAlignment="1" applyProtection="1">
      <alignment horizontal="right"/>
    </xf>
    <xf numFmtId="2" fontId="3" fillId="0" borderId="1" xfId="0" quotePrefix="1" applyNumberFormat="1" applyFont="1" applyBorder="1" applyAlignment="1" applyProtection="1">
      <alignment horizontal="left"/>
      <protection locked="0"/>
    </xf>
    <xf numFmtId="2" fontId="2" fillId="2" borderId="2" xfId="0" quotePrefix="1" applyNumberFormat="1" applyFont="1" applyFill="1" applyBorder="1" applyAlignment="1" applyProtection="1">
      <protection locked="0"/>
    </xf>
    <xf numFmtId="2" fontId="2" fillId="2" borderId="3" xfId="0" quotePrefix="1" applyNumberFormat="1" applyFont="1" applyFill="1" applyBorder="1" applyAlignment="1" applyProtection="1">
      <protection locked="0"/>
    </xf>
    <xf numFmtId="2" fontId="3" fillId="2" borderId="4" xfId="0" quotePrefix="1" applyNumberFormat="1" applyFont="1" applyFill="1" applyBorder="1" applyAlignment="1" applyProtection="1">
      <protection locked="0"/>
    </xf>
    <xf numFmtId="2" fontId="2" fillId="3" borderId="0" xfId="0" applyNumberFormat="1" applyFont="1" applyFill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2" fontId="3" fillId="2" borderId="2" xfId="0" applyNumberFormat="1" applyFont="1" applyFill="1" applyBorder="1" applyAlignment="1" applyProtection="1">
      <protection locked="0"/>
    </xf>
    <xf numFmtId="2" fontId="3" fillId="2" borderId="3" xfId="0" applyNumberFormat="1" applyFont="1" applyFill="1" applyBorder="1" applyAlignment="1" applyProtection="1">
      <protection locked="0"/>
    </xf>
    <xf numFmtId="2" fontId="3" fillId="2" borderId="2" xfId="0" quotePrefix="1" applyNumberFormat="1" applyFont="1" applyFill="1" applyBorder="1" applyAlignment="1" applyProtection="1">
      <protection locked="0"/>
    </xf>
    <xf numFmtId="2" fontId="3" fillId="2" borderId="3" xfId="0" quotePrefix="1" applyNumberFormat="1" applyFont="1" applyFill="1" applyBorder="1" applyAlignment="1" applyProtection="1">
      <protection locked="0"/>
    </xf>
    <xf numFmtId="2" fontId="3" fillId="5" borderId="1" xfId="0" applyNumberFormat="1" applyFont="1" applyFill="1" applyBorder="1" applyAlignment="1" applyProtection="1">
      <alignment horizontal="left"/>
      <protection locked="0"/>
    </xf>
    <xf numFmtId="164" fontId="3" fillId="5" borderId="1" xfId="0" applyNumberFormat="1" applyFont="1" applyFill="1" applyBorder="1" applyAlignment="1" applyProtection="1">
      <alignment horizontal="right"/>
    </xf>
    <xf numFmtId="39" fontId="3" fillId="0" borderId="1" xfId="0" applyNumberFormat="1" applyFont="1" applyFill="1" applyBorder="1" applyAlignment="1" applyProtection="1">
      <alignment horizontal="right"/>
    </xf>
    <xf numFmtId="166" fontId="3" fillId="2" borderId="1" xfId="0" applyNumberFormat="1" applyFont="1" applyFill="1" applyBorder="1" applyAlignment="1" applyProtection="1">
      <alignment horizontal="right"/>
    </xf>
    <xf numFmtId="1" fontId="2" fillId="0" borderId="1" xfId="0" quotePrefix="1" applyNumberFormat="1" applyFont="1" applyBorder="1" applyAlignment="1" applyProtection="1">
      <alignment horizontal="left"/>
      <protection locked="0"/>
    </xf>
    <xf numFmtId="1" fontId="3" fillId="0" borderId="0" xfId="0" applyNumberFormat="1" applyFont="1" applyAlignment="1" applyProtection="1">
      <alignment horizontal="right"/>
      <protection locked="0"/>
    </xf>
    <xf numFmtId="164" fontId="3" fillId="0" borderId="1" xfId="1" applyNumberFormat="1" applyFont="1" applyFill="1" applyBorder="1" applyAlignment="1" applyProtection="1">
      <alignment horizontal="right"/>
    </xf>
    <xf numFmtId="1" fontId="3" fillId="0" borderId="1" xfId="0" applyNumberFormat="1" applyFont="1" applyBorder="1" applyAlignment="1" applyProtection="1">
      <alignment horizontal="left"/>
      <protection locked="0"/>
    </xf>
    <xf numFmtId="0" fontId="3" fillId="0" borderId="1" xfId="0" applyNumberFormat="1" applyFont="1" applyFill="1" applyBorder="1" applyAlignment="1" applyProtection="1">
      <alignment horizontal="right"/>
    </xf>
    <xf numFmtId="0" fontId="3" fillId="2" borderId="1" xfId="0" applyNumberFormat="1" applyFont="1" applyFill="1" applyBorder="1" applyAlignment="1" applyProtection="1">
      <alignment horizontal="right"/>
    </xf>
    <xf numFmtId="164" fontId="2" fillId="2" borderId="2" xfId="0" applyNumberFormat="1" applyFont="1" applyFill="1" applyBorder="1" applyAlignment="1" applyProtection="1">
      <protection locked="0"/>
    </xf>
    <xf numFmtId="164" fontId="2" fillId="2" borderId="3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protection locked="0"/>
    </xf>
    <xf numFmtId="2" fontId="2" fillId="2" borderId="0" xfId="0" applyNumberFormat="1" applyFont="1" applyFill="1" applyBorder="1" applyAlignment="1" applyProtection="1">
      <alignment horizontal="left"/>
      <protection locked="0"/>
    </xf>
    <xf numFmtId="164" fontId="2" fillId="2" borderId="0" xfId="0" applyNumberFormat="1" applyFont="1" applyFill="1" applyBorder="1" applyAlignment="1" applyProtection="1">
      <alignment horizontal="right"/>
      <protection locked="0"/>
    </xf>
    <xf numFmtId="164" fontId="3" fillId="2" borderId="0" xfId="0" applyNumberFormat="1" applyFont="1" applyFill="1" applyBorder="1" applyAlignment="1" applyProtection="1">
      <alignment horizontal="right"/>
      <protection locked="0"/>
    </xf>
    <xf numFmtId="164" fontId="3" fillId="0" borderId="1" xfId="0" applyNumberFormat="1" applyFont="1" applyFill="1" applyBorder="1" applyAlignment="1" applyProtection="1">
      <alignment horizontal="right"/>
      <protection locked="0"/>
    </xf>
    <xf numFmtId="2" fontId="2" fillId="0" borderId="5" xfId="0" applyNumberFormat="1" applyFont="1" applyBorder="1" applyAlignment="1" applyProtection="1">
      <alignment horizontal="left"/>
      <protection locked="0"/>
    </xf>
    <xf numFmtId="164" fontId="2" fillId="0" borderId="5" xfId="0" applyNumberFormat="1" applyFont="1" applyFill="1" applyBorder="1" applyAlignment="1" applyProtection="1">
      <alignment horizontal="right"/>
      <protection locked="0"/>
    </xf>
    <xf numFmtId="2" fontId="3" fillId="2" borderId="2" xfId="0" applyNumberFormat="1" applyFont="1" applyFill="1" applyBorder="1" applyAlignment="1" applyProtection="1">
      <alignment horizontal="left"/>
      <protection locked="0"/>
    </xf>
    <xf numFmtId="2" fontId="3" fillId="2" borderId="3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164" fontId="3" fillId="2" borderId="3" xfId="0" applyNumberFormat="1" applyFont="1" applyFill="1" applyBorder="1" applyAlignment="1" applyProtection="1">
      <alignment horizontal="right"/>
      <protection locked="0"/>
    </xf>
    <xf numFmtId="164" fontId="3" fillId="2" borderId="4" xfId="0" applyNumberFormat="1" applyFon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Alignment="1" applyProtection="1">
      <alignment horizontal="left"/>
      <protection locked="0"/>
    </xf>
    <xf numFmtId="166" fontId="3" fillId="2" borderId="3" xfId="0" applyNumberFormat="1" applyFont="1" applyFill="1" applyBorder="1" applyAlignment="1" applyProtection="1">
      <alignment horizontal="right"/>
      <protection locked="0"/>
    </xf>
    <xf numFmtId="166" fontId="3" fillId="2" borderId="4" xfId="0" applyNumberFormat="1" applyFont="1" applyFill="1" applyBorder="1" applyAlignment="1" applyProtection="1">
      <alignment horizontal="right"/>
      <protection locked="0"/>
    </xf>
    <xf numFmtId="2" fontId="3" fillId="0" borderId="6" xfId="0" applyNumberFormat="1" applyFont="1" applyBorder="1" applyAlignment="1" applyProtection="1">
      <alignment horizontal="left"/>
      <protection locked="0"/>
    </xf>
    <xf numFmtId="2" fontId="3" fillId="0" borderId="6" xfId="0" applyNumberFormat="1" applyFont="1" applyFill="1" applyBorder="1" applyAlignment="1" applyProtection="1">
      <alignment horizontal="right"/>
    </xf>
    <xf numFmtId="2" fontId="3" fillId="0" borderId="1" xfId="0" applyNumberFormat="1" applyFont="1" applyFill="1" applyBorder="1" applyAlignment="1" applyProtection="1">
      <alignment horizontal="left"/>
      <protection locked="0"/>
    </xf>
    <xf numFmtId="39" fontId="3" fillId="2" borderId="1" xfId="0" applyNumberFormat="1" applyFont="1" applyFill="1" applyBorder="1" applyAlignment="1" applyProtection="1">
      <alignment horizontal="right"/>
    </xf>
    <xf numFmtId="164" fontId="2" fillId="2" borderId="3" xfId="0" applyNumberFormat="1" applyFont="1" applyFill="1" applyBorder="1" applyAlignment="1" applyProtection="1">
      <alignment horizontal="right"/>
      <protection locked="0"/>
    </xf>
    <xf numFmtId="2" fontId="3" fillId="0" borderId="1" xfId="1" applyNumberFormat="1" applyFont="1" applyFill="1" applyBorder="1" applyAlignment="1" applyProtection="1">
      <alignment horizontal="right"/>
    </xf>
    <xf numFmtId="168" fontId="3" fillId="2" borderId="1" xfId="0" applyNumberFormat="1" applyFont="1" applyFill="1" applyBorder="1" applyAlignment="1" applyProtection="1">
      <alignment horizontal="right"/>
    </xf>
    <xf numFmtId="165" fontId="3" fillId="0" borderId="1" xfId="0" applyNumberFormat="1" applyFont="1" applyFill="1" applyBorder="1" applyAlignment="1" applyProtection="1">
      <alignment horizontal="right"/>
    </xf>
    <xf numFmtId="37" fontId="3" fillId="0" borderId="1" xfId="0" applyNumberFormat="1" applyFont="1" applyFill="1" applyBorder="1" applyAlignment="1" applyProtection="1">
      <alignment horizontal="right"/>
    </xf>
    <xf numFmtId="165" fontId="3" fillId="2" borderId="1" xfId="0" applyNumberFormat="1" applyFont="1" applyFill="1" applyBorder="1" applyAlignment="1" applyProtection="1">
      <alignment horizontal="right"/>
    </xf>
    <xf numFmtId="0" fontId="2" fillId="0" borderId="1" xfId="0" applyFont="1" applyBorder="1" applyAlignment="1" applyProtection="1">
      <alignment horizontal="left"/>
      <protection locked="0"/>
    </xf>
    <xf numFmtId="167" fontId="2" fillId="2" borderId="1" xfId="0" applyNumberFormat="1" applyFont="1" applyFill="1" applyBorder="1" applyAlignment="1" applyProtection="1">
      <alignment horizontal="right"/>
      <protection locked="0"/>
    </xf>
    <xf numFmtId="20" fontId="2" fillId="2" borderId="1" xfId="0" applyNumberFormat="1" applyFont="1" applyFill="1" applyBorder="1" applyAlignment="1" applyProtection="1">
      <alignment horizontal="right"/>
      <protection locked="0"/>
    </xf>
    <xf numFmtId="164" fontId="2" fillId="0" borderId="1" xfId="0" applyNumberFormat="1" applyFont="1" applyFill="1" applyBorder="1" applyAlignment="1" applyProtection="1">
      <protection locked="0"/>
    </xf>
    <xf numFmtId="164" fontId="2" fillId="4" borderId="0" xfId="0" applyNumberFormat="1" applyFont="1" applyFill="1" applyAlignment="1" applyProtection="1">
      <alignment horizontal="right"/>
      <protection locked="0"/>
    </xf>
    <xf numFmtId="0" fontId="2" fillId="4" borderId="0" xfId="0" applyFont="1" applyFill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164" fontId="3" fillId="4" borderId="0" xfId="0" applyNumberFormat="1" applyFont="1" applyFill="1" applyAlignment="1" applyProtection="1">
      <alignment vertical="center"/>
      <protection locked="0"/>
    </xf>
    <xf numFmtId="164" fontId="3" fillId="4" borderId="0" xfId="0" applyNumberFormat="1" applyFont="1" applyFill="1" applyAlignment="1" applyProtection="1">
      <alignment horizontal="left"/>
      <protection locked="0"/>
    </xf>
    <xf numFmtId="164" fontId="2" fillId="0" borderId="0" xfId="0" applyNumberFormat="1" applyFont="1" applyAlignment="1" applyProtection="1">
      <alignment horizontal="right"/>
      <protection locked="0"/>
    </xf>
    <xf numFmtId="164" fontId="2" fillId="0" borderId="0" xfId="0" applyNumberFormat="1" applyFont="1" applyFill="1" applyAlignment="1" applyProtection="1">
      <alignment horizontal="right"/>
      <protection locked="0"/>
    </xf>
    <xf numFmtId="164" fontId="3" fillId="3" borderId="0" xfId="0" applyNumberFormat="1" applyFont="1" applyFill="1" applyAlignment="1" applyProtection="1">
      <alignment horizontal="right"/>
      <protection locked="0"/>
    </xf>
    <xf numFmtId="164" fontId="2" fillId="5" borderId="1" xfId="0" applyNumberFormat="1" applyFont="1" applyFill="1" applyBorder="1" applyAlignment="1" applyProtection="1">
      <alignment horizontal="right"/>
      <protection locked="0"/>
    </xf>
    <xf numFmtId="2" fontId="3" fillId="5" borderId="1" xfId="0" applyNumberFormat="1" applyFont="1" applyFill="1" applyBorder="1" applyAlignment="1" applyProtection="1">
      <alignment horizontal="right"/>
    </xf>
    <xf numFmtId="2" fontId="3" fillId="5" borderId="6" xfId="0" applyNumberFormat="1" applyFont="1" applyFill="1" applyBorder="1" applyAlignment="1" applyProtection="1">
      <alignment horizontal="right"/>
    </xf>
    <xf numFmtId="39" fontId="3" fillId="5" borderId="1" xfId="0" applyNumberFormat="1" applyFont="1" applyFill="1" applyBorder="1" applyAlignment="1" applyProtection="1">
      <alignment horizontal="right"/>
    </xf>
    <xf numFmtId="164" fontId="2" fillId="5" borderId="1" xfId="0" applyNumberFormat="1" applyFont="1" applyFill="1" applyBorder="1" applyAlignment="1" applyProtection="1">
      <alignment horizontal="right"/>
    </xf>
    <xf numFmtId="2" fontId="3" fillId="5" borderId="2" xfId="0" applyNumberFormat="1" applyFont="1" applyFill="1" applyBorder="1" applyAlignment="1" applyProtection="1">
      <protection locked="0"/>
    </xf>
    <xf numFmtId="0" fontId="2" fillId="4" borderId="0" xfId="0" applyFont="1" applyFill="1" applyAlignment="1" applyProtection="1">
      <protection locked="0"/>
    </xf>
    <xf numFmtId="2" fontId="3" fillId="5" borderId="0" xfId="0" applyNumberFormat="1" applyFont="1" applyFill="1" applyAlignment="1" applyProtection="1">
      <alignment horizontal="right"/>
      <protection locked="0"/>
    </xf>
    <xf numFmtId="2" fontId="1" fillId="2" borderId="3" xfId="0" applyNumberFormat="1" applyFont="1" applyFill="1" applyBorder="1" applyAlignment="1" applyProtection="1">
      <protection locked="0"/>
    </xf>
    <xf numFmtId="2" fontId="3" fillId="6" borderId="1" xfId="0" applyNumberFormat="1" applyFont="1" applyFill="1" applyBorder="1" applyAlignment="1" applyProtection="1">
      <alignment horizontal="left"/>
      <protection locked="0"/>
    </xf>
    <xf numFmtId="164" fontId="3" fillId="6" borderId="1" xfId="0" applyNumberFormat="1" applyFont="1" applyFill="1" applyBorder="1" applyAlignment="1" applyProtection="1">
      <alignment horizontal="right"/>
      <protection locked="0"/>
    </xf>
    <xf numFmtId="2" fontId="3" fillId="7" borderId="2" xfId="0" applyNumberFormat="1" applyFont="1" applyFill="1" applyBorder="1" applyAlignment="1" applyProtection="1">
      <protection locked="0"/>
    </xf>
    <xf numFmtId="2" fontId="3" fillId="7" borderId="2" xfId="0" quotePrefix="1" applyNumberFormat="1" applyFont="1" applyFill="1" applyBorder="1" applyAlignment="1" applyProtection="1">
      <protection locked="0"/>
    </xf>
    <xf numFmtId="164" fontId="3" fillId="7" borderId="1" xfId="0" applyNumberFormat="1" applyFont="1" applyFill="1" applyBorder="1" applyAlignment="1" applyProtection="1">
      <alignment horizontal="right"/>
    </xf>
    <xf numFmtId="164" fontId="2" fillId="7" borderId="1" xfId="0" applyNumberFormat="1" applyFont="1" applyFill="1" applyBorder="1" applyAlignment="1" applyProtection="1">
      <alignment horizontal="right"/>
      <protection locked="0"/>
    </xf>
    <xf numFmtId="2" fontId="3" fillId="7" borderId="3" xfId="0" applyNumberFormat="1" applyFont="1" applyFill="1" applyBorder="1" applyAlignment="1" applyProtection="1">
      <protection locked="0"/>
    </xf>
    <xf numFmtId="2" fontId="3" fillId="7" borderId="4" xfId="0" applyNumberFormat="1" applyFont="1" applyFill="1" applyBorder="1" applyAlignment="1" applyProtection="1">
      <protection locked="0"/>
    </xf>
    <xf numFmtId="2" fontId="3" fillId="7" borderId="3" xfId="0" quotePrefix="1" applyNumberFormat="1" applyFont="1" applyFill="1" applyBorder="1" applyAlignment="1" applyProtection="1">
      <protection locked="0"/>
    </xf>
    <xf numFmtId="2" fontId="3" fillId="7" borderId="4" xfId="0" quotePrefix="1" applyNumberFormat="1" applyFont="1" applyFill="1" applyBorder="1" applyAlignment="1" applyProtection="1">
      <protection locked="0"/>
    </xf>
    <xf numFmtId="2" fontId="2" fillId="5" borderId="1" xfId="0" applyNumberFormat="1" applyFont="1" applyFill="1" applyBorder="1" applyAlignment="1" applyProtection="1">
      <alignment horizontal="right"/>
    </xf>
    <xf numFmtId="39" fontId="2" fillId="0" borderId="1" xfId="0" applyNumberFormat="1" applyFont="1" applyFill="1" applyBorder="1" applyAlignment="1" applyProtection="1">
      <alignment horizontal="right"/>
    </xf>
    <xf numFmtId="2" fontId="3" fillId="3" borderId="2" xfId="0" applyNumberFormat="1" applyFont="1" applyFill="1" applyBorder="1" applyAlignment="1" applyProtection="1">
      <protection locked="0"/>
    </xf>
    <xf numFmtId="2" fontId="3" fillId="3" borderId="3" xfId="0" applyNumberFormat="1" applyFont="1" applyFill="1" applyBorder="1" applyAlignment="1" applyProtection="1">
      <protection locked="0"/>
    </xf>
    <xf numFmtId="2" fontId="3" fillId="3" borderId="4" xfId="0" applyNumberFormat="1" applyFont="1" applyFill="1" applyBorder="1" applyAlignment="1" applyProtection="1">
      <protection locked="0"/>
    </xf>
    <xf numFmtId="4" fontId="3" fillId="2" borderId="3" xfId="0" applyNumberFormat="1" applyFont="1" applyFill="1" applyBorder="1" applyAlignment="1" applyProtection="1">
      <alignment horizontal="right"/>
      <protection locked="0"/>
    </xf>
    <xf numFmtId="0" fontId="3" fillId="4" borderId="0" xfId="0" applyFont="1" applyFill="1" applyAlignment="1" applyProtection="1">
      <alignment horizontal="left"/>
      <protection locked="0"/>
    </xf>
    <xf numFmtId="164" fontId="2" fillId="7" borderId="1" xfId="0" applyNumberFormat="1" applyFont="1" applyFill="1" applyBorder="1" applyAlignment="1" applyProtection="1">
      <alignment horizontal="right"/>
    </xf>
    <xf numFmtId="2" fontId="3" fillId="7" borderId="1" xfId="0" applyNumberFormat="1" applyFont="1" applyFill="1" applyBorder="1" applyAlignment="1" applyProtection="1">
      <alignment horizontal="left"/>
      <protection locked="0"/>
    </xf>
    <xf numFmtId="166" fontId="3" fillId="7" borderId="1" xfId="0" applyNumberFormat="1" applyFont="1" applyFill="1" applyBorder="1" applyAlignment="1" applyProtection="1">
      <alignment horizontal="right"/>
    </xf>
    <xf numFmtId="166" fontId="2" fillId="7" borderId="1" xfId="0" applyNumberFormat="1" applyFont="1" applyFill="1" applyBorder="1" applyAlignment="1" applyProtection="1">
      <alignment horizontal="right"/>
    </xf>
    <xf numFmtId="2" fontId="2" fillId="5" borderId="0" xfId="0" applyNumberFormat="1" applyFont="1" applyFill="1" applyAlignment="1" applyProtection="1">
      <alignment horizontal="right"/>
      <protection locked="0"/>
    </xf>
    <xf numFmtId="2" fontId="2" fillId="7" borderId="1" xfId="0" applyNumberFormat="1" applyFont="1" applyFill="1" applyBorder="1" applyAlignment="1" applyProtection="1">
      <alignment horizontal="right"/>
    </xf>
    <xf numFmtId="2" fontId="3" fillId="7" borderId="1" xfId="0" applyNumberFormat="1" applyFont="1" applyFill="1" applyBorder="1" applyAlignment="1" applyProtection="1">
      <alignment horizontal="right"/>
    </xf>
    <xf numFmtId="2" fontId="3" fillId="5" borderId="0" xfId="0" applyNumberFormat="1" applyFont="1" applyFill="1" applyBorder="1" applyAlignment="1" applyProtection="1">
      <alignment horizontal="left"/>
      <protection locked="0"/>
    </xf>
    <xf numFmtId="2" fontId="3" fillId="5" borderId="0" xfId="0" applyNumberFormat="1" applyFont="1" applyFill="1" applyBorder="1" applyAlignment="1" applyProtection="1">
      <alignment horizontal="right"/>
    </xf>
    <xf numFmtId="2" fontId="3" fillId="7" borderId="1" xfId="0" applyNumberFormat="1" applyFont="1" applyFill="1" applyBorder="1" applyAlignment="1" applyProtection="1">
      <protection locked="0"/>
    </xf>
    <xf numFmtId="39" fontId="2" fillId="7" borderId="1" xfId="0" applyNumberFormat="1" applyFont="1" applyFill="1" applyBorder="1" applyAlignment="1" applyProtection="1">
      <alignment horizontal="right"/>
    </xf>
    <xf numFmtId="39" fontId="3" fillId="7" borderId="1" xfId="0" applyNumberFormat="1" applyFont="1" applyFill="1" applyBorder="1" applyAlignment="1" applyProtection="1">
      <alignment horizontal="righ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2" fillId="5" borderId="0" xfId="0" applyNumberFormat="1" applyFont="1" applyFill="1" applyBorder="1" applyAlignment="1" applyProtection="1">
      <alignment horizontal="left"/>
      <protection locked="0"/>
    </xf>
    <xf numFmtId="2" fontId="2" fillId="5" borderId="0" xfId="0" applyNumberFormat="1" applyFont="1" applyFill="1" applyBorder="1" applyAlignment="1" applyProtection="1">
      <alignment horizontal="right"/>
    </xf>
    <xf numFmtId="164" fontId="3" fillId="7" borderId="1" xfId="0" applyNumberFormat="1" applyFont="1" applyFill="1" applyBorder="1" applyAlignment="1" applyProtection="1">
      <alignment horizontal="right"/>
      <protection locked="0"/>
    </xf>
    <xf numFmtId="165" fontId="3" fillId="7" borderId="1" xfId="0" applyNumberFormat="1" applyFont="1" applyFill="1" applyBorder="1" applyAlignment="1" applyProtection="1">
      <alignment horizontal="right"/>
    </xf>
    <xf numFmtId="166" fontId="3" fillId="5" borderId="1" xfId="0" applyNumberFormat="1" applyFont="1" applyFill="1" applyBorder="1" applyAlignment="1" applyProtection="1">
      <alignment horizontal="right"/>
    </xf>
    <xf numFmtId="2" fontId="3" fillId="5" borderId="3" xfId="0" applyNumberFormat="1" applyFont="1" applyFill="1" applyBorder="1" applyAlignment="1" applyProtection="1">
      <protection locked="0"/>
    </xf>
    <xf numFmtId="2" fontId="3" fillId="5" borderId="4" xfId="0" applyNumberFormat="1" applyFont="1" applyFill="1" applyBorder="1" applyAlignment="1" applyProtection="1">
      <protection locked="0"/>
    </xf>
    <xf numFmtId="2" fontId="3" fillId="7" borderId="2" xfId="0" applyNumberFormat="1" applyFont="1" applyFill="1" applyBorder="1" applyAlignment="1" applyProtection="1">
      <alignment horizontal="left"/>
      <protection locked="0"/>
    </xf>
    <xf numFmtId="164" fontId="2" fillId="7" borderId="3" xfId="0" applyNumberFormat="1" applyFont="1" applyFill="1" applyBorder="1" applyAlignment="1" applyProtection="1">
      <alignment horizontal="right"/>
      <protection locked="0"/>
    </xf>
    <xf numFmtId="164" fontId="3" fillId="7" borderId="4" xfId="0" applyNumberFormat="1" applyFont="1" applyFill="1" applyBorder="1" applyAlignment="1" applyProtection="1">
      <alignment horizontal="right"/>
      <protection locked="0"/>
    </xf>
    <xf numFmtId="1" fontId="3" fillId="7" borderId="1" xfId="0" applyNumberFormat="1" applyFont="1" applyFill="1" applyBorder="1" applyAlignment="1" applyProtection="1">
      <alignment horizontal="right"/>
    </xf>
    <xf numFmtId="164" fontId="2" fillId="0" borderId="1" xfId="0" applyNumberFormat="1" applyFont="1" applyFill="1" applyBorder="1" applyAlignment="1" applyProtection="1"/>
    <xf numFmtId="2" fontId="2" fillId="5" borderId="1" xfId="0" quotePrefix="1" applyNumberFormat="1" applyFont="1" applyFill="1" applyBorder="1" applyAlignment="1" applyProtection="1">
      <alignment horizontal="left"/>
      <protection locked="0"/>
    </xf>
    <xf numFmtId="2" fontId="3" fillId="5" borderId="1" xfId="0" quotePrefix="1" applyNumberFormat="1" applyFont="1" applyFill="1" applyBorder="1" applyAlignment="1" applyProtection="1">
      <alignment horizontal="left"/>
      <protection locked="0"/>
    </xf>
    <xf numFmtId="2" fontId="2" fillId="5" borderId="2" xfId="0" applyNumberFormat="1" applyFont="1" applyFill="1" applyBorder="1" applyAlignment="1" applyProtection="1">
      <protection locked="0"/>
    </xf>
    <xf numFmtId="2" fontId="2" fillId="5" borderId="3" xfId="0" applyNumberFormat="1" applyFont="1" applyFill="1" applyBorder="1" applyAlignment="1" applyProtection="1">
      <protection locked="0"/>
    </xf>
    <xf numFmtId="1" fontId="2" fillId="5" borderId="1" xfId="0" quotePrefix="1" applyNumberFormat="1" applyFont="1" applyFill="1" applyBorder="1" applyAlignment="1" applyProtection="1">
      <alignment horizontal="left"/>
      <protection locked="0"/>
    </xf>
    <xf numFmtId="1" fontId="3" fillId="5" borderId="0" xfId="0" applyNumberFormat="1" applyFont="1" applyFill="1" applyAlignment="1" applyProtection="1">
      <alignment horizontal="right"/>
      <protection locked="0"/>
    </xf>
    <xf numFmtId="164" fontId="3" fillId="7" borderId="1" xfId="1" applyNumberFormat="1" applyFont="1" applyFill="1" applyBorder="1" applyAlignment="1" applyProtection="1">
      <alignment horizontal="right"/>
    </xf>
    <xf numFmtId="0" fontId="3" fillId="7" borderId="1" xfId="0" applyNumberFormat="1" applyFont="1" applyFill="1" applyBorder="1" applyAlignment="1" applyProtection="1">
      <alignment horizontal="right"/>
    </xf>
    <xf numFmtId="2" fontId="3" fillId="5" borderId="2" xfId="0" applyNumberFormat="1" applyFont="1" applyFill="1" applyBorder="1" applyAlignment="1" applyProtection="1">
      <alignment horizontal="left"/>
      <protection locked="0"/>
    </xf>
    <xf numFmtId="164" fontId="3" fillId="5" borderId="0" xfId="0" applyNumberFormat="1" applyFont="1" applyFill="1" applyBorder="1" applyAlignment="1" applyProtection="1">
      <alignment horizontal="right"/>
      <protection locked="0"/>
    </xf>
    <xf numFmtId="2" fontId="3" fillId="7" borderId="3" xfId="0" quotePrefix="1" applyNumberFormat="1" applyFont="1" applyFill="1" applyBorder="1" applyAlignment="1" applyProtection="1">
      <alignment horizontal="right"/>
      <protection locked="0"/>
    </xf>
    <xf numFmtId="2" fontId="3" fillId="7" borderId="4" xfId="0" quotePrefix="1" applyNumberFormat="1" applyFont="1" applyFill="1" applyBorder="1" applyAlignment="1" applyProtection="1">
      <alignment horizontal="right"/>
      <protection locked="0"/>
    </xf>
    <xf numFmtId="164" fontId="3" fillId="7" borderId="5" xfId="0" applyNumberFormat="1" applyFont="1" applyFill="1" applyBorder="1" applyAlignment="1" applyProtection="1">
      <alignment horizontal="right"/>
    </xf>
    <xf numFmtId="164" fontId="2" fillId="7" borderId="5" xfId="0" applyNumberFormat="1" applyFont="1" applyFill="1" applyBorder="1" applyAlignment="1" applyProtection="1">
      <alignment horizontal="right"/>
      <protection locked="0"/>
    </xf>
    <xf numFmtId="2" fontId="3" fillId="7" borderId="6" xfId="0" applyNumberFormat="1" applyFont="1" applyFill="1" applyBorder="1" applyAlignment="1" applyProtection="1">
      <alignment horizontal="right"/>
    </xf>
    <xf numFmtId="164" fontId="3" fillId="5" borderId="5" xfId="0" applyNumberFormat="1" applyFont="1" applyFill="1" applyBorder="1" applyAlignment="1" applyProtection="1">
      <alignment horizontal="right"/>
    </xf>
    <xf numFmtId="2" fontId="3" fillId="7" borderId="5" xfId="0" applyNumberFormat="1" applyFont="1" applyFill="1" applyBorder="1" applyAlignment="1" applyProtection="1">
      <alignment horizontal="left"/>
      <protection locked="0"/>
    </xf>
    <xf numFmtId="164" fontId="2" fillId="5" borderId="3" xfId="0" applyNumberFormat="1" applyFont="1" applyFill="1" applyBorder="1" applyAlignment="1" applyProtection="1">
      <alignment horizontal="right"/>
      <protection locked="0"/>
    </xf>
    <xf numFmtId="164" fontId="3" fillId="5" borderId="4" xfId="0" applyNumberFormat="1" applyFont="1" applyFill="1" applyBorder="1" applyAlignment="1" applyProtection="1">
      <alignment horizontal="right"/>
      <protection locked="0"/>
    </xf>
    <xf numFmtId="39" fontId="3" fillId="5" borderId="3" xfId="0" applyNumberFormat="1" applyFont="1" applyFill="1" applyBorder="1" applyAlignment="1" applyProtection="1">
      <alignment horizontal="right"/>
      <protection locked="0"/>
    </xf>
    <xf numFmtId="2" fontId="3" fillId="7" borderId="1" xfId="1" applyNumberFormat="1" applyFont="1" applyFill="1" applyBorder="1" applyAlignment="1" applyProtection="1">
      <alignment horizontal="right"/>
    </xf>
    <xf numFmtId="168" fontId="3" fillId="7" borderId="1" xfId="0" applyNumberFormat="1" applyFont="1" applyFill="1" applyBorder="1" applyAlignment="1" applyProtection="1">
      <alignment horizontal="right"/>
    </xf>
    <xf numFmtId="37" fontId="3" fillId="7" borderId="1" xfId="0" applyNumberFormat="1" applyFont="1" applyFill="1" applyBorder="1" applyAlignment="1" applyProtection="1">
      <alignment horizontal="right"/>
    </xf>
    <xf numFmtId="164" fontId="3" fillId="5" borderId="3" xfId="0" applyNumberFormat="1" applyFont="1" applyFill="1" applyBorder="1" applyAlignment="1" applyProtection="1">
      <alignment horizontal="right"/>
      <protection locked="0"/>
    </xf>
    <xf numFmtId="20" fontId="2" fillId="7" borderId="1" xfId="0" applyNumberFormat="1" applyFont="1" applyFill="1" applyBorder="1" applyAlignment="1" applyProtection="1">
      <alignment horizontal="right"/>
      <protection locked="0"/>
    </xf>
    <xf numFmtId="164" fontId="2" fillId="7" borderId="1" xfId="0" applyNumberFormat="1" applyFont="1" applyFill="1" applyBorder="1" applyAlignment="1" applyProtection="1">
      <protection locked="0"/>
    </xf>
    <xf numFmtId="165" fontId="2" fillId="7" borderId="1" xfId="0" applyNumberFormat="1" applyFont="1" applyFill="1" applyBorder="1" applyAlignment="1" applyProtection="1">
      <alignment horizontal="right"/>
    </xf>
    <xf numFmtId="2" fontId="3" fillId="7" borderId="3" xfId="0" applyNumberFormat="1" applyFont="1" applyFill="1" applyBorder="1" applyAlignment="1" applyProtection="1">
      <alignment horizontal="left"/>
      <protection locked="0"/>
    </xf>
    <xf numFmtId="2" fontId="3" fillId="7" borderId="4" xfId="0" applyNumberFormat="1" applyFon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9" fontId="3" fillId="7" borderId="1" xfId="0" applyNumberFormat="1" applyFont="1" applyFill="1" applyBorder="1" applyAlignment="1" applyProtection="1">
      <alignment horizontal="right"/>
    </xf>
    <xf numFmtId="164" fontId="2" fillId="8" borderId="1" xfId="0" applyNumberFormat="1" applyFont="1" applyFill="1" applyBorder="1" applyAlignment="1" applyProtection="1">
      <alignment horizontal="right"/>
      <protection locked="0"/>
    </xf>
    <xf numFmtId="164" fontId="3" fillId="8" borderId="1" xfId="0" applyNumberFormat="1" applyFont="1" applyFill="1" applyBorder="1" applyAlignment="1" applyProtection="1">
      <alignment horizontal="right"/>
    </xf>
    <xf numFmtId="2" fontId="3" fillId="8" borderId="1" xfId="0" applyNumberFormat="1" applyFont="1" applyFill="1" applyBorder="1" applyAlignment="1" applyProtection="1">
      <alignment horizontal="right"/>
    </xf>
    <xf numFmtId="0" fontId="2" fillId="8" borderId="1" xfId="0" applyNumberFormat="1" applyFont="1" applyFill="1" applyBorder="1" applyAlignment="1" applyProtection="1">
      <alignment horizontal="right"/>
      <protection locked="0"/>
    </xf>
    <xf numFmtId="37" fontId="3" fillId="8" borderId="1" xfId="0" applyNumberFormat="1" applyFont="1" applyFill="1" applyBorder="1" applyAlignment="1" applyProtection="1">
      <alignment horizontal="right"/>
    </xf>
    <xf numFmtId="165" fontId="3" fillId="8" borderId="1" xfId="0" applyNumberFormat="1" applyFont="1" applyFill="1" applyBorder="1" applyAlignment="1" applyProtection="1">
      <alignment horizontal="right"/>
    </xf>
    <xf numFmtId="166" fontId="2" fillId="2" borderId="1" xfId="0" applyNumberFormat="1" applyFont="1" applyFill="1" applyBorder="1" applyAlignment="1" applyProtection="1">
      <alignment horizontal="right"/>
      <protection locked="0"/>
    </xf>
    <xf numFmtId="46" fontId="2" fillId="7" borderId="1" xfId="0" applyNumberFormat="1" applyFont="1" applyFill="1" applyBorder="1" applyAlignment="1" applyProtection="1">
      <alignment horizontal="right"/>
      <protection locked="0"/>
    </xf>
    <xf numFmtId="2" fontId="3" fillId="8" borderId="1" xfId="0" applyNumberFormat="1" applyFont="1" applyFill="1" applyBorder="1" applyAlignment="1" applyProtection="1">
      <alignment horizontal="left"/>
      <protection locked="0"/>
    </xf>
    <xf numFmtId="2" fontId="3" fillId="8" borderId="2" xfId="0" applyNumberFormat="1" applyFont="1" applyFill="1" applyBorder="1" applyAlignment="1" applyProtection="1">
      <protection locked="0"/>
    </xf>
    <xf numFmtId="46" fontId="2" fillId="0" borderId="1" xfId="0" applyNumberFormat="1" applyFont="1" applyFill="1" applyBorder="1" applyAlignment="1" applyProtection="1">
      <alignment horizontal="right"/>
      <protection locked="0"/>
    </xf>
    <xf numFmtId="165" fontId="2" fillId="5" borderId="1" xfId="0" applyNumberFormat="1" applyFont="1" applyFill="1" applyBorder="1" applyAlignment="1" applyProtection="1">
      <alignment horizontal="right"/>
    </xf>
    <xf numFmtId="164" fontId="3" fillId="5" borderId="1" xfId="0" applyNumberFormat="1" applyFont="1" applyFill="1" applyBorder="1" applyAlignment="1" applyProtection="1">
      <alignment horizontal="right"/>
      <protection locked="0"/>
    </xf>
    <xf numFmtId="165" fontId="2" fillId="8" borderId="1" xfId="0" applyNumberFormat="1" applyFont="1" applyFill="1" applyBorder="1" applyAlignment="1" applyProtection="1">
      <alignment horizontal="right"/>
    </xf>
    <xf numFmtId="2" fontId="2" fillId="8" borderId="1" xfId="0" applyNumberFormat="1" applyFont="1" applyFill="1" applyBorder="1" applyAlignment="1" applyProtection="1">
      <alignment horizontal="right"/>
    </xf>
    <xf numFmtId="164" fontId="2" fillId="8" borderId="1" xfId="0" applyNumberFormat="1" applyFont="1" applyFill="1" applyBorder="1" applyAlignment="1" applyProtection="1">
      <protection locked="0"/>
    </xf>
    <xf numFmtId="46" fontId="2" fillId="0" borderId="1" xfId="0" applyNumberFormat="1" applyFont="1" applyBorder="1"/>
    <xf numFmtId="46" fontId="2" fillId="5" borderId="1" xfId="0" applyNumberFormat="1" applyFont="1" applyFill="1" applyBorder="1"/>
    <xf numFmtId="164" fontId="3" fillId="5" borderId="0" xfId="0" applyNumberFormat="1" applyFont="1" applyFill="1" applyAlignment="1" applyProtection="1">
      <alignment horizontal="right"/>
      <protection locked="0"/>
    </xf>
    <xf numFmtId="170" fontId="3" fillId="7" borderId="1" xfId="0" applyNumberFormat="1" applyFont="1" applyFill="1" applyBorder="1" applyAlignment="1" applyProtection="1">
      <alignment horizontal="right"/>
    </xf>
    <xf numFmtId="170" fontId="2" fillId="7" borderId="1" xfId="0" applyNumberFormat="1" applyFont="1" applyFill="1" applyBorder="1" applyAlignment="1" applyProtection="1">
      <alignment horizontal="right"/>
      <protection locked="0"/>
    </xf>
    <xf numFmtId="2" fontId="3" fillId="8" borderId="3" xfId="0" applyNumberFormat="1" applyFont="1" applyFill="1" applyBorder="1" applyAlignment="1" applyProtection="1">
      <protection locked="0"/>
    </xf>
    <xf numFmtId="2" fontId="3" fillId="8" borderId="4" xfId="0" applyNumberFormat="1" applyFont="1" applyFill="1" applyBorder="1" applyAlignment="1" applyProtection="1">
      <protection locked="0"/>
    </xf>
    <xf numFmtId="2" fontId="3" fillId="8" borderId="2" xfId="0" applyNumberFormat="1" applyFont="1" applyFill="1" applyBorder="1" applyAlignment="1" applyProtection="1">
      <alignment horizontal="left"/>
      <protection locked="0"/>
    </xf>
    <xf numFmtId="170" fontId="2" fillId="0" borderId="1" xfId="0" applyNumberFormat="1" applyFont="1" applyFill="1" applyBorder="1" applyAlignment="1" applyProtection="1">
      <alignment horizontal="right"/>
      <protection locked="0"/>
    </xf>
    <xf numFmtId="2" fontId="3" fillId="9" borderId="2" xfId="0" applyNumberFormat="1" applyFont="1" applyFill="1" applyBorder="1" applyAlignment="1" applyProtection="1">
      <protection locked="0"/>
    </xf>
    <xf numFmtId="2" fontId="3" fillId="8" borderId="2" xfId="0" quotePrefix="1" applyNumberFormat="1" applyFont="1" applyFill="1" applyBorder="1" applyAlignment="1" applyProtection="1">
      <protection locked="0"/>
    </xf>
    <xf numFmtId="2" fontId="3" fillId="8" borderId="3" xfId="0" quotePrefix="1" applyNumberFormat="1" applyFont="1" applyFill="1" applyBorder="1" applyAlignment="1" applyProtection="1">
      <protection locked="0"/>
    </xf>
    <xf numFmtId="2" fontId="3" fillId="8" borderId="4" xfId="0" quotePrefix="1" applyNumberFormat="1" applyFont="1" applyFill="1" applyBorder="1" applyAlignment="1" applyProtection="1">
      <protection locked="0"/>
    </xf>
    <xf numFmtId="164" fontId="2" fillId="8" borderId="3" xfId="0" applyNumberFormat="1" applyFont="1" applyFill="1" applyBorder="1" applyAlignment="1" applyProtection="1">
      <alignment horizontal="right"/>
      <protection locked="0"/>
    </xf>
    <xf numFmtId="164" fontId="3" fillId="8" borderId="4" xfId="0" applyNumberFormat="1" applyFont="1" applyFill="1" applyBorder="1" applyAlignment="1" applyProtection="1">
      <alignment horizontal="right"/>
      <protection locked="0"/>
    </xf>
    <xf numFmtId="2" fontId="3" fillId="9" borderId="2" xfId="0" applyNumberFormat="1" applyFont="1" applyFill="1" applyBorder="1" applyAlignment="1" applyProtection="1">
      <alignment horizontal="left"/>
      <protection locked="0"/>
    </xf>
    <xf numFmtId="0" fontId="3" fillId="5" borderId="1" xfId="0" applyNumberFormat="1" applyFont="1" applyFill="1" applyBorder="1" applyAlignment="1" applyProtection="1">
      <alignment horizontal="right"/>
    </xf>
    <xf numFmtId="2" fontId="3" fillId="0" borderId="2" xfId="0" applyNumberFormat="1" applyFont="1" applyFill="1" applyBorder="1" applyAlignment="1" applyProtection="1">
      <protection locked="0"/>
    </xf>
    <xf numFmtId="20" fontId="2" fillId="0" borderId="1" xfId="0" applyNumberFormat="1" applyFont="1" applyFill="1" applyBorder="1" applyAlignment="1" applyProtection="1">
      <alignment horizontal="right"/>
      <protection locked="0"/>
    </xf>
    <xf numFmtId="3" fontId="2" fillId="7" borderId="1" xfId="0" applyNumberFormat="1" applyFont="1" applyFill="1" applyBorder="1" applyAlignment="1" applyProtection="1">
      <alignment horizontal="right"/>
      <protection locked="0"/>
    </xf>
    <xf numFmtId="3" fontId="2" fillId="2" borderId="1" xfId="0" applyNumberFormat="1" applyFont="1" applyFill="1" applyBorder="1" applyAlignment="1" applyProtection="1">
      <alignment horizontal="right"/>
      <protection locked="0"/>
    </xf>
    <xf numFmtId="0" fontId="2" fillId="7" borderId="1" xfId="0" applyNumberFormat="1" applyFont="1" applyFill="1" applyBorder="1" applyAlignment="1" applyProtection="1">
      <alignment horizontal="right"/>
      <protection locked="0"/>
    </xf>
    <xf numFmtId="164" fontId="2" fillId="9" borderId="1" xfId="0" applyNumberFormat="1" applyFont="1" applyFill="1" applyBorder="1" applyAlignment="1" applyProtection="1">
      <alignment horizontal="right"/>
      <protection locked="0"/>
    </xf>
    <xf numFmtId="2" fontId="3" fillId="0" borderId="2" xfId="0" applyNumberFormat="1" applyFont="1" applyFill="1" applyBorder="1" applyAlignment="1" applyProtection="1">
      <alignment horizontal="left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46" fontId="2" fillId="0" borderId="1" xfId="0" applyNumberFormat="1" applyFont="1" applyFill="1" applyBorder="1"/>
    <xf numFmtId="0" fontId="2" fillId="0" borderId="1" xfId="0" applyNumberFormat="1" applyFont="1" applyFill="1" applyBorder="1" applyAlignment="1" applyProtection="1">
      <alignment horizontal="right"/>
      <protection locked="0"/>
    </xf>
    <xf numFmtId="166" fontId="2" fillId="0" borderId="1" xfId="0" applyNumberFormat="1" applyFont="1" applyFill="1" applyBorder="1" applyAlignment="1" applyProtection="1">
      <alignment horizontal="right"/>
      <protection locked="0"/>
    </xf>
    <xf numFmtId="1" fontId="2" fillId="7" borderId="0" xfId="0" applyNumberFormat="1" applyFont="1" applyFill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 indent="2"/>
      <protection locked="0"/>
    </xf>
    <xf numFmtId="46" fontId="2" fillId="5" borderId="1" xfId="0" applyNumberFormat="1" applyFont="1" applyFill="1" applyBorder="1" applyAlignment="1" applyProtection="1">
      <alignment horizontal="right"/>
      <protection locked="0"/>
    </xf>
    <xf numFmtId="171" fontId="3" fillId="7" borderId="1" xfId="0" applyNumberFormat="1" applyFont="1" applyFill="1" applyBorder="1" applyAlignment="1" applyProtection="1">
      <alignment horizontal="right"/>
    </xf>
    <xf numFmtId="164" fontId="3" fillId="10" borderId="1" xfId="0" applyNumberFormat="1" applyFont="1" applyFill="1" applyBorder="1" applyAlignment="1" applyProtection="1">
      <alignment horizontal="right"/>
    </xf>
    <xf numFmtId="171" fontId="3" fillId="5" borderId="1" xfId="0" applyNumberFormat="1" applyFont="1" applyFill="1" applyBorder="1" applyAlignment="1" applyProtection="1">
      <alignment horizontal="right"/>
    </xf>
    <xf numFmtId="2" fontId="5" fillId="0" borderId="0" xfId="0" applyNumberFormat="1" applyFont="1" applyAlignment="1" applyProtection="1">
      <alignment horizontal="right"/>
      <protection locked="0"/>
    </xf>
    <xf numFmtId="2" fontId="3" fillId="0" borderId="2" xfId="0" applyNumberFormat="1" applyFont="1" applyBorder="1" applyAlignment="1" applyProtection="1">
      <alignment horizontal="left"/>
      <protection locked="0"/>
    </xf>
    <xf numFmtId="2" fontId="3" fillId="5" borderId="2" xfId="0" quotePrefix="1" applyNumberFormat="1" applyFont="1" applyFill="1" applyBorder="1" applyAlignment="1" applyProtection="1">
      <alignment horizontal="left"/>
      <protection locked="0"/>
    </xf>
    <xf numFmtId="39" fontId="3" fillId="5" borderId="3" xfId="0" applyNumberFormat="1" applyFont="1" applyFill="1" applyBorder="1" applyAlignment="1" applyProtection="1">
      <alignment horizontal="right"/>
    </xf>
    <xf numFmtId="39" fontId="3" fillId="5" borderId="4" xfId="0" applyNumberFormat="1" applyFont="1" applyFill="1" applyBorder="1" applyAlignment="1" applyProtection="1">
      <alignment horizontal="right"/>
    </xf>
    <xf numFmtId="2" fontId="4" fillId="0" borderId="0" xfId="0" applyNumberFormat="1" applyFont="1" applyAlignment="1" applyProtection="1">
      <alignment horizontal="right"/>
      <protection locked="0"/>
    </xf>
    <xf numFmtId="2" fontId="5" fillId="5" borderId="0" xfId="0" applyNumberFormat="1" applyFont="1" applyFill="1" applyAlignment="1" applyProtection="1">
      <alignment horizontal="right"/>
      <protection locked="0"/>
    </xf>
    <xf numFmtId="39" fontId="3" fillId="8" borderId="3" xfId="0" applyNumberFormat="1" applyFont="1" applyFill="1" applyBorder="1" applyAlignment="1" applyProtection="1">
      <alignment horizontal="right"/>
    </xf>
    <xf numFmtId="39" fontId="3" fillId="8" borderId="4" xfId="0" applyNumberFormat="1" applyFont="1" applyFill="1" applyBorder="1" applyAlignment="1" applyProtection="1">
      <alignment horizontal="right"/>
    </xf>
    <xf numFmtId="2" fontId="3" fillId="8" borderId="0" xfId="0" applyNumberFormat="1" applyFont="1" applyFill="1" applyAlignment="1" applyProtection="1">
      <alignment horizontal="right"/>
      <protection locked="0"/>
    </xf>
    <xf numFmtId="164" fontId="3" fillId="2" borderId="0" xfId="0" applyNumberFormat="1" applyFont="1" applyFill="1" applyBorder="1" applyAlignment="1" applyProtection="1">
      <alignment horizontal="center"/>
      <protection locked="0"/>
    </xf>
    <xf numFmtId="164" fontId="3" fillId="4" borderId="0" xfId="0" applyNumberFormat="1" applyFont="1" applyFill="1" applyAlignment="1" applyProtection="1">
      <alignment horizontal="right"/>
      <protection locked="0"/>
    </xf>
    <xf numFmtId="164" fontId="3" fillId="4" borderId="0" xfId="0" applyNumberFormat="1" applyFont="1" applyFill="1" applyAlignment="1" applyProtection="1">
      <alignment horizontal="center" vertical="center"/>
      <protection locked="0"/>
    </xf>
    <xf numFmtId="164" fontId="3" fillId="2" borderId="0" xfId="0" applyNumberFormat="1" applyFont="1" applyFill="1" applyBorder="1" applyAlignment="1" applyProtection="1">
      <alignment horizontal="center"/>
      <protection locked="0"/>
    </xf>
    <xf numFmtId="171" fontId="3" fillId="8" borderId="1" xfId="0" applyNumberFormat="1" applyFont="1" applyFill="1" applyBorder="1" applyAlignment="1" applyProtection="1">
      <alignment horizontal="right"/>
    </xf>
    <xf numFmtId="166" fontId="3" fillId="8" borderId="1" xfId="0" applyNumberFormat="1" applyFont="1" applyFill="1" applyBorder="1" applyAlignment="1" applyProtection="1">
      <alignment horizontal="right"/>
    </xf>
    <xf numFmtId="2" fontId="4" fillId="2" borderId="3" xfId="0" applyNumberFormat="1" applyFont="1" applyFill="1" applyBorder="1" applyAlignment="1" applyProtection="1">
      <protection locked="0"/>
    </xf>
    <xf numFmtId="2" fontId="5" fillId="7" borderId="3" xfId="0" applyNumberFormat="1" applyFont="1" applyFill="1" applyBorder="1" applyAlignment="1" applyProtection="1">
      <protection locked="0"/>
    </xf>
    <xf numFmtId="2" fontId="5" fillId="2" borderId="3" xfId="0" applyNumberFormat="1" applyFont="1" applyFill="1" applyBorder="1" applyAlignment="1" applyProtection="1">
      <protection locked="0"/>
    </xf>
    <xf numFmtId="39" fontId="5" fillId="5" borderId="3" xfId="0" applyNumberFormat="1" applyFont="1" applyFill="1" applyBorder="1" applyAlignment="1" applyProtection="1">
      <alignment horizontal="right"/>
    </xf>
    <xf numFmtId="2" fontId="5" fillId="5" borderId="3" xfId="0" applyNumberFormat="1" applyFont="1" applyFill="1" applyBorder="1" applyAlignment="1" applyProtection="1">
      <protection locked="0"/>
    </xf>
    <xf numFmtId="172" fontId="2" fillId="2" borderId="1" xfId="0" applyNumberFormat="1" applyFont="1" applyFill="1" applyBorder="1" applyAlignment="1" applyProtection="1">
      <alignment horizontal="right"/>
      <protection locked="0"/>
    </xf>
    <xf numFmtId="164" fontId="3" fillId="7" borderId="2" xfId="0" applyNumberFormat="1" applyFont="1" applyFill="1" applyBorder="1" applyAlignment="1" applyProtection="1">
      <alignment horizontal="center"/>
      <protection locked="0"/>
    </xf>
    <xf numFmtId="164" fontId="3" fillId="7" borderId="3" xfId="0" applyNumberFormat="1" applyFont="1" applyFill="1" applyBorder="1" applyAlignment="1" applyProtection="1">
      <alignment horizontal="center"/>
      <protection locked="0"/>
    </xf>
    <xf numFmtId="164" fontId="3" fillId="7" borderId="4" xfId="0" applyNumberFormat="1" applyFont="1" applyFill="1" applyBorder="1" applyAlignment="1" applyProtection="1">
      <alignment horizontal="center"/>
      <protection locked="0"/>
    </xf>
    <xf numFmtId="164" fontId="3" fillId="2" borderId="0" xfId="0" applyNumberFormat="1" applyFont="1" applyFill="1" applyBorder="1" applyAlignment="1" applyProtection="1">
      <alignment horizontal="center"/>
      <protection locked="0"/>
    </xf>
    <xf numFmtId="2" fontId="3" fillId="7" borderId="2" xfId="0" applyNumberFormat="1" applyFont="1" applyFill="1" applyBorder="1" applyAlignment="1" applyProtection="1">
      <alignment horizontal="center"/>
      <protection locked="0"/>
    </xf>
    <xf numFmtId="2" fontId="3" fillId="7" borderId="3" xfId="0" applyNumberFormat="1" applyFont="1" applyFill="1" applyBorder="1" applyAlignment="1" applyProtection="1">
      <alignment horizontal="center"/>
      <protection locked="0"/>
    </xf>
    <xf numFmtId="2" fontId="3" fillId="7" borderId="4" xfId="0" applyNumberFormat="1" applyFont="1" applyFill="1" applyBorder="1" applyAlignment="1" applyProtection="1">
      <alignment horizontal="center"/>
      <protection locked="0"/>
    </xf>
    <xf numFmtId="164" fontId="2" fillId="7" borderId="2" xfId="0" applyNumberFormat="1" applyFont="1" applyFill="1" applyBorder="1" applyAlignment="1" applyProtection="1">
      <alignment horizontal="center"/>
      <protection locked="0"/>
    </xf>
    <xf numFmtId="164" fontId="2" fillId="7" borderId="3" xfId="0" applyNumberFormat="1" applyFont="1" applyFill="1" applyBorder="1" applyAlignment="1" applyProtection="1">
      <alignment horizontal="center"/>
      <protection locked="0"/>
    </xf>
    <xf numFmtId="164" fontId="2" fillId="7" borderId="4" xfId="0" applyNumberFormat="1" applyFont="1" applyFill="1" applyBorder="1" applyAlignment="1" applyProtection="1">
      <alignment horizontal="center"/>
      <protection locked="0"/>
    </xf>
    <xf numFmtId="2" fontId="2" fillId="5" borderId="2" xfId="0" applyNumberFormat="1" applyFont="1" applyFill="1" applyBorder="1" applyAlignment="1" applyProtection="1">
      <alignment horizontal="center"/>
      <protection locked="0"/>
    </xf>
    <xf numFmtId="2" fontId="2" fillId="5" borderId="3" xfId="0" applyNumberFormat="1" applyFont="1" applyFill="1" applyBorder="1" applyAlignment="1" applyProtection="1">
      <alignment horizontal="center"/>
      <protection locked="0"/>
    </xf>
    <xf numFmtId="2" fontId="2" fillId="5" borderId="4" xfId="0" applyNumberFormat="1" applyFont="1" applyFill="1" applyBorder="1" applyAlignment="1" applyProtection="1">
      <alignment horizontal="center"/>
      <protection locked="0"/>
    </xf>
    <xf numFmtId="164" fontId="3" fillId="4" borderId="0" xfId="0" applyNumberFormat="1" applyFont="1" applyFill="1" applyAlignment="1" applyProtection="1">
      <alignment horizontal="right"/>
      <protection locked="0"/>
    </xf>
    <xf numFmtId="0" fontId="2" fillId="4" borderId="0" xfId="0" applyFont="1" applyFill="1" applyAlignment="1" applyProtection="1">
      <alignment wrapText="1"/>
      <protection locked="0"/>
    </xf>
    <xf numFmtId="164" fontId="3" fillId="4" borderId="0" xfId="0" applyNumberFormat="1" applyFont="1" applyFill="1" applyAlignment="1" applyProtection="1">
      <alignment horizontal="center" vertical="center"/>
      <protection locked="0"/>
    </xf>
    <xf numFmtId="164" fontId="3" fillId="4" borderId="0" xfId="0" applyNumberFormat="1" applyFont="1" applyFill="1" applyAlignment="1" applyProtection="1">
      <alignment horizontal="center"/>
      <protection locked="0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D7E4BC"/>
      <color rgb="FFD7DABC"/>
      <color rgb="FFD7E476"/>
      <color rgb="FFDAD7BC"/>
      <color rgb="FF0000FF"/>
      <color rgb="FF3B4A1E"/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'PE Atual 05.06.12'!$A$262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solidFill>
              <a:srgbClr val="13995C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 Atual 05.06.12'!$B$3:$K$3</c:f>
              <c:strCache>
                <c:ptCount val="10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</c:strCache>
            </c:strRef>
          </c:cat>
          <c:val>
            <c:numRef>
              <c:f>'PE Atual 05.06.12'!$B$262:$K$262</c:f>
              <c:numCache>
                <c:formatCode>0.00</c:formatCode>
                <c:ptCount val="10"/>
                <c:pt idx="0">
                  <c:v>82.903225806451616</c:v>
                </c:pt>
                <c:pt idx="1">
                  <c:v>69.387755102040813</c:v>
                </c:pt>
                <c:pt idx="2">
                  <c:v>68.617511520737324</c:v>
                </c:pt>
                <c:pt idx="3">
                  <c:v>79.571428571428569</c:v>
                </c:pt>
                <c:pt idx="4">
                  <c:v>82.027649769585253</c:v>
                </c:pt>
                <c:pt idx="5">
                  <c:v>87.428571428571431</c:v>
                </c:pt>
                <c:pt idx="6">
                  <c:v>84.516129032258064</c:v>
                </c:pt>
                <c:pt idx="7">
                  <c:v>90.36866359447005</c:v>
                </c:pt>
                <c:pt idx="8">
                  <c:v>89</c:v>
                </c:pt>
                <c:pt idx="9">
                  <c:v>80.967741935483872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95822072"/>
        <c:axId val="295818936"/>
        <c:axId val="0"/>
      </c:bar3DChart>
      <c:catAx>
        <c:axId val="295822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295818936"/>
        <c:crosses val="autoZero"/>
        <c:auto val="1"/>
        <c:lblAlgn val="ctr"/>
        <c:lblOffset val="100"/>
        <c:noMultiLvlLbl val="0"/>
      </c:catAx>
      <c:valAx>
        <c:axId val="29581893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295822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100000">
          <a:srgbClr val="DDEBCF"/>
        </a:gs>
        <a:gs pos="50000">
          <a:srgbClr val="9CB86E"/>
        </a:gs>
        <a:gs pos="100000">
          <a:srgbClr val="156B13"/>
        </a:gs>
      </a:gsLst>
      <a:lin ang="2700000" scaled="1"/>
      <a:tileRect/>
    </a:gra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2256" footer="0.3149606200000225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'PE Atual 05.06.12'!$A$256</c:f>
              <c:strCache>
                <c:ptCount val="1"/>
                <c:pt idx="0">
                  <c:v>Clínica Médica</c:v>
                </c:pt>
              </c:strCache>
            </c:strRef>
          </c:tx>
          <c:spPr>
            <a:solidFill>
              <a:srgbClr val="13995C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 Atual 05.06.12'!$B$3:$K$3</c:f>
              <c:strCache>
                <c:ptCount val="10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</c:strCache>
            </c:strRef>
          </c:cat>
          <c:val>
            <c:numRef>
              <c:f>'PE Atual 05.06.12'!$B$256:$K$256</c:f>
              <c:numCache>
                <c:formatCode>0.00</c:formatCode>
                <c:ptCount val="10"/>
                <c:pt idx="0">
                  <c:v>52.073732718894007</c:v>
                </c:pt>
                <c:pt idx="1">
                  <c:v>42.687074829931973</c:v>
                </c:pt>
                <c:pt idx="2">
                  <c:v>40.399385560675881</c:v>
                </c:pt>
                <c:pt idx="3">
                  <c:v>46.349206349206348</c:v>
                </c:pt>
                <c:pt idx="4">
                  <c:v>61.136712749615974</c:v>
                </c:pt>
                <c:pt idx="5">
                  <c:v>64.920634920634924</c:v>
                </c:pt>
                <c:pt idx="6">
                  <c:v>65.437788018433181</c:v>
                </c:pt>
                <c:pt idx="7">
                  <c:v>68.356374807987706</c:v>
                </c:pt>
                <c:pt idx="8">
                  <c:v>58.253968253968253</c:v>
                </c:pt>
                <c:pt idx="9">
                  <c:v>52.534562211981566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95820896"/>
        <c:axId val="295819328"/>
        <c:axId val="0"/>
      </c:bar3DChart>
      <c:catAx>
        <c:axId val="295820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295819328"/>
        <c:crosses val="autoZero"/>
        <c:auto val="1"/>
        <c:lblAlgn val="ctr"/>
        <c:lblOffset val="100"/>
        <c:noMultiLvlLbl val="0"/>
      </c:catAx>
      <c:valAx>
        <c:axId val="295819328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295820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100000">
          <a:srgbClr val="DDEBCF"/>
        </a:gs>
        <a:gs pos="50000">
          <a:srgbClr val="9CB86E"/>
        </a:gs>
        <a:gs pos="100000">
          <a:srgbClr val="156B13"/>
        </a:gs>
      </a:gsLst>
      <a:lin ang="2700000" scaled="1"/>
      <a:tileRect/>
    </a:gra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2267" footer="0.3149606200000226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'PE Atual 05.06.12'!$A$257</c:f>
              <c:strCache>
                <c:ptCount val="1"/>
                <c:pt idx="0">
                  <c:v>Clínica Cirúrgica </c:v>
                </c:pt>
              </c:strCache>
            </c:strRef>
          </c:tx>
          <c:spPr>
            <a:solidFill>
              <a:srgbClr val="13995C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 Atual 05.06.12'!$B$3:$K$3</c:f>
              <c:strCache>
                <c:ptCount val="10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</c:strCache>
            </c:strRef>
          </c:cat>
          <c:val>
            <c:numRef>
              <c:f>'PE Atual 05.06.12'!$B$257:$K$257</c:f>
              <c:numCache>
                <c:formatCode>0.00</c:formatCode>
                <c:ptCount val="10"/>
                <c:pt idx="0">
                  <c:v>150.09487666034155</c:v>
                </c:pt>
                <c:pt idx="1">
                  <c:v>132.56302521008402</c:v>
                </c:pt>
                <c:pt idx="2">
                  <c:v>125.99620493358634</c:v>
                </c:pt>
                <c:pt idx="3">
                  <c:v>157.25490196078431</c:v>
                </c:pt>
                <c:pt idx="4">
                  <c:v>134.72485768500948</c:v>
                </c:pt>
                <c:pt idx="5">
                  <c:v>132.35294117647058</c:v>
                </c:pt>
                <c:pt idx="6">
                  <c:v>132.44781783681213</c:v>
                </c:pt>
                <c:pt idx="7">
                  <c:v>140.03795066413662</c:v>
                </c:pt>
                <c:pt idx="8">
                  <c:v>139.21568627450981</c:v>
                </c:pt>
                <c:pt idx="9">
                  <c:v>112.5237191650854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2495472"/>
        <c:axId val="342491944"/>
        <c:axId val="0"/>
      </c:bar3DChart>
      <c:catAx>
        <c:axId val="342495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91944"/>
        <c:crosses val="autoZero"/>
        <c:auto val="1"/>
        <c:lblAlgn val="ctr"/>
        <c:lblOffset val="100"/>
        <c:noMultiLvlLbl val="0"/>
      </c:catAx>
      <c:valAx>
        <c:axId val="342491944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95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100000">
          <a:srgbClr val="DDEBCF"/>
        </a:gs>
        <a:gs pos="50000">
          <a:srgbClr val="9CB86E"/>
        </a:gs>
        <a:gs pos="100000">
          <a:srgbClr val="156B13"/>
        </a:gs>
      </a:gsLst>
      <a:lin ang="2700000" scaled="1"/>
      <a:tileRect/>
    </a:gra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2284" footer="0.3149606200000228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'PE Atual 05.06.12'!$A$258</c:f>
              <c:strCache>
                <c:ptCount val="1"/>
                <c:pt idx="0">
                  <c:v>Clínica Obstétrica</c:v>
                </c:pt>
              </c:strCache>
            </c:strRef>
          </c:tx>
          <c:spPr>
            <a:solidFill>
              <a:srgbClr val="13995C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 Atual 05.06.12'!$B$3:$K$3</c:f>
              <c:strCache>
                <c:ptCount val="10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</c:strCache>
            </c:strRef>
          </c:cat>
          <c:val>
            <c:numRef>
              <c:f>'PE Atual 05.06.12'!$B$258:$K$258</c:f>
              <c:numCache>
                <c:formatCode>0.00</c:formatCode>
                <c:ptCount val="10"/>
                <c:pt idx="0">
                  <c:v>59.677419354838712</c:v>
                </c:pt>
                <c:pt idx="1">
                  <c:v>54.166666666666664</c:v>
                </c:pt>
                <c:pt idx="2">
                  <c:v>48.387096774193552</c:v>
                </c:pt>
                <c:pt idx="3">
                  <c:v>59.444444444444443</c:v>
                </c:pt>
                <c:pt idx="4">
                  <c:v>60.215053763440864</c:v>
                </c:pt>
                <c:pt idx="5">
                  <c:v>47.777777777777779</c:v>
                </c:pt>
                <c:pt idx="6">
                  <c:v>47.311827956989248</c:v>
                </c:pt>
                <c:pt idx="7">
                  <c:v>65.053763440860209</c:v>
                </c:pt>
                <c:pt idx="8">
                  <c:v>73.333333333333329</c:v>
                </c:pt>
                <c:pt idx="9">
                  <c:v>70.967741935483872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2491160"/>
        <c:axId val="342489592"/>
        <c:axId val="0"/>
      </c:bar3DChart>
      <c:catAx>
        <c:axId val="342491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89592"/>
        <c:crosses val="autoZero"/>
        <c:auto val="1"/>
        <c:lblAlgn val="ctr"/>
        <c:lblOffset val="100"/>
        <c:noMultiLvlLbl val="0"/>
      </c:catAx>
      <c:valAx>
        <c:axId val="342489592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91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100000">
          <a:srgbClr val="DDEBCF"/>
        </a:gs>
        <a:gs pos="50000">
          <a:srgbClr val="9CB86E"/>
        </a:gs>
        <a:gs pos="100000">
          <a:srgbClr val="156B13"/>
        </a:gs>
      </a:gsLst>
      <a:lin ang="2700000" scaled="1"/>
      <a:tileRect/>
    </a:gra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2295" footer="0.3149606200000229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'PE Atual 05.06.12'!$A$259</c:f>
              <c:strCache>
                <c:ptCount val="1"/>
                <c:pt idx="0">
                  <c:v>Clínica Pediátrica</c:v>
                </c:pt>
              </c:strCache>
            </c:strRef>
          </c:tx>
          <c:spPr>
            <a:solidFill>
              <a:srgbClr val="13995C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 Atual 05.06.12'!$B$3:$K$3</c:f>
              <c:strCache>
                <c:ptCount val="10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</c:strCache>
            </c:strRef>
          </c:cat>
          <c:val>
            <c:numRef>
              <c:f>'PE Atual 05.06.12'!$B$259:$K$259</c:f>
              <c:numCache>
                <c:formatCode>0.00</c:formatCode>
                <c:ptCount val="10"/>
                <c:pt idx="0">
                  <c:v>128.57142857142858</c:v>
                </c:pt>
                <c:pt idx="1">
                  <c:v>98.724489795918373</c:v>
                </c:pt>
                <c:pt idx="2">
                  <c:v>108.7557603686636</c:v>
                </c:pt>
                <c:pt idx="3">
                  <c:v>111.9047619047619</c:v>
                </c:pt>
                <c:pt idx="4">
                  <c:v>129.03225806451613</c:v>
                </c:pt>
                <c:pt idx="5">
                  <c:v>158.57142857142858</c:v>
                </c:pt>
                <c:pt idx="6">
                  <c:v>143.31797235023041</c:v>
                </c:pt>
                <c:pt idx="7">
                  <c:v>151.38248847926266</c:v>
                </c:pt>
                <c:pt idx="8">
                  <c:v>157.14285714285714</c:v>
                </c:pt>
                <c:pt idx="9">
                  <c:v>158.98617511520737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2490768"/>
        <c:axId val="342488416"/>
        <c:axId val="0"/>
      </c:bar3DChart>
      <c:catAx>
        <c:axId val="342490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88416"/>
        <c:crosses val="autoZero"/>
        <c:auto val="1"/>
        <c:lblAlgn val="ctr"/>
        <c:lblOffset val="100"/>
        <c:noMultiLvlLbl val="0"/>
      </c:catAx>
      <c:valAx>
        <c:axId val="34248841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342490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gradFill flip="none" rotWithShape="1">
      <a:gsLst>
        <a:gs pos="100000">
          <a:srgbClr val="DDEBCF"/>
        </a:gs>
        <a:gs pos="50000">
          <a:srgbClr val="9CB86E"/>
        </a:gs>
        <a:gs pos="100000">
          <a:srgbClr val="156B13"/>
        </a:gs>
      </a:gsLst>
      <a:lin ang="2700000" scaled="1"/>
      <a:tileRect/>
    </a:gra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2306" footer="0.31496062000002306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0</xdr:row>
      <xdr:rowOff>152400</xdr:rowOff>
    </xdr:from>
    <xdr:to>
      <xdr:col>7</xdr:col>
      <xdr:colOff>466725</xdr:colOff>
      <xdr:row>17</xdr:row>
      <xdr:rowOff>142875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180975</xdr:colOff>
      <xdr:row>19</xdr:row>
      <xdr:rowOff>28575</xdr:rowOff>
    </xdr:from>
    <xdr:to>
      <xdr:col>7</xdr:col>
      <xdr:colOff>485775</xdr:colOff>
      <xdr:row>36</xdr:row>
      <xdr:rowOff>19050</xdr:rowOff>
    </xdr:to>
    <xdr:graphicFrame macro="">
      <xdr:nvGraphicFramePr>
        <xdr:cNvPr id="3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28575</xdr:colOff>
      <xdr:row>1</xdr:row>
      <xdr:rowOff>0</xdr:rowOff>
    </xdr:from>
    <xdr:to>
      <xdr:col>15</xdr:col>
      <xdr:colOff>333375</xdr:colOff>
      <xdr:row>17</xdr:row>
      <xdr:rowOff>152400</xdr:rowOff>
    </xdr:to>
    <xdr:graphicFrame macro="">
      <xdr:nvGraphicFramePr>
        <xdr:cNvPr id="4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66675</xdr:colOff>
      <xdr:row>19</xdr:row>
      <xdr:rowOff>9525</xdr:rowOff>
    </xdr:from>
    <xdr:to>
      <xdr:col>15</xdr:col>
      <xdr:colOff>371475</xdr:colOff>
      <xdr:row>36</xdr:row>
      <xdr:rowOff>0</xdr:rowOff>
    </xdr:to>
    <xdr:graphicFrame macro="">
      <xdr:nvGraphicFramePr>
        <xdr:cNvPr id="5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266700</xdr:colOff>
      <xdr:row>37</xdr:row>
      <xdr:rowOff>152400</xdr:rowOff>
    </xdr:from>
    <xdr:to>
      <xdr:col>11</xdr:col>
      <xdr:colOff>571500</xdr:colOff>
      <xdr:row>54</xdr:row>
      <xdr:rowOff>142875</xdr:rowOff>
    </xdr:to>
    <xdr:graphicFrame macro="">
      <xdr:nvGraphicFramePr>
        <xdr:cNvPr id="6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7"/>
  <sheetViews>
    <sheetView tabSelected="1" view="pageBreakPreview" zoomScale="58" zoomScaleNormal="90" zoomScaleSheetLayoutView="58" zoomScalePageLayoutView="50" workbookViewId="0">
      <pane xSplit="1" ySplit="3" topLeftCell="C480" activePane="bottomRight" state="frozen"/>
      <selection pane="topRight" activeCell="B1" sqref="B1"/>
      <selection pane="bottomLeft" activeCell="A4" sqref="A4"/>
      <selection pane="bottomRight" activeCell="N649" sqref="N649"/>
    </sheetView>
  </sheetViews>
  <sheetFormatPr defaultColWidth="9.140625" defaultRowHeight="15" x14ac:dyDescent="0.25"/>
  <cols>
    <col min="1" max="1" width="60.140625" style="86" customWidth="1"/>
    <col min="2" max="2" width="11.5703125" style="89" bestFit="1" customWidth="1"/>
    <col min="3" max="3" width="12.5703125" style="89" customWidth="1"/>
    <col min="4" max="4" width="10.5703125" style="89" customWidth="1"/>
    <col min="5" max="5" width="10.7109375" style="89" customWidth="1"/>
    <col min="6" max="6" width="11.28515625" style="89" bestFit="1" customWidth="1"/>
    <col min="7" max="7" width="11.5703125" style="89" bestFit="1" customWidth="1"/>
    <col min="8" max="8" width="11.85546875" style="90" customWidth="1"/>
    <col min="9" max="9" width="11.5703125" style="89" bestFit="1" customWidth="1"/>
    <col min="10" max="10" width="12" style="90" customWidth="1"/>
    <col min="11" max="11" width="11.7109375" style="89" customWidth="1"/>
    <col min="12" max="12" width="12" style="90" customWidth="1"/>
    <col min="13" max="13" width="11.5703125" style="90" customWidth="1"/>
    <col min="14" max="14" width="14.28515625" style="91" customWidth="1"/>
    <col min="15" max="16384" width="9.140625" style="2"/>
  </cols>
  <sheetData>
    <row r="1" spans="1:14" x14ac:dyDescent="0.25">
      <c r="A1" s="251" t="s">
        <v>424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</row>
    <row r="2" spans="1:14" s="3" customFormat="1" x14ac:dyDescent="0.25">
      <c r="A2" s="236"/>
      <c r="B2" s="236"/>
      <c r="C2" s="236"/>
      <c r="D2" s="236"/>
      <c r="E2" s="236"/>
      <c r="F2" s="239"/>
      <c r="G2" s="236"/>
      <c r="H2" s="236"/>
      <c r="I2" s="236"/>
      <c r="J2" s="236"/>
      <c r="K2" s="236"/>
      <c r="L2" s="236"/>
      <c r="M2" s="236"/>
      <c r="N2" s="236"/>
    </row>
    <row r="3" spans="1:14" s="4" customFormat="1" ht="23.25" customHeight="1" x14ac:dyDescent="0.25">
      <c r="A3" s="101" t="s">
        <v>0</v>
      </c>
      <c r="B3" s="102" t="s">
        <v>295</v>
      </c>
      <c r="C3" s="102" t="s">
        <v>296</v>
      </c>
      <c r="D3" s="102" t="s">
        <v>297</v>
      </c>
      <c r="E3" s="102" t="s">
        <v>298</v>
      </c>
      <c r="F3" s="102" t="s">
        <v>299</v>
      </c>
      <c r="G3" s="102" t="s">
        <v>300</v>
      </c>
      <c r="H3" s="102" t="s">
        <v>304</v>
      </c>
      <c r="I3" s="102" t="s">
        <v>305</v>
      </c>
      <c r="J3" s="102" t="s">
        <v>306</v>
      </c>
      <c r="K3" s="102" t="s">
        <v>307</v>
      </c>
      <c r="L3" s="102" t="s">
        <v>308</v>
      </c>
      <c r="M3" s="102" t="s">
        <v>309</v>
      </c>
      <c r="N3" s="102" t="s">
        <v>346</v>
      </c>
    </row>
    <row r="4" spans="1:14" s="5" customFormat="1" ht="23.25" customHeight="1" x14ac:dyDescent="0.25">
      <c r="A4" s="103" t="s">
        <v>1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8"/>
    </row>
    <row r="5" spans="1:14" s="4" customFormat="1" ht="12" customHeight="1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</row>
    <row r="6" spans="1:14" s="9" customFormat="1" ht="23.25" customHeight="1" x14ac:dyDescent="0.25">
      <c r="A6" s="104" t="s">
        <v>2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10"/>
    </row>
    <row r="7" spans="1:14" s="4" customFormat="1" ht="23.25" customHeight="1" x14ac:dyDescent="0.25">
      <c r="A7" s="10" t="s">
        <v>3</v>
      </c>
      <c r="B7" s="106">
        <v>21</v>
      </c>
      <c r="C7" s="92">
        <v>21</v>
      </c>
      <c r="D7" s="106">
        <v>21</v>
      </c>
      <c r="E7" s="11">
        <v>21</v>
      </c>
      <c r="F7" s="106">
        <v>21</v>
      </c>
      <c r="G7" s="11">
        <v>21</v>
      </c>
      <c r="H7" s="175">
        <v>21</v>
      </c>
      <c r="I7" s="11">
        <v>21</v>
      </c>
      <c r="J7" s="175">
        <v>21</v>
      </c>
      <c r="K7" s="11">
        <v>21</v>
      </c>
      <c r="L7" s="175">
        <v>21</v>
      </c>
      <c r="M7" s="11">
        <v>21</v>
      </c>
      <c r="N7" s="105">
        <f>SUM(B7:M7)</f>
        <v>252</v>
      </c>
    </row>
    <row r="8" spans="1:14" s="4" customFormat="1" ht="23.25" customHeight="1" x14ac:dyDescent="0.25">
      <c r="A8" s="12" t="s">
        <v>4</v>
      </c>
      <c r="B8" s="106">
        <v>17</v>
      </c>
      <c r="C8" s="92">
        <v>17</v>
      </c>
      <c r="D8" s="106">
        <v>17</v>
      </c>
      <c r="E8" s="11">
        <v>17</v>
      </c>
      <c r="F8" s="106">
        <v>17</v>
      </c>
      <c r="G8" s="11">
        <v>17</v>
      </c>
      <c r="H8" s="175">
        <v>17</v>
      </c>
      <c r="I8" s="11">
        <v>17</v>
      </c>
      <c r="J8" s="175">
        <v>17</v>
      </c>
      <c r="K8" s="11">
        <v>17</v>
      </c>
      <c r="L8" s="175">
        <v>17</v>
      </c>
      <c r="M8" s="11">
        <v>17</v>
      </c>
      <c r="N8" s="105">
        <f t="shared" ref="N8:N14" si="0">SUM(B8:M8)</f>
        <v>204</v>
      </c>
    </row>
    <row r="9" spans="1:14" s="4" customFormat="1" ht="23.25" customHeight="1" x14ac:dyDescent="0.25">
      <c r="A9" s="10" t="s">
        <v>5</v>
      </c>
      <c r="B9" s="106">
        <v>6</v>
      </c>
      <c r="C9" s="92">
        <v>6</v>
      </c>
      <c r="D9" s="106">
        <v>6</v>
      </c>
      <c r="E9" s="11">
        <v>6</v>
      </c>
      <c r="F9" s="106">
        <v>6</v>
      </c>
      <c r="G9" s="11">
        <v>6</v>
      </c>
      <c r="H9" s="175">
        <v>6</v>
      </c>
      <c r="I9" s="11">
        <v>6</v>
      </c>
      <c r="J9" s="175">
        <v>6</v>
      </c>
      <c r="K9" s="11">
        <v>6</v>
      </c>
      <c r="L9" s="175">
        <v>6</v>
      </c>
      <c r="M9" s="11">
        <v>6</v>
      </c>
      <c r="N9" s="105">
        <f t="shared" si="0"/>
        <v>72</v>
      </c>
    </row>
    <row r="10" spans="1:14" s="4" customFormat="1" ht="23.25" customHeight="1" x14ac:dyDescent="0.25">
      <c r="A10" s="12" t="s">
        <v>6</v>
      </c>
      <c r="B10" s="106">
        <v>9</v>
      </c>
      <c r="C10" s="92">
        <v>9</v>
      </c>
      <c r="D10" s="106">
        <v>9</v>
      </c>
      <c r="E10" s="11">
        <v>9</v>
      </c>
      <c r="F10" s="106">
        <v>9</v>
      </c>
      <c r="G10" s="11">
        <v>9</v>
      </c>
      <c r="H10" s="175">
        <v>9</v>
      </c>
      <c r="I10" s="11">
        <v>9</v>
      </c>
      <c r="J10" s="175">
        <v>9</v>
      </c>
      <c r="K10" s="11">
        <v>9</v>
      </c>
      <c r="L10" s="175">
        <v>9</v>
      </c>
      <c r="M10" s="11">
        <v>9</v>
      </c>
      <c r="N10" s="105">
        <f t="shared" si="0"/>
        <v>108</v>
      </c>
    </row>
    <row r="11" spans="1:14" s="4" customFormat="1" ht="23.25" customHeight="1" x14ac:dyDescent="0.25">
      <c r="A11" s="12" t="s">
        <v>14</v>
      </c>
      <c r="B11" s="106">
        <v>7</v>
      </c>
      <c r="C11" s="92">
        <v>7</v>
      </c>
      <c r="D11" s="106">
        <v>7</v>
      </c>
      <c r="E11" s="11">
        <v>7</v>
      </c>
      <c r="F11" s="106">
        <v>7</v>
      </c>
      <c r="G11" s="11">
        <v>7</v>
      </c>
      <c r="H11" s="175">
        <v>7</v>
      </c>
      <c r="I11" s="11">
        <v>7</v>
      </c>
      <c r="J11" s="175">
        <v>7</v>
      </c>
      <c r="K11" s="11">
        <v>7</v>
      </c>
      <c r="L11" s="175">
        <v>7</v>
      </c>
      <c r="M11" s="11">
        <v>7</v>
      </c>
      <c r="N11" s="105">
        <f t="shared" si="0"/>
        <v>84</v>
      </c>
    </row>
    <row r="12" spans="1:14" s="4" customFormat="1" ht="23.25" customHeight="1" x14ac:dyDescent="0.25">
      <c r="A12" s="12" t="s">
        <v>403</v>
      </c>
      <c r="B12" s="106">
        <v>5</v>
      </c>
      <c r="C12" s="92">
        <v>5</v>
      </c>
      <c r="D12" s="106">
        <v>5</v>
      </c>
      <c r="E12" s="11">
        <v>5</v>
      </c>
      <c r="F12" s="106">
        <v>5</v>
      </c>
      <c r="G12" s="11">
        <v>5</v>
      </c>
      <c r="H12" s="175">
        <v>5</v>
      </c>
      <c r="I12" s="11">
        <v>5</v>
      </c>
      <c r="J12" s="175">
        <v>5</v>
      </c>
      <c r="K12" s="11">
        <v>5</v>
      </c>
      <c r="L12" s="175">
        <v>5</v>
      </c>
      <c r="M12" s="11">
        <v>5</v>
      </c>
      <c r="N12" s="105">
        <f t="shared" si="0"/>
        <v>60</v>
      </c>
    </row>
    <row r="13" spans="1:14" s="4" customFormat="1" ht="23.25" customHeight="1" x14ac:dyDescent="0.25">
      <c r="A13" s="12" t="s">
        <v>16</v>
      </c>
      <c r="B13" s="106">
        <v>5</v>
      </c>
      <c r="C13" s="92">
        <v>5</v>
      </c>
      <c r="D13" s="106">
        <v>5</v>
      </c>
      <c r="E13" s="11">
        <v>5</v>
      </c>
      <c r="F13" s="106">
        <v>5</v>
      </c>
      <c r="G13" s="11">
        <v>5</v>
      </c>
      <c r="H13" s="175">
        <v>5</v>
      </c>
      <c r="I13" s="11">
        <v>5</v>
      </c>
      <c r="J13" s="175">
        <v>5</v>
      </c>
      <c r="K13" s="11">
        <v>5</v>
      </c>
      <c r="L13" s="175">
        <v>5</v>
      </c>
      <c r="M13" s="11">
        <v>5</v>
      </c>
      <c r="N13" s="105">
        <f t="shared" si="0"/>
        <v>60</v>
      </c>
    </row>
    <row r="14" spans="1:14" s="9" customFormat="1" ht="23.25" customHeight="1" x14ac:dyDescent="0.25">
      <c r="A14" s="13" t="s">
        <v>7</v>
      </c>
      <c r="B14" s="105">
        <f t="shared" ref="B14:K14" si="1">SUM(B7:B13)</f>
        <v>70</v>
      </c>
      <c r="C14" s="44">
        <f t="shared" si="1"/>
        <v>70</v>
      </c>
      <c r="D14" s="105">
        <f t="shared" ref="D14" si="2">SUM(D7:D13)</f>
        <v>70</v>
      </c>
      <c r="E14" s="14">
        <f t="shared" si="1"/>
        <v>70</v>
      </c>
      <c r="F14" s="105">
        <f t="shared" si="1"/>
        <v>70</v>
      </c>
      <c r="G14" s="14">
        <f t="shared" ref="G14:H14" si="3">SUM(G7:G13)</f>
        <v>70</v>
      </c>
      <c r="H14" s="105">
        <f t="shared" si="3"/>
        <v>70</v>
      </c>
      <c r="I14" s="14">
        <f t="shared" si="1"/>
        <v>70</v>
      </c>
      <c r="J14" s="105">
        <f t="shared" si="1"/>
        <v>70</v>
      </c>
      <c r="K14" s="14">
        <f t="shared" si="1"/>
        <v>70</v>
      </c>
      <c r="L14" s="105">
        <f t="shared" ref="L14" si="4">SUM(L7:L13)</f>
        <v>70</v>
      </c>
      <c r="M14" s="44">
        <f>SUM(M7:M13)</f>
        <v>70</v>
      </c>
      <c r="N14" s="105">
        <f t="shared" si="0"/>
        <v>840</v>
      </c>
    </row>
    <row r="15" spans="1:14" s="16" customFormat="1" ht="12" customHeight="1" x14ac:dyDescent="0.25">
      <c r="A15" s="6"/>
      <c r="B15" s="7"/>
      <c r="C15" s="146"/>
      <c r="D15" s="7"/>
      <c r="E15" s="7"/>
      <c r="F15" s="7"/>
      <c r="G15" s="7"/>
      <c r="H15" s="7"/>
      <c r="I15" s="7"/>
      <c r="J15" s="7"/>
      <c r="K15" s="7"/>
      <c r="L15" s="146"/>
      <c r="M15" s="7"/>
      <c r="N15" s="8"/>
    </row>
    <row r="16" spans="1:14" s="9" customFormat="1" ht="23.25" customHeight="1" x14ac:dyDescent="0.25">
      <c r="A16" s="103" t="s">
        <v>8</v>
      </c>
      <c r="B16" s="107"/>
      <c r="C16" s="196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8"/>
    </row>
    <row r="17" spans="1:14" s="4" customFormat="1" ht="23.25" customHeight="1" x14ac:dyDescent="0.25">
      <c r="A17" s="12" t="s">
        <v>9</v>
      </c>
      <c r="B17" s="106">
        <v>21</v>
      </c>
      <c r="C17" s="92">
        <v>21</v>
      </c>
      <c r="D17" s="106">
        <v>21</v>
      </c>
      <c r="E17" s="11">
        <v>21</v>
      </c>
      <c r="F17" s="106">
        <v>21</v>
      </c>
      <c r="G17" s="11">
        <v>21</v>
      </c>
      <c r="H17" s="175">
        <v>21</v>
      </c>
      <c r="I17" s="11">
        <v>21</v>
      </c>
      <c r="J17" s="175">
        <v>21</v>
      </c>
      <c r="K17" s="11">
        <v>21</v>
      </c>
      <c r="L17" s="175">
        <v>21</v>
      </c>
      <c r="M17" s="11">
        <v>21</v>
      </c>
      <c r="N17" s="105">
        <f>SUM(B17:M17)</f>
        <v>252</v>
      </c>
    </row>
    <row r="18" spans="1:14" s="4" customFormat="1" ht="23.25" customHeight="1" x14ac:dyDescent="0.25">
      <c r="A18" s="12" t="s">
        <v>10</v>
      </c>
      <c r="B18" s="106">
        <v>17</v>
      </c>
      <c r="C18" s="92">
        <v>17</v>
      </c>
      <c r="D18" s="106">
        <v>17</v>
      </c>
      <c r="E18" s="11">
        <v>17</v>
      </c>
      <c r="F18" s="106">
        <v>17</v>
      </c>
      <c r="G18" s="11">
        <v>17</v>
      </c>
      <c r="H18" s="175">
        <v>17</v>
      </c>
      <c r="I18" s="11">
        <v>17</v>
      </c>
      <c r="J18" s="175">
        <v>17</v>
      </c>
      <c r="K18" s="11">
        <v>17</v>
      </c>
      <c r="L18" s="175">
        <v>17</v>
      </c>
      <c r="M18" s="11">
        <v>17</v>
      </c>
      <c r="N18" s="105">
        <f t="shared" ref="N18:N24" si="5">SUM(B18:M18)</f>
        <v>204</v>
      </c>
    </row>
    <row r="19" spans="1:14" s="4" customFormat="1" ht="23.25" customHeight="1" x14ac:dyDescent="0.25">
      <c r="A19" s="12" t="s">
        <v>11</v>
      </c>
      <c r="B19" s="106">
        <v>6</v>
      </c>
      <c r="C19" s="92">
        <v>6</v>
      </c>
      <c r="D19" s="106">
        <v>6</v>
      </c>
      <c r="E19" s="11">
        <v>6</v>
      </c>
      <c r="F19" s="106">
        <v>6</v>
      </c>
      <c r="G19" s="11">
        <v>6</v>
      </c>
      <c r="H19" s="175">
        <v>6</v>
      </c>
      <c r="I19" s="11">
        <v>6</v>
      </c>
      <c r="J19" s="175">
        <v>6</v>
      </c>
      <c r="K19" s="11">
        <v>6</v>
      </c>
      <c r="L19" s="175">
        <v>6</v>
      </c>
      <c r="M19" s="11">
        <v>6</v>
      </c>
      <c r="N19" s="105">
        <f t="shared" si="5"/>
        <v>72</v>
      </c>
    </row>
    <row r="20" spans="1:14" s="4" customFormat="1" ht="23.25" customHeight="1" x14ac:dyDescent="0.25">
      <c r="A20" s="12" t="s">
        <v>12</v>
      </c>
      <c r="B20" s="106">
        <v>9</v>
      </c>
      <c r="C20" s="92">
        <v>9</v>
      </c>
      <c r="D20" s="106">
        <v>9</v>
      </c>
      <c r="E20" s="11">
        <v>9</v>
      </c>
      <c r="F20" s="106">
        <v>9</v>
      </c>
      <c r="G20" s="11">
        <v>9</v>
      </c>
      <c r="H20" s="175">
        <v>9</v>
      </c>
      <c r="I20" s="11">
        <v>9</v>
      </c>
      <c r="J20" s="175">
        <v>9</v>
      </c>
      <c r="K20" s="11">
        <v>9</v>
      </c>
      <c r="L20" s="175">
        <v>9</v>
      </c>
      <c r="M20" s="11">
        <v>9</v>
      </c>
      <c r="N20" s="105">
        <f t="shared" si="5"/>
        <v>108</v>
      </c>
    </row>
    <row r="21" spans="1:14" s="4" customFormat="1" ht="23.25" customHeight="1" x14ac:dyDescent="0.25">
      <c r="A21" s="12" t="s">
        <v>14</v>
      </c>
      <c r="B21" s="106">
        <v>7</v>
      </c>
      <c r="C21" s="92">
        <v>7</v>
      </c>
      <c r="D21" s="106">
        <v>7</v>
      </c>
      <c r="E21" s="11">
        <v>7</v>
      </c>
      <c r="F21" s="106">
        <v>7</v>
      </c>
      <c r="G21" s="11">
        <v>7</v>
      </c>
      <c r="H21" s="175">
        <v>7</v>
      </c>
      <c r="I21" s="11">
        <v>7</v>
      </c>
      <c r="J21" s="175">
        <v>7</v>
      </c>
      <c r="K21" s="11">
        <v>7</v>
      </c>
      <c r="L21" s="175">
        <v>7</v>
      </c>
      <c r="M21" s="11">
        <v>7</v>
      </c>
      <c r="N21" s="105">
        <f t="shared" si="5"/>
        <v>84</v>
      </c>
    </row>
    <row r="22" spans="1:14" s="4" customFormat="1" ht="23.25" customHeight="1" x14ac:dyDescent="0.25">
      <c r="A22" s="12" t="s">
        <v>242</v>
      </c>
      <c r="B22" s="106">
        <v>5</v>
      </c>
      <c r="C22" s="92">
        <v>5</v>
      </c>
      <c r="D22" s="106">
        <v>5</v>
      </c>
      <c r="E22" s="11">
        <v>5</v>
      </c>
      <c r="F22" s="106">
        <v>5</v>
      </c>
      <c r="G22" s="11">
        <v>5</v>
      </c>
      <c r="H22" s="175">
        <v>5</v>
      </c>
      <c r="I22" s="11">
        <v>5</v>
      </c>
      <c r="J22" s="175">
        <v>5</v>
      </c>
      <c r="K22" s="11">
        <v>5</v>
      </c>
      <c r="L22" s="175">
        <v>5</v>
      </c>
      <c r="M22" s="11">
        <v>5</v>
      </c>
      <c r="N22" s="105">
        <f t="shared" si="5"/>
        <v>60</v>
      </c>
    </row>
    <row r="23" spans="1:14" s="4" customFormat="1" ht="23.25" customHeight="1" x14ac:dyDescent="0.25">
      <c r="A23" s="12" t="s">
        <v>16</v>
      </c>
      <c r="B23" s="106">
        <v>5</v>
      </c>
      <c r="C23" s="92">
        <v>5</v>
      </c>
      <c r="D23" s="106">
        <v>5</v>
      </c>
      <c r="E23" s="11">
        <v>5</v>
      </c>
      <c r="F23" s="106">
        <v>5</v>
      </c>
      <c r="G23" s="11">
        <v>5</v>
      </c>
      <c r="H23" s="175">
        <v>5</v>
      </c>
      <c r="I23" s="11">
        <v>5</v>
      </c>
      <c r="J23" s="175">
        <v>5</v>
      </c>
      <c r="K23" s="11">
        <v>5</v>
      </c>
      <c r="L23" s="175">
        <v>5</v>
      </c>
      <c r="M23" s="11">
        <v>5</v>
      </c>
      <c r="N23" s="105">
        <f t="shared" si="5"/>
        <v>60</v>
      </c>
    </row>
    <row r="24" spans="1:14" s="9" customFormat="1" ht="23.25" customHeight="1" x14ac:dyDescent="0.25">
      <c r="A24" s="13" t="s">
        <v>7</v>
      </c>
      <c r="B24" s="105">
        <f t="shared" ref="B24:M24" si="6">SUM(B17:B23)</f>
        <v>70</v>
      </c>
      <c r="C24" s="44">
        <f t="shared" si="6"/>
        <v>70</v>
      </c>
      <c r="D24" s="105">
        <f t="shared" ref="D24" si="7">SUM(D17:D23)</f>
        <v>70</v>
      </c>
      <c r="E24" s="14">
        <f t="shared" si="6"/>
        <v>70</v>
      </c>
      <c r="F24" s="105">
        <f t="shared" si="6"/>
        <v>70</v>
      </c>
      <c r="G24" s="14">
        <f t="shared" ref="G24:H24" si="8">SUM(G17:G23)</f>
        <v>70</v>
      </c>
      <c r="H24" s="105">
        <f t="shared" si="8"/>
        <v>70</v>
      </c>
      <c r="I24" s="14">
        <f t="shared" si="6"/>
        <v>70</v>
      </c>
      <c r="J24" s="105">
        <f t="shared" si="6"/>
        <v>70</v>
      </c>
      <c r="K24" s="14">
        <f t="shared" si="6"/>
        <v>70</v>
      </c>
      <c r="L24" s="105">
        <f t="shared" ref="L24" si="9">SUM(L17:L23)</f>
        <v>70</v>
      </c>
      <c r="M24" s="14">
        <f t="shared" si="6"/>
        <v>70</v>
      </c>
      <c r="N24" s="105">
        <f t="shared" si="5"/>
        <v>840</v>
      </c>
    </row>
    <row r="25" spans="1:14" s="16" customFormat="1" ht="12" customHeight="1" x14ac:dyDescent="0.2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8"/>
    </row>
    <row r="26" spans="1:14" s="9" customFormat="1" ht="23.25" customHeight="1" x14ac:dyDescent="0.25">
      <c r="A26" s="103" t="s">
        <v>17</v>
      </c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8"/>
    </row>
    <row r="27" spans="1:14" s="4" customFormat="1" ht="23.25" customHeight="1" x14ac:dyDescent="0.25">
      <c r="A27" s="10" t="s">
        <v>3</v>
      </c>
      <c r="B27" s="118">
        <f t="shared" ref="B27:M27" si="10">B7*B1485</f>
        <v>651</v>
      </c>
      <c r="C27" s="17">
        <f t="shared" si="10"/>
        <v>588</v>
      </c>
      <c r="D27" s="118">
        <f t="shared" si="10"/>
        <v>651</v>
      </c>
      <c r="E27" s="18">
        <f t="shared" si="10"/>
        <v>630</v>
      </c>
      <c r="F27" s="118">
        <f t="shared" si="10"/>
        <v>651</v>
      </c>
      <c r="G27" s="17">
        <f t="shared" si="10"/>
        <v>630</v>
      </c>
      <c r="H27" s="118">
        <f t="shared" si="10"/>
        <v>651</v>
      </c>
      <c r="I27" s="17">
        <f t="shared" si="10"/>
        <v>651</v>
      </c>
      <c r="J27" s="118">
        <f t="shared" si="10"/>
        <v>630</v>
      </c>
      <c r="K27" s="17">
        <f t="shared" si="10"/>
        <v>651</v>
      </c>
      <c r="L27" s="118">
        <f t="shared" si="10"/>
        <v>630</v>
      </c>
      <c r="M27" s="17">
        <f t="shared" si="10"/>
        <v>651</v>
      </c>
      <c r="N27" s="105">
        <f>SUM(B27:M27)</f>
        <v>7665</v>
      </c>
    </row>
    <row r="28" spans="1:14" s="4" customFormat="1" ht="23.25" customHeight="1" x14ac:dyDescent="0.25">
      <c r="A28" s="10" t="s">
        <v>18</v>
      </c>
      <c r="B28" s="118">
        <f t="shared" ref="B28:M28" si="11">B8*B1485</f>
        <v>527</v>
      </c>
      <c r="C28" s="17">
        <f t="shared" si="11"/>
        <v>476</v>
      </c>
      <c r="D28" s="118">
        <f t="shared" si="11"/>
        <v>527</v>
      </c>
      <c r="E28" s="17">
        <f t="shared" si="11"/>
        <v>510</v>
      </c>
      <c r="F28" s="118">
        <f t="shared" si="11"/>
        <v>527</v>
      </c>
      <c r="G28" s="17">
        <f t="shared" si="11"/>
        <v>510</v>
      </c>
      <c r="H28" s="118">
        <f t="shared" si="11"/>
        <v>527</v>
      </c>
      <c r="I28" s="17">
        <f t="shared" si="11"/>
        <v>527</v>
      </c>
      <c r="J28" s="118">
        <f t="shared" si="11"/>
        <v>510</v>
      </c>
      <c r="K28" s="17">
        <f t="shared" si="11"/>
        <v>527</v>
      </c>
      <c r="L28" s="118">
        <f t="shared" si="11"/>
        <v>510</v>
      </c>
      <c r="M28" s="17">
        <f t="shared" si="11"/>
        <v>527</v>
      </c>
      <c r="N28" s="105">
        <f t="shared" ref="N28:N34" si="12">SUM(B28:M28)</f>
        <v>6205</v>
      </c>
    </row>
    <row r="29" spans="1:14" s="4" customFormat="1" ht="23.25" customHeight="1" x14ac:dyDescent="0.25">
      <c r="A29" s="10" t="s">
        <v>5</v>
      </c>
      <c r="B29" s="118">
        <f t="shared" ref="B29:M29" si="13">B9*B1485</f>
        <v>186</v>
      </c>
      <c r="C29" s="17">
        <f t="shared" si="13"/>
        <v>168</v>
      </c>
      <c r="D29" s="118">
        <f t="shared" si="13"/>
        <v>186</v>
      </c>
      <c r="E29" s="17">
        <f t="shared" si="13"/>
        <v>180</v>
      </c>
      <c r="F29" s="118">
        <f t="shared" si="13"/>
        <v>186</v>
      </c>
      <c r="G29" s="17">
        <f t="shared" si="13"/>
        <v>180</v>
      </c>
      <c r="H29" s="118">
        <f t="shared" si="13"/>
        <v>186</v>
      </c>
      <c r="I29" s="17">
        <f t="shared" si="13"/>
        <v>186</v>
      </c>
      <c r="J29" s="118">
        <f t="shared" si="13"/>
        <v>180</v>
      </c>
      <c r="K29" s="17">
        <f t="shared" si="13"/>
        <v>186</v>
      </c>
      <c r="L29" s="118">
        <f t="shared" si="13"/>
        <v>180</v>
      </c>
      <c r="M29" s="17">
        <f t="shared" si="13"/>
        <v>186</v>
      </c>
      <c r="N29" s="105">
        <f t="shared" si="12"/>
        <v>2190</v>
      </c>
    </row>
    <row r="30" spans="1:14" s="4" customFormat="1" ht="23.25" customHeight="1" x14ac:dyDescent="0.25">
      <c r="A30" s="12" t="s">
        <v>6</v>
      </c>
      <c r="B30" s="118">
        <f t="shared" ref="B30:M30" si="14">B10*B1485</f>
        <v>279</v>
      </c>
      <c r="C30" s="17">
        <f t="shared" si="14"/>
        <v>252</v>
      </c>
      <c r="D30" s="118">
        <f t="shared" si="14"/>
        <v>279</v>
      </c>
      <c r="E30" s="17">
        <f t="shared" si="14"/>
        <v>270</v>
      </c>
      <c r="F30" s="118">
        <f t="shared" si="14"/>
        <v>279</v>
      </c>
      <c r="G30" s="17">
        <f t="shared" si="14"/>
        <v>270</v>
      </c>
      <c r="H30" s="118">
        <f t="shared" si="14"/>
        <v>279</v>
      </c>
      <c r="I30" s="17">
        <f t="shared" si="14"/>
        <v>279</v>
      </c>
      <c r="J30" s="118">
        <f t="shared" si="14"/>
        <v>270</v>
      </c>
      <c r="K30" s="17">
        <f t="shared" si="14"/>
        <v>279</v>
      </c>
      <c r="L30" s="118">
        <f t="shared" si="14"/>
        <v>270</v>
      </c>
      <c r="M30" s="17">
        <f t="shared" si="14"/>
        <v>279</v>
      </c>
      <c r="N30" s="105">
        <f t="shared" si="12"/>
        <v>3285</v>
      </c>
    </row>
    <row r="31" spans="1:14" s="4" customFormat="1" ht="23.25" customHeight="1" x14ac:dyDescent="0.25">
      <c r="A31" s="12" t="s">
        <v>14</v>
      </c>
      <c r="B31" s="118">
        <f t="shared" ref="B31:M31" si="15">B11*B1485</f>
        <v>217</v>
      </c>
      <c r="C31" s="17">
        <f t="shared" si="15"/>
        <v>196</v>
      </c>
      <c r="D31" s="118">
        <f t="shared" si="15"/>
        <v>217</v>
      </c>
      <c r="E31" s="96">
        <f t="shared" si="15"/>
        <v>210</v>
      </c>
      <c r="F31" s="118">
        <f t="shared" si="15"/>
        <v>217</v>
      </c>
      <c r="G31" s="96">
        <f t="shared" si="15"/>
        <v>210</v>
      </c>
      <c r="H31" s="118">
        <f t="shared" si="15"/>
        <v>217</v>
      </c>
      <c r="I31" s="96">
        <f t="shared" si="15"/>
        <v>217</v>
      </c>
      <c r="J31" s="118">
        <f t="shared" si="15"/>
        <v>210</v>
      </c>
      <c r="K31" s="96">
        <f t="shared" si="15"/>
        <v>217</v>
      </c>
      <c r="L31" s="118">
        <f t="shared" si="15"/>
        <v>210</v>
      </c>
      <c r="M31" s="96">
        <f t="shared" si="15"/>
        <v>217</v>
      </c>
      <c r="N31" s="105">
        <f t="shared" si="12"/>
        <v>2555</v>
      </c>
    </row>
    <row r="32" spans="1:14" s="4" customFormat="1" ht="23.25" customHeight="1" x14ac:dyDescent="0.25">
      <c r="A32" s="12" t="s">
        <v>242</v>
      </c>
      <c r="B32" s="118">
        <f t="shared" ref="B32:M32" si="16">B12*B1485</f>
        <v>155</v>
      </c>
      <c r="C32" s="17">
        <f t="shared" si="16"/>
        <v>140</v>
      </c>
      <c r="D32" s="118">
        <f t="shared" si="16"/>
        <v>155</v>
      </c>
      <c r="E32" s="96">
        <f t="shared" si="16"/>
        <v>150</v>
      </c>
      <c r="F32" s="118">
        <f t="shared" si="16"/>
        <v>155</v>
      </c>
      <c r="G32" s="96">
        <f t="shared" si="16"/>
        <v>150</v>
      </c>
      <c r="H32" s="118">
        <f t="shared" si="16"/>
        <v>155</v>
      </c>
      <c r="I32" s="96">
        <f t="shared" si="16"/>
        <v>155</v>
      </c>
      <c r="J32" s="118">
        <f t="shared" si="16"/>
        <v>150</v>
      </c>
      <c r="K32" s="96">
        <f t="shared" si="16"/>
        <v>155</v>
      </c>
      <c r="L32" s="118">
        <f t="shared" si="16"/>
        <v>150</v>
      </c>
      <c r="M32" s="96">
        <f t="shared" si="16"/>
        <v>155</v>
      </c>
      <c r="N32" s="105">
        <f t="shared" si="12"/>
        <v>1825</v>
      </c>
    </row>
    <row r="33" spans="1:14" s="4" customFormat="1" ht="23.25" customHeight="1" x14ac:dyDescent="0.25">
      <c r="A33" s="12" t="s">
        <v>16</v>
      </c>
      <c r="B33" s="118">
        <f>B13*B1485</f>
        <v>155</v>
      </c>
      <c r="C33" s="17">
        <f t="shared" ref="C33:M33" si="17">C12*C1485</f>
        <v>140</v>
      </c>
      <c r="D33" s="118">
        <f t="shared" si="17"/>
        <v>155</v>
      </c>
      <c r="E33" s="96">
        <f t="shared" si="17"/>
        <v>150</v>
      </c>
      <c r="F33" s="118">
        <f t="shared" si="17"/>
        <v>155</v>
      </c>
      <c r="G33" s="96">
        <f t="shared" si="17"/>
        <v>150</v>
      </c>
      <c r="H33" s="118">
        <f t="shared" si="17"/>
        <v>155</v>
      </c>
      <c r="I33" s="96">
        <f t="shared" si="17"/>
        <v>155</v>
      </c>
      <c r="J33" s="118">
        <f t="shared" si="17"/>
        <v>150</v>
      </c>
      <c r="K33" s="96">
        <f t="shared" si="17"/>
        <v>155</v>
      </c>
      <c r="L33" s="118">
        <f t="shared" si="17"/>
        <v>150</v>
      </c>
      <c r="M33" s="96">
        <f t="shared" si="17"/>
        <v>155</v>
      </c>
      <c r="N33" s="105">
        <f t="shared" si="12"/>
        <v>1825</v>
      </c>
    </row>
    <row r="34" spans="1:14" s="9" customFormat="1" ht="23.25" customHeight="1" x14ac:dyDescent="0.25">
      <c r="A34" s="13" t="s">
        <v>7</v>
      </c>
      <c r="B34" s="105">
        <f t="shared" ref="B34:M34" si="18">SUM(B27:B33)</f>
        <v>2170</v>
      </c>
      <c r="C34" s="14">
        <f t="shared" si="18"/>
        <v>1960</v>
      </c>
      <c r="D34" s="105">
        <f t="shared" si="18"/>
        <v>2170</v>
      </c>
      <c r="E34" s="14">
        <f t="shared" si="18"/>
        <v>2100</v>
      </c>
      <c r="F34" s="105">
        <f t="shared" si="18"/>
        <v>2170</v>
      </c>
      <c r="G34" s="14">
        <f t="shared" si="18"/>
        <v>2100</v>
      </c>
      <c r="H34" s="105">
        <f t="shared" si="18"/>
        <v>2170</v>
      </c>
      <c r="I34" s="14">
        <f t="shared" si="18"/>
        <v>2170</v>
      </c>
      <c r="J34" s="105">
        <f t="shared" si="18"/>
        <v>2100</v>
      </c>
      <c r="K34" s="14">
        <f t="shared" si="18"/>
        <v>2170</v>
      </c>
      <c r="L34" s="105">
        <f t="shared" si="18"/>
        <v>2100</v>
      </c>
      <c r="M34" s="14">
        <f t="shared" si="18"/>
        <v>2170</v>
      </c>
      <c r="N34" s="105">
        <f t="shared" si="12"/>
        <v>25550</v>
      </c>
    </row>
    <row r="35" spans="1:14" s="16" customFormat="1" ht="12" customHeight="1" x14ac:dyDescent="0.25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8"/>
    </row>
    <row r="36" spans="1:14" s="9" customFormat="1" ht="23.25" customHeight="1" x14ac:dyDescent="0.25">
      <c r="A36" s="103" t="s">
        <v>19</v>
      </c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8"/>
    </row>
    <row r="37" spans="1:14" s="4" customFormat="1" ht="23.25" customHeight="1" x14ac:dyDescent="0.25">
      <c r="A37" s="12" t="s">
        <v>9</v>
      </c>
      <c r="B37" s="118">
        <f t="shared" ref="B37:M37" si="19">B17*B1485</f>
        <v>651</v>
      </c>
      <c r="C37" s="17">
        <f t="shared" si="19"/>
        <v>588</v>
      </c>
      <c r="D37" s="118">
        <f t="shared" si="19"/>
        <v>651</v>
      </c>
      <c r="E37" s="17">
        <f t="shared" si="19"/>
        <v>630</v>
      </c>
      <c r="F37" s="118">
        <f t="shared" si="19"/>
        <v>651</v>
      </c>
      <c r="G37" s="17">
        <f t="shared" si="19"/>
        <v>630</v>
      </c>
      <c r="H37" s="118">
        <f t="shared" si="19"/>
        <v>651</v>
      </c>
      <c r="I37" s="17">
        <f t="shared" si="19"/>
        <v>651</v>
      </c>
      <c r="J37" s="118">
        <f t="shared" si="19"/>
        <v>630</v>
      </c>
      <c r="K37" s="17">
        <f t="shared" si="19"/>
        <v>651</v>
      </c>
      <c r="L37" s="118">
        <f t="shared" si="19"/>
        <v>630</v>
      </c>
      <c r="M37" s="17">
        <f t="shared" si="19"/>
        <v>651</v>
      </c>
      <c r="N37" s="105">
        <f>SUM(B37:M37)</f>
        <v>7665</v>
      </c>
    </row>
    <row r="38" spans="1:14" s="4" customFormat="1" ht="23.25" customHeight="1" x14ac:dyDescent="0.25">
      <c r="A38" s="12" t="s">
        <v>10</v>
      </c>
      <c r="B38" s="118">
        <f t="shared" ref="B38:M38" si="20">B18*B1485</f>
        <v>527</v>
      </c>
      <c r="C38" s="17">
        <f t="shared" si="20"/>
        <v>476</v>
      </c>
      <c r="D38" s="118">
        <f t="shared" si="20"/>
        <v>527</v>
      </c>
      <c r="E38" s="17">
        <f t="shared" si="20"/>
        <v>510</v>
      </c>
      <c r="F38" s="118">
        <f t="shared" si="20"/>
        <v>527</v>
      </c>
      <c r="G38" s="17">
        <f t="shared" si="20"/>
        <v>510</v>
      </c>
      <c r="H38" s="118">
        <f t="shared" si="20"/>
        <v>527</v>
      </c>
      <c r="I38" s="17">
        <f t="shared" si="20"/>
        <v>527</v>
      </c>
      <c r="J38" s="118">
        <f t="shared" si="20"/>
        <v>510</v>
      </c>
      <c r="K38" s="17">
        <f t="shared" si="20"/>
        <v>527</v>
      </c>
      <c r="L38" s="118">
        <f t="shared" si="20"/>
        <v>510</v>
      </c>
      <c r="M38" s="17">
        <f t="shared" si="20"/>
        <v>527</v>
      </c>
      <c r="N38" s="105">
        <f t="shared" ref="N38:N44" si="21">SUM(B38:M38)</f>
        <v>6205</v>
      </c>
    </row>
    <row r="39" spans="1:14" s="4" customFormat="1" ht="23.25" customHeight="1" x14ac:dyDescent="0.25">
      <c r="A39" s="12" t="s">
        <v>11</v>
      </c>
      <c r="B39" s="118">
        <f t="shared" ref="B39:M39" si="22">B19*B1485</f>
        <v>186</v>
      </c>
      <c r="C39" s="17">
        <f t="shared" si="22"/>
        <v>168</v>
      </c>
      <c r="D39" s="118">
        <f t="shared" si="22"/>
        <v>186</v>
      </c>
      <c r="E39" s="17">
        <f t="shared" si="22"/>
        <v>180</v>
      </c>
      <c r="F39" s="118">
        <f t="shared" si="22"/>
        <v>186</v>
      </c>
      <c r="G39" s="17">
        <f t="shared" si="22"/>
        <v>180</v>
      </c>
      <c r="H39" s="118">
        <f t="shared" si="22"/>
        <v>186</v>
      </c>
      <c r="I39" s="17">
        <f t="shared" si="22"/>
        <v>186</v>
      </c>
      <c r="J39" s="118">
        <f t="shared" si="22"/>
        <v>180</v>
      </c>
      <c r="K39" s="17">
        <f t="shared" si="22"/>
        <v>186</v>
      </c>
      <c r="L39" s="118">
        <f t="shared" si="22"/>
        <v>180</v>
      </c>
      <c r="M39" s="17">
        <f t="shared" si="22"/>
        <v>186</v>
      </c>
      <c r="N39" s="105">
        <f t="shared" si="21"/>
        <v>2190</v>
      </c>
    </row>
    <row r="40" spans="1:14" s="4" customFormat="1" ht="21" customHeight="1" x14ac:dyDescent="0.25">
      <c r="A40" s="12" t="s">
        <v>12</v>
      </c>
      <c r="B40" s="118">
        <f t="shared" ref="B40:M40" si="23">B20*B1485</f>
        <v>279</v>
      </c>
      <c r="C40" s="17">
        <f t="shared" si="23"/>
        <v>252</v>
      </c>
      <c r="D40" s="118">
        <f t="shared" si="23"/>
        <v>279</v>
      </c>
      <c r="E40" s="17">
        <f t="shared" si="23"/>
        <v>270</v>
      </c>
      <c r="F40" s="118">
        <f t="shared" si="23"/>
        <v>279</v>
      </c>
      <c r="G40" s="17">
        <f t="shared" si="23"/>
        <v>270</v>
      </c>
      <c r="H40" s="118">
        <f t="shared" si="23"/>
        <v>279</v>
      </c>
      <c r="I40" s="17">
        <f t="shared" si="23"/>
        <v>279</v>
      </c>
      <c r="J40" s="118">
        <f t="shared" si="23"/>
        <v>270</v>
      </c>
      <c r="K40" s="17">
        <f t="shared" si="23"/>
        <v>279</v>
      </c>
      <c r="L40" s="118">
        <f t="shared" si="23"/>
        <v>270</v>
      </c>
      <c r="M40" s="17">
        <f t="shared" si="23"/>
        <v>279</v>
      </c>
      <c r="N40" s="105">
        <f t="shared" si="21"/>
        <v>3285</v>
      </c>
    </row>
    <row r="41" spans="1:14" s="4" customFormat="1" ht="23.25" customHeight="1" x14ac:dyDescent="0.25">
      <c r="A41" s="12" t="s">
        <v>14</v>
      </c>
      <c r="B41" s="118">
        <f t="shared" ref="B41:M41" si="24">B21*B1485</f>
        <v>217</v>
      </c>
      <c r="C41" s="17">
        <f t="shared" si="24"/>
        <v>196</v>
      </c>
      <c r="D41" s="118">
        <f t="shared" si="24"/>
        <v>217</v>
      </c>
      <c r="E41" s="17">
        <f t="shared" si="24"/>
        <v>210</v>
      </c>
      <c r="F41" s="118">
        <f t="shared" si="24"/>
        <v>217</v>
      </c>
      <c r="G41" s="17">
        <f t="shared" si="24"/>
        <v>210</v>
      </c>
      <c r="H41" s="118">
        <f t="shared" si="24"/>
        <v>217</v>
      </c>
      <c r="I41" s="17">
        <f t="shared" si="24"/>
        <v>217</v>
      </c>
      <c r="J41" s="118">
        <f t="shared" si="24"/>
        <v>210</v>
      </c>
      <c r="K41" s="17">
        <f t="shared" si="24"/>
        <v>217</v>
      </c>
      <c r="L41" s="118">
        <f t="shared" si="24"/>
        <v>210</v>
      </c>
      <c r="M41" s="17">
        <f t="shared" si="24"/>
        <v>217</v>
      </c>
      <c r="N41" s="105">
        <f t="shared" si="21"/>
        <v>2555</v>
      </c>
    </row>
    <row r="42" spans="1:14" s="4" customFormat="1" ht="23.25" customHeight="1" x14ac:dyDescent="0.25">
      <c r="A42" s="12" t="s">
        <v>15</v>
      </c>
      <c r="B42" s="118">
        <f t="shared" ref="B42:M42" si="25">B22*B1485</f>
        <v>155</v>
      </c>
      <c r="C42" s="17">
        <f t="shared" si="25"/>
        <v>140</v>
      </c>
      <c r="D42" s="118">
        <f t="shared" si="25"/>
        <v>155</v>
      </c>
      <c r="E42" s="17">
        <f t="shared" si="25"/>
        <v>150</v>
      </c>
      <c r="F42" s="118">
        <f t="shared" si="25"/>
        <v>155</v>
      </c>
      <c r="G42" s="17">
        <f t="shared" si="25"/>
        <v>150</v>
      </c>
      <c r="H42" s="118">
        <f t="shared" si="25"/>
        <v>155</v>
      </c>
      <c r="I42" s="17">
        <f t="shared" si="25"/>
        <v>155</v>
      </c>
      <c r="J42" s="118">
        <f t="shared" si="25"/>
        <v>150</v>
      </c>
      <c r="K42" s="17">
        <f t="shared" si="25"/>
        <v>155</v>
      </c>
      <c r="L42" s="118">
        <f t="shared" si="25"/>
        <v>150</v>
      </c>
      <c r="M42" s="17">
        <f t="shared" si="25"/>
        <v>155</v>
      </c>
      <c r="N42" s="105">
        <f t="shared" si="21"/>
        <v>1825</v>
      </c>
    </row>
    <row r="43" spans="1:14" s="4" customFormat="1" ht="23.25" customHeight="1" x14ac:dyDescent="0.25">
      <c r="A43" s="12" t="s">
        <v>16</v>
      </c>
      <c r="B43" s="118">
        <f t="shared" ref="B43:M43" si="26">B23*B1485</f>
        <v>155</v>
      </c>
      <c r="C43" s="17">
        <f t="shared" si="26"/>
        <v>140</v>
      </c>
      <c r="D43" s="118">
        <f t="shared" si="26"/>
        <v>155</v>
      </c>
      <c r="E43" s="17">
        <f t="shared" si="26"/>
        <v>150</v>
      </c>
      <c r="F43" s="118">
        <f t="shared" si="26"/>
        <v>155</v>
      </c>
      <c r="G43" s="96">
        <f t="shared" si="26"/>
        <v>150</v>
      </c>
      <c r="H43" s="118">
        <f t="shared" si="26"/>
        <v>155</v>
      </c>
      <c r="I43" s="17">
        <f t="shared" si="26"/>
        <v>155</v>
      </c>
      <c r="J43" s="118">
        <f t="shared" si="26"/>
        <v>150</v>
      </c>
      <c r="K43" s="17">
        <f t="shared" si="26"/>
        <v>155</v>
      </c>
      <c r="L43" s="118">
        <f t="shared" si="26"/>
        <v>150</v>
      </c>
      <c r="M43" s="17">
        <f t="shared" si="26"/>
        <v>155</v>
      </c>
      <c r="N43" s="105">
        <f t="shared" si="21"/>
        <v>1825</v>
      </c>
    </row>
    <row r="44" spans="1:14" s="9" customFormat="1" ht="23.25" customHeight="1" x14ac:dyDescent="0.25">
      <c r="A44" s="13" t="s">
        <v>7</v>
      </c>
      <c r="B44" s="105">
        <f t="shared" ref="B44:M44" si="27">SUM(B37:B43)</f>
        <v>2170</v>
      </c>
      <c r="C44" s="14">
        <f t="shared" si="27"/>
        <v>1960</v>
      </c>
      <c r="D44" s="105">
        <f t="shared" si="27"/>
        <v>2170</v>
      </c>
      <c r="E44" s="14">
        <f t="shared" si="27"/>
        <v>2100</v>
      </c>
      <c r="F44" s="105">
        <f t="shared" si="27"/>
        <v>2170</v>
      </c>
      <c r="G44" s="14">
        <f t="shared" si="27"/>
        <v>2100</v>
      </c>
      <c r="H44" s="105">
        <f t="shared" si="27"/>
        <v>2170</v>
      </c>
      <c r="I44" s="14">
        <f t="shared" si="27"/>
        <v>2170</v>
      </c>
      <c r="J44" s="105">
        <f t="shared" si="27"/>
        <v>2100</v>
      </c>
      <c r="K44" s="14">
        <f t="shared" si="27"/>
        <v>2170</v>
      </c>
      <c r="L44" s="105">
        <f t="shared" si="27"/>
        <v>2100</v>
      </c>
      <c r="M44" s="14">
        <f t="shared" si="27"/>
        <v>2170</v>
      </c>
      <c r="N44" s="105">
        <f t="shared" si="21"/>
        <v>25550</v>
      </c>
    </row>
    <row r="45" spans="1:14" s="16" customFormat="1" ht="12" customHeight="1" x14ac:dyDescent="0.25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8"/>
    </row>
    <row r="46" spans="1:14" s="9" customFormat="1" ht="23.25" customHeight="1" x14ac:dyDescent="0.25">
      <c r="A46" s="103" t="s">
        <v>20</v>
      </c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8"/>
    </row>
    <row r="47" spans="1:14" s="4" customFormat="1" ht="23.25" customHeight="1" x14ac:dyDescent="0.25">
      <c r="A47" s="12" t="s">
        <v>3</v>
      </c>
      <c r="B47" s="106">
        <v>339</v>
      </c>
      <c r="C47" s="19">
        <v>251</v>
      </c>
      <c r="D47" s="106">
        <v>263</v>
      </c>
      <c r="E47" s="19">
        <v>292</v>
      </c>
      <c r="F47" s="106">
        <v>398</v>
      </c>
      <c r="G47" s="19">
        <v>409</v>
      </c>
      <c r="H47" s="106">
        <v>426</v>
      </c>
      <c r="I47" s="19">
        <v>445</v>
      </c>
      <c r="J47" s="106">
        <v>367</v>
      </c>
      <c r="K47" s="19">
        <v>342</v>
      </c>
      <c r="L47" s="106">
        <v>296</v>
      </c>
      <c r="M47" s="19">
        <v>270</v>
      </c>
      <c r="N47" s="105">
        <f>SUM(B47:M47)</f>
        <v>4098</v>
      </c>
    </row>
    <row r="48" spans="1:14" s="4" customFormat="1" ht="23.25" customHeight="1" x14ac:dyDescent="0.25">
      <c r="A48" s="20" t="s">
        <v>18</v>
      </c>
      <c r="B48" s="106">
        <v>791</v>
      </c>
      <c r="C48" s="19">
        <v>631</v>
      </c>
      <c r="D48" s="106">
        <v>664</v>
      </c>
      <c r="E48" s="19">
        <v>802</v>
      </c>
      <c r="F48" s="106">
        <v>710</v>
      </c>
      <c r="G48" s="19">
        <v>675</v>
      </c>
      <c r="H48" s="106">
        <v>698</v>
      </c>
      <c r="I48" s="19">
        <v>738</v>
      </c>
      <c r="J48" s="106">
        <v>710</v>
      </c>
      <c r="K48" s="19">
        <v>593</v>
      </c>
      <c r="L48" s="106">
        <v>795</v>
      </c>
      <c r="M48" s="19">
        <v>662</v>
      </c>
      <c r="N48" s="105">
        <f>SUM(B48:M48)</f>
        <v>8469</v>
      </c>
    </row>
    <row r="49" spans="1:14" s="4" customFormat="1" ht="23.25" customHeight="1" x14ac:dyDescent="0.25">
      <c r="A49" s="10" t="s">
        <v>5</v>
      </c>
      <c r="B49" s="106">
        <v>111</v>
      </c>
      <c r="C49" s="19">
        <v>91</v>
      </c>
      <c r="D49" s="106">
        <v>90</v>
      </c>
      <c r="E49" s="19">
        <v>107</v>
      </c>
      <c r="F49" s="106">
        <v>112</v>
      </c>
      <c r="G49" s="19">
        <v>86</v>
      </c>
      <c r="H49" s="106">
        <v>88</v>
      </c>
      <c r="I49" s="19">
        <v>121</v>
      </c>
      <c r="J49" s="106">
        <v>132</v>
      </c>
      <c r="K49" s="19">
        <v>132</v>
      </c>
      <c r="L49" s="106">
        <v>97</v>
      </c>
      <c r="M49" s="19">
        <v>110</v>
      </c>
      <c r="N49" s="105">
        <f>SUM(B49:M49)</f>
        <v>1277</v>
      </c>
    </row>
    <row r="50" spans="1:14" s="4" customFormat="1" ht="23.25" customHeight="1" x14ac:dyDescent="0.25">
      <c r="A50" s="12" t="s">
        <v>6</v>
      </c>
      <c r="B50" s="106">
        <v>558</v>
      </c>
      <c r="C50" s="19">
        <v>387</v>
      </c>
      <c r="D50" s="106">
        <v>472</v>
      </c>
      <c r="E50" s="19">
        <v>470</v>
      </c>
      <c r="F50" s="106">
        <v>560</v>
      </c>
      <c r="G50" s="19">
        <v>666</v>
      </c>
      <c r="H50" s="106">
        <v>622</v>
      </c>
      <c r="I50" s="19">
        <v>657</v>
      </c>
      <c r="J50" s="106">
        <v>660</v>
      </c>
      <c r="K50" s="19">
        <v>690</v>
      </c>
      <c r="L50" s="106">
        <v>586</v>
      </c>
      <c r="M50" s="19">
        <v>543</v>
      </c>
      <c r="N50" s="105">
        <f>SUM(B50:M50)</f>
        <v>6871</v>
      </c>
    </row>
    <row r="51" spans="1:14" s="9" customFormat="1" ht="23.25" customHeight="1" x14ac:dyDescent="0.25">
      <c r="A51" s="13" t="s">
        <v>7</v>
      </c>
      <c r="B51" s="105">
        <f t="shared" ref="B51:M51" si="28">SUM(B47:B50)</f>
        <v>1799</v>
      </c>
      <c r="C51" s="14">
        <f t="shared" si="28"/>
        <v>1360</v>
      </c>
      <c r="D51" s="105">
        <f t="shared" si="28"/>
        <v>1489</v>
      </c>
      <c r="E51" s="14">
        <f t="shared" si="28"/>
        <v>1671</v>
      </c>
      <c r="F51" s="105">
        <f t="shared" si="28"/>
        <v>1780</v>
      </c>
      <c r="G51" s="14">
        <f t="shared" si="28"/>
        <v>1836</v>
      </c>
      <c r="H51" s="105">
        <f t="shared" si="28"/>
        <v>1834</v>
      </c>
      <c r="I51" s="14">
        <f t="shared" si="28"/>
        <v>1961</v>
      </c>
      <c r="J51" s="105">
        <f t="shared" si="28"/>
        <v>1869</v>
      </c>
      <c r="K51" s="14">
        <f t="shared" si="28"/>
        <v>1757</v>
      </c>
      <c r="L51" s="105">
        <f t="shared" si="28"/>
        <v>1774</v>
      </c>
      <c r="M51" s="14">
        <f t="shared" si="28"/>
        <v>1585</v>
      </c>
      <c r="N51" s="105">
        <f>SUM(B51:M51)</f>
        <v>20715</v>
      </c>
    </row>
    <row r="52" spans="1:14" s="16" customFormat="1" ht="12" customHeight="1" x14ac:dyDescent="0.25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1:14" s="9" customFormat="1" ht="23.25" customHeight="1" x14ac:dyDescent="0.25">
      <c r="A53" s="103" t="s">
        <v>21</v>
      </c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8"/>
    </row>
    <row r="54" spans="1:14" s="4" customFormat="1" ht="23.25" customHeight="1" x14ac:dyDescent="0.25">
      <c r="A54" s="12" t="s">
        <v>9</v>
      </c>
      <c r="B54" s="106">
        <v>533</v>
      </c>
      <c r="C54" s="19">
        <v>378</v>
      </c>
      <c r="D54" s="106">
        <v>363</v>
      </c>
      <c r="E54" s="19">
        <v>449</v>
      </c>
      <c r="F54" s="106">
        <v>449</v>
      </c>
      <c r="G54" s="19">
        <v>521</v>
      </c>
      <c r="H54" s="106">
        <v>527</v>
      </c>
      <c r="I54" s="19">
        <v>586</v>
      </c>
      <c r="J54" s="106">
        <v>535</v>
      </c>
      <c r="K54" s="19">
        <v>429</v>
      </c>
      <c r="L54" s="106">
        <v>496</v>
      </c>
      <c r="M54" s="19">
        <v>388</v>
      </c>
      <c r="N54" s="105">
        <f>SUM(B54:M54)</f>
        <v>5654</v>
      </c>
    </row>
    <row r="55" spans="1:14" s="4" customFormat="1" ht="23.25" customHeight="1" x14ac:dyDescent="0.25">
      <c r="A55" s="12" t="s">
        <v>10</v>
      </c>
      <c r="B55" s="106">
        <v>493</v>
      </c>
      <c r="C55" s="19">
        <v>406</v>
      </c>
      <c r="D55" s="106">
        <v>421</v>
      </c>
      <c r="E55" s="19">
        <v>496</v>
      </c>
      <c r="F55" s="106">
        <v>474</v>
      </c>
      <c r="G55" s="19">
        <v>428</v>
      </c>
      <c r="H55" s="106">
        <v>433</v>
      </c>
      <c r="I55" s="19">
        <v>471</v>
      </c>
      <c r="J55" s="106">
        <v>468</v>
      </c>
      <c r="K55" s="19">
        <v>466</v>
      </c>
      <c r="L55" s="106">
        <v>457</v>
      </c>
      <c r="M55" s="19">
        <v>401</v>
      </c>
      <c r="N55" s="105">
        <f t="shared" ref="N55:N62" si="29">SUM(B55:M55)</f>
        <v>5414</v>
      </c>
    </row>
    <row r="56" spans="1:14" s="4" customFormat="1" ht="23.25" customHeight="1" x14ac:dyDescent="0.25">
      <c r="A56" s="12" t="s">
        <v>11</v>
      </c>
      <c r="B56" s="106">
        <v>128</v>
      </c>
      <c r="C56" s="19">
        <v>101</v>
      </c>
      <c r="D56" s="106">
        <v>92</v>
      </c>
      <c r="E56" s="19">
        <v>100</v>
      </c>
      <c r="F56" s="106">
        <v>128</v>
      </c>
      <c r="G56" s="19">
        <v>112</v>
      </c>
      <c r="H56" s="106">
        <v>100</v>
      </c>
      <c r="I56" s="19">
        <v>125</v>
      </c>
      <c r="J56" s="106">
        <v>131</v>
      </c>
      <c r="K56" s="19">
        <v>119</v>
      </c>
      <c r="L56" s="106">
        <v>99</v>
      </c>
      <c r="M56" s="19">
        <v>110</v>
      </c>
      <c r="N56" s="105">
        <f t="shared" si="29"/>
        <v>1345</v>
      </c>
    </row>
    <row r="57" spans="1:14" s="4" customFormat="1" ht="23.25" customHeight="1" x14ac:dyDescent="0.25">
      <c r="A57" s="12" t="s">
        <v>12</v>
      </c>
      <c r="B57" s="106">
        <v>214</v>
      </c>
      <c r="C57" s="19">
        <v>171</v>
      </c>
      <c r="D57" s="106">
        <v>224</v>
      </c>
      <c r="E57" s="19">
        <v>182</v>
      </c>
      <c r="F57" s="106">
        <v>211</v>
      </c>
      <c r="G57" s="19">
        <v>279</v>
      </c>
      <c r="H57" s="106">
        <v>261</v>
      </c>
      <c r="I57" s="19">
        <v>283</v>
      </c>
      <c r="J57" s="106">
        <v>286</v>
      </c>
      <c r="K57" s="19">
        <v>285</v>
      </c>
      <c r="L57" s="106">
        <v>265</v>
      </c>
      <c r="M57" s="19">
        <v>270</v>
      </c>
      <c r="N57" s="105">
        <f t="shared" si="29"/>
        <v>2931</v>
      </c>
    </row>
    <row r="58" spans="1:14" s="4" customFormat="1" ht="23.25" customHeight="1" x14ac:dyDescent="0.25">
      <c r="A58" s="12" t="s">
        <v>14</v>
      </c>
      <c r="B58" s="106">
        <v>124</v>
      </c>
      <c r="C58" s="19">
        <v>116</v>
      </c>
      <c r="D58" s="106">
        <v>124</v>
      </c>
      <c r="E58" s="19">
        <v>167</v>
      </c>
      <c r="F58" s="106">
        <v>193</v>
      </c>
      <c r="G58" s="19">
        <v>183</v>
      </c>
      <c r="H58" s="106">
        <v>188</v>
      </c>
      <c r="I58" s="19">
        <v>176</v>
      </c>
      <c r="J58" s="106">
        <v>181</v>
      </c>
      <c r="K58" s="19">
        <v>177</v>
      </c>
      <c r="L58" s="106">
        <v>188</v>
      </c>
      <c r="M58" s="19">
        <v>155</v>
      </c>
      <c r="N58" s="105">
        <f t="shared" si="29"/>
        <v>1972</v>
      </c>
    </row>
    <row r="59" spans="1:14" s="4" customFormat="1" ht="23.25" customHeight="1" x14ac:dyDescent="0.25">
      <c r="A59" s="12" t="s">
        <v>16</v>
      </c>
      <c r="B59" s="106">
        <v>162</v>
      </c>
      <c r="C59" s="19">
        <v>97</v>
      </c>
      <c r="D59" s="106">
        <v>142</v>
      </c>
      <c r="E59" s="19">
        <v>154</v>
      </c>
      <c r="F59" s="106">
        <v>163</v>
      </c>
      <c r="G59" s="19">
        <v>162</v>
      </c>
      <c r="H59" s="106">
        <v>161</v>
      </c>
      <c r="I59" s="19">
        <v>156</v>
      </c>
      <c r="J59" s="106">
        <v>132</v>
      </c>
      <c r="K59" s="19">
        <v>151</v>
      </c>
      <c r="L59" s="106">
        <v>152</v>
      </c>
      <c r="M59" s="19">
        <v>148</v>
      </c>
      <c r="N59" s="105">
        <f t="shared" si="29"/>
        <v>1780</v>
      </c>
    </row>
    <row r="60" spans="1:14" s="4" customFormat="1" ht="23.25" customHeight="1" x14ac:dyDescent="0.25">
      <c r="A60" s="12" t="s">
        <v>15</v>
      </c>
      <c r="B60" s="106">
        <v>145</v>
      </c>
      <c r="C60" s="19">
        <v>91</v>
      </c>
      <c r="D60" s="106">
        <v>123</v>
      </c>
      <c r="E60" s="19">
        <v>123</v>
      </c>
      <c r="F60" s="106">
        <v>162</v>
      </c>
      <c r="G60" s="19">
        <v>151</v>
      </c>
      <c r="H60" s="106">
        <v>164</v>
      </c>
      <c r="I60" s="19">
        <v>164</v>
      </c>
      <c r="J60" s="106">
        <v>136</v>
      </c>
      <c r="K60" s="19">
        <v>130</v>
      </c>
      <c r="L60" s="106">
        <v>117</v>
      </c>
      <c r="M60" s="19">
        <v>113</v>
      </c>
      <c r="N60" s="105">
        <f t="shared" si="29"/>
        <v>1619</v>
      </c>
    </row>
    <row r="61" spans="1:14" s="4" customFormat="1" ht="23.25" customHeight="1" x14ac:dyDescent="0.25">
      <c r="A61" s="12" t="s">
        <v>222</v>
      </c>
      <c r="B61" s="106">
        <v>0</v>
      </c>
      <c r="C61" s="19">
        <v>0</v>
      </c>
      <c r="D61" s="106">
        <v>0</v>
      </c>
      <c r="E61" s="19">
        <v>0</v>
      </c>
      <c r="F61" s="106">
        <v>0</v>
      </c>
      <c r="G61" s="19">
        <v>0</v>
      </c>
      <c r="H61" s="106">
        <v>0</v>
      </c>
      <c r="I61" s="19">
        <v>0</v>
      </c>
      <c r="J61" s="106">
        <v>0</v>
      </c>
      <c r="K61" s="19">
        <v>0</v>
      </c>
      <c r="L61" s="106">
        <v>0</v>
      </c>
      <c r="M61" s="19">
        <v>0</v>
      </c>
      <c r="N61" s="105">
        <f t="shared" si="29"/>
        <v>0</v>
      </c>
    </row>
    <row r="62" spans="1:14" s="9" customFormat="1" ht="23.25" customHeight="1" x14ac:dyDescent="0.25">
      <c r="A62" s="13" t="s">
        <v>7</v>
      </c>
      <c r="B62" s="105">
        <f t="shared" ref="B62:G62" si="30">SUM(B54:B61)</f>
        <v>1799</v>
      </c>
      <c r="C62" s="14">
        <f t="shared" si="30"/>
        <v>1360</v>
      </c>
      <c r="D62" s="105">
        <f t="shared" si="30"/>
        <v>1489</v>
      </c>
      <c r="E62" s="14">
        <f t="shared" si="30"/>
        <v>1671</v>
      </c>
      <c r="F62" s="105">
        <f t="shared" si="30"/>
        <v>1780</v>
      </c>
      <c r="G62" s="14">
        <f t="shared" si="30"/>
        <v>1836</v>
      </c>
      <c r="H62" s="105">
        <f t="shared" ref="H62:M62" si="31">SUM(H54:H61)</f>
        <v>1834</v>
      </c>
      <c r="I62" s="14">
        <f t="shared" si="31"/>
        <v>1961</v>
      </c>
      <c r="J62" s="105">
        <f t="shared" si="31"/>
        <v>1869</v>
      </c>
      <c r="K62" s="44">
        <f t="shared" si="31"/>
        <v>1757</v>
      </c>
      <c r="L62" s="105">
        <f t="shared" si="31"/>
        <v>1774</v>
      </c>
      <c r="M62" s="44">
        <f t="shared" si="31"/>
        <v>1585</v>
      </c>
      <c r="N62" s="105">
        <f t="shared" si="29"/>
        <v>20715</v>
      </c>
    </row>
    <row r="63" spans="1:14" s="16" customFormat="1" ht="12" customHeight="1" x14ac:dyDescent="0.25">
      <c r="A63" s="6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8"/>
    </row>
    <row r="64" spans="1:14" s="9" customFormat="1" ht="23.25" customHeight="1" x14ac:dyDescent="0.25">
      <c r="A64" s="119" t="s">
        <v>243</v>
      </c>
      <c r="B64" s="104"/>
      <c r="C64" s="109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10"/>
    </row>
    <row r="65" spans="1:14" s="4" customFormat="1" ht="23.25" customHeight="1" x14ac:dyDescent="0.25">
      <c r="A65" s="21" t="s">
        <v>22</v>
      </c>
      <c r="B65" s="121">
        <f t="shared" ref="B65:M65" si="32">B47/B1485</f>
        <v>10.935483870967742</v>
      </c>
      <c r="C65" s="22">
        <f t="shared" si="32"/>
        <v>8.9642857142857135</v>
      </c>
      <c r="D65" s="121">
        <f t="shared" si="32"/>
        <v>8.4838709677419359</v>
      </c>
      <c r="E65" s="22">
        <f t="shared" si="32"/>
        <v>9.7333333333333325</v>
      </c>
      <c r="F65" s="121">
        <f t="shared" si="32"/>
        <v>12.838709677419354</v>
      </c>
      <c r="G65" s="22">
        <f t="shared" si="32"/>
        <v>13.633333333333333</v>
      </c>
      <c r="H65" s="121">
        <f t="shared" si="32"/>
        <v>13.741935483870968</v>
      </c>
      <c r="I65" s="22">
        <f t="shared" si="32"/>
        <v>14.35483870967742</v>
      </c>
      <c r="J65" s="121">
        <f t="shared" si="32"/>
        <v>12.233333333333333</v>
      </c>
      <c r="K65" s="22">
        <f t="shared" si="32"/>
        <v>11.03225806451613</v>
      </c>
      <c r="L65" s="121">
        <f t="shared" si="32"/>
        <v>9.8666666666666671</v>
      </c>
      <c r="M65" s="23">
        <f t="shared" si="32"/>
        <v>8.7096774193548381</v>
      </c>
      <c r="N65" s="120">
        <f>SUM(B65:M65)</f>
        <v>134.52772657450078</v>
      </c>
    </row>
    <row r="66" spans="1:14" s="4" customFormat="1" ht="23.25" customHeight="1" x14ac:dyDescent="0.25">
      <c r="A66" s="10" t="s">
        <v>18</v>
      </c>
      <c r="B66" s="121">
        <f t="shared" ref="B66:M66" si="33">B48/B1485</f>
        <v>25.516129032258064</v>
      </c>
      <c r="C66" s="22">
        <f t="shared" si="33"/>
        <v>22.535714285714285</v>
      </c>
      <c r="D66" s="121">
        <f t="shared" si="33"/>
        <v>21.419354838709676</v>
      </c>
      <c r="E66" s="22">
        <f t="shared" si="33"/>
        <v>26.733333333333334</v>
      </c>
      <c r="F66" s="121">
        <f t="shared" si="33"/>
        <v>22.903225806451612</v>
      </c>
      <c r="G66" s="22">
        <f t="shared" si="33"/>
        <v>22.5</v>
      </c>
      <c r="H66" s="121">
        <f t="shared" si="33"/>
        <v>22.516129032258064</v>
      </c>
      <c r="I66" s="22">
        <f t="shared" si="33"/>
        <v>23.806451612903224</v>
      </c>
      <c r="J66" s="121">
        <f t="shared" si="33"/>
        <v>23.666666666666668</v>
      </c>
      <c r="K66" s="22">
        <f t="shared" si="33"/>
        <v>19.129032258064516</v>
      </c>
      <c r="L66" s="121">
        <f t="shared" si="33"/>
        <v>26.5</v>
      </c>
      <c r="M66" s="22">
        <f t="shared" si="33"/>
        <v>21.35483870967742</v>
      </c>
      <c r="N66" s="120">
        <f>SUM(B66:M66)</f>
        <v>278.58087557603687</v>
      </c>
    </row>
    <row r="67" spans="1:14" s="4" customFormat="1" ht="23.25" customHeight="1" x14ac:dyDescent="0.25">
      <c r="A67" s="10" t="s">
        <v>5</v>
      </c>
      <c r="B67" s="121">
        <f t="shared" ref="B67:M67" si="34">B49/B1485</f>
        <v>3.5806451612903225</v>
      </c>
      <c r="C67" s="22">
        <f t="shared" si="34"/>
        <v>3.25</v>
      </c>
      <c r="D67" s="121">
        <f t="shared" si="34"/>
        <v>2.903225806451613</v>
      </c>
      <c r="E67" s="22">
        <f t="shared" si="34"/>
        <v>3.5666666666666669</v>
      </c>
      <c r="F67" s="121">
        <f t="shared" si="34"/>
        <v>3.6129032258064515</v>
      </c>
      <c r="G67" s="22">
        <f t="shared" si="34"/>
        <v>2.8666666666666667</v>
      </c>
      <c r="H67" s="121">
        <f t="shared" si="34"/>
        <v>2.838709677419355</v>
      </c>
      <c r="I67" s="22">
        <f t="shared" si="34"/>
        <v>3.903225806451613</v>
      </c>
      <c r="J67" s="121">
        <f t="shared" si="34"/>
        <v>4.4000000000000004</v>
      </c>
      <c r="K67" s="22">
        <f t="shared" si="34"/>
        <v>4.258064516129032</v>
      </c>
      <c r="L67" s="121">
        <f t="shared" si="34"/>
        <v>3.2333333333333334</v>
      </c>
      <c r="M67" s="22">
        <f t="shared" si="34"/>
        <v>3.5483870967741935</v>
      </c>
      <c r="N67" s="120">
        <f>SUM(B67:M67)</f>
        <v>41.961827956989247</v>
      </c>
    </row>
    <row r="68" spans="1:14" s="4" customFormat="1" ht="23.25" customHeight="1" x14ac:dyDescent="0.25">
      <c r="A68" s="12" t="s">
        <v>6</v>
      </c>
      <c r="B68" s="121">
        <f t="shared" ref="B68:M68" si="35">B50/B1485</f>
        <v>18</v>
      </c>
      <c r="C68" s="22">
        <f t="shared" si="35"/>
        <v>13.821428571428571</v>
      </c>
      <c r="D68" s="121">
        <f t="shared" si="35"/>
        <v>15.225806451612904</v>
      </c>
      <c r="E68" s="22">
        <f t="shared" si="35"/>
        <v>15.666666666666666</v>
      </c>
      <c r="F68" s="121">
        <f t="shared" si="35"/>
        <v>18.06451612903226</v>
      </c>
      <c r="G68" s="22">
        <f t="shared" si="35"/>
        <v>22.2</v>
      </c>
      <c r="H68" s="121">
        <f t="shared" si="35"/>
        <v>20.06451612903226</v>
      </c>
      <c r="I68" s="22">
        <f t="shared" si="35"/>
        <v>21.193548387096776</v>
      </c>
      <c r="J68" s="121">
        <f t="shared" si="35"/>
        <v>22</v>
      </c>
      <c r="K68" s="22">
        <f t="shared" si="35"/>
        <v>22.258064516129032</v>
      </c>
      <c r="L68" s="121">
        <f t="shared" si="35"/>
        <v>19.533333333333335</v>
      </c>
      <c r="M68" s="22">
        <f t="shared" si="35"/>
        <v>17.516129032258064</v>
      </c>
      <c r="N68" s="120">
        <f>SUM(B68:M68)</f>
        <v>225.54400921658987</v>
      </c>
    </row>
    <row r="69" spans="1:14" s="9" customFormat="1" ht="23.25" customHeight="1" x14ac:dyDescent="0.25">
      <c r="A69" s="13" t="s">
        <v>7</v>
      </c>
      <c r="B69" s="120">
        <f t="shared" ref="B69:M69" si="36">SUM(B65:B68)</f>
        <v>58.032258064516128</v>
      </c>
      <c r="C69" s="24">
        <f t="shared" si="36"/>
        <v>48.571428571428569</v>
      </c>
      <c r="D69" s="120">
        <f t="shared" si="36"/>
        <v>48.032258064516128</v>
      </c>
      <c r="E69" s="24">
        <f t="shared" si="36"/>
        <v>55.7</v>
      </c>
      <c r="F69" s="120">
        <f t="shared" si="36"/>
        <v>57.41935483870968</v>
      </c>
      <c r="G69" s="24">
        <f t="shared" si="36"/>
        <v>61.2</v>
      </c>
      <c r="H69" s="120">
        <f t="shared" si="36"/>
        <v>59.161290322580641</v>
      </c>
      <c r="I69" s="24">
        <f t="shared" si="36"/>
        <v>63.258064516129032</v>
      </c>
      <c r="J69" s="120">
        <f t="shared" si="36"/>
        <v>62.3</v>
      </c>
      <c r="K69" s="24">
        <f t="shared" si="36"/>
        <v>56.677419354838712</v>
      </c>
      <c r="L69" s="120">
        <f t="shared" si="36"/>
        <v>59.13333333333334</v>
      </c>
      <c r="M69" s="24">
        <f t="shared" si="36"/>
        <v>51.129032258064512</v>
      </c>
      <c r="N69" s="120">
        <f>SUM(B69:M69)</f>
        <v>680.61443932411657</v>
      </c>
    </row>
    <row r="70" spans="1:14" s="16" customFormat="1" ht="12" customHeight="1" x14ac:dyDescent="0.25">
      <c r="A70" s="6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8"/>
    </row>
    <row r="71" spans="1:14" s="9" customFormat="1" ht="23.25" customHeight="1" x14ac:dyDescent="0.25">
      <c r="A71" s="103" t="s">
        <v>244</v>
      </c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8"/>
    </row>
    <row r="72" spans="1:14" s="4" customFormat="1" ht="23.25" customHeight="1" x14ac:dyDescent="0.25">
      <c r="A72" s="12" t="s">
        <v>9</v>
      </c>
      <c r="B72" s="121">
        <f t="shared" ref="B72:M72" si="37">B54/B1485</f>
        <v>17.193548387096776</v>
      </c>
      <c r="C72" s="22">
        <f t="shared" si="37"/>
        <v>13.5</v>
      </c>
      <c r="D72" s="121">
        <f t="shared" si="37"/>
        <v>11.709677419354838</v>
      </c>
      <c r="E72" s="22">
        <f t="shared" si="37"/>
        <v>14.966666666666667</v>
      </c>
      <c r="F72" s="121">
        <f t="shared" si="37"/>
        <v>14.483870967741936</v>
      </c>
      <c r="G72" s="22">
        <f t="shared" si="37"/>
        <v>17.366666666666667</v>
      </c>
      <c r="H72" s="121">
        <f t="shared" si="37"/>
        <v>17</v>
      </c>
      <c r="I72" s="22">
        <f t="shared" si="37"/>
        <v>18.903225806451612</v>
      </c>
      <c r="J72" s="121">
        <f t="shared" si="37"/>
        <v>17.833333333333332</v>
      </c>
      <c r="K72" s="22">
        <f t="shared" si="37"/>
        <v>13.838709677419354</v>
      </c>
      <c r="L72" s="121">
        <f t="shared" si="37"/>
        <v>16.533333333333335</v>
      </c>
      <c r="M72" s="22">
        <f t="shared" si="37"/>
        <v>12.516129032258064</v>
      </c>
      <c r="N72" s="120">
        <f>SUM(B72:M72)</f>
        <v>185.84516129032261</v>
      </c>
    </row>
    <row r="73" spans="1:14" s="4" customFormat="1" ht="23.25" customHeight="1" x14ac:dyDescent="0.25">
      <c r="A73" s="12" t="s">
        <v>10</v>
      </c>
      <c r="B73" s="121">
        <f t="shared" ref="B73:M73" si="38">B55/B1485</f>
        <v>15.903225806451612</v>
      </c>
      <c r="C73" s="22">
        <f t="shared" si="38"/>
        <v>14.5</v>
      </c>
      <c r="D73" s="121">
        <f t="shared" si="38"/>
        <v>13.580645161290322</v>
      </c>
      <c r="E73" s="22">
        <f t="shared" si="38"/>
        <v>16.533333333333335</v>
      </c>
      <c r="F73" s="121">
        <f t="shared" si="38"/>
        <v>15.290322580645162</v>
      </c>
      <c r="G73" s="22">
        <f t="shared" si="38"/>
        <v>14.266666666666667</v>
      </c>
      <c r="H73" s="121">
        <f t="shared" si="38"/>
        <v>13.96774193548387</v>
      </c>
      <c r="I73" s="22">
        <f t="shared" si="38"/>
        <v>15.193548387096774</v>
      </c>
      <c r="J73" s="121">
        <f t="shared" si="38"/>
        <v>15.6</v>
      </c>
      <c r="K73" s="22">
        <f t="shared" si="38"/>
        <v>15.03225806451613</v>
      </c>
      <c r="L73" s="121">
        <f t="shared" si="38"/>
        <v>15.233333333333333</v>
      </c>
      <c r="M73" s="22">
        <f t="shared" si="38"/>
        <v>12.935483870967742</v>
      </c>
      <c r="N73" s="120">
        <f t="shared" ref="N73:N79" si="39">SUM(B73:M73)</f>
        <v>178.03655913978494</v>
      </c>
    </row>
    <row r="74" spans="1:14" s="4" customFormat="1" ht="23.25" customHeight="1" x14ac:dyDescent="0.25">
      <c r="A74" s="12" t="s">
        <v>11</v>
      </c>
      <c r="B74" s="121">
        <f t="shared" ref="B74:M74" si="40">B56/B1485</f>
        <v>4.129032258064516</v>
      </c>
      <c r="C74" s="22">
        <f t="shared" si="40"/>
        <v>3.6071428571428572</v>
      </c>
      <c r="D74" s="121">
        <f t="shared" si="40"/>
        <v>2.967741935483871</v>
      </c>
      <c r="E74" s="22">
        <f t="shared" si="40"/>
        <v>3.3333333333333335</v>
      </c>
      <c r="F74" s="121">
        <f t="shared" si="40"/>
        <v>4.129032258064516</v>
      </c>
      <c r="G74" s="22">
        <f t="shared" si="40"/>
        <v>3.7333333333333334</v>
      </c>
      <c r="H74" s="121">
        <f t="shared" si="40"/>
        <v>3.225806451612903</v>
      </c>
      <c r="I74" s="22">
        <f t="shared" si="40"/>
        <v>4.032258064516129</v>
      </c>
      <c r="J74" s="121">
        <f t="shared" si="40"/>
        <v>4.3666666666666663</v>
      </c>
      <c r="K74" s="22">
        <f t="shared" si="40"/>
        <v>3.838709677419355</v>
      </c>
      <c r="L74" s="121">
        <f t="shared" si="40"/>
        <v>3.3</v>
      </c>
      <c r="M74" s="22">
        <f t="shared" si="40"/>
        <v>3.5483870967741935</v>
      </c>
      <c r="N74" s="120">
        <f t="shared" si="39"/>
        <v>44.211443932411669</v>
      </c>
    </row>
    <row r="75" spans="1:14" s="4" customFormat="1" ht="23.25" customHeight="1" x14ac:dyDescent="0.25">
      <c r="A75" s="12" t="s">
        <v>12</v>
      </c>
      <c r="B75" s="121">
        <f t="shared" ref="B75:M75" si="41">B57/B1485</f>
        <v>6.903225806451613</v>
      </c>
      <c r="C75" s="22">
        <f t="shared" si="41"/>
        <v>6.1071428571428568</v>
      </c>
      <c r="D75" s="121">
        <f t="shared" si="41"/>
        <v>7.225806451612903</v>
      </c>
      <c r="E75" s="22">
        <f t="shared" si="41"/>
        <v>6.0666666666666664</v>
      </c>
      <c r="F75" s="121">
        <f t="shared" si="41"/>
        <v>6.806451612903226</v>
      </c>
      <c r="G75" s="22">
        <f t="shared" si="41"/>
        <v>9.3000000000000007</v>
      </c>
      <c r="H75" s="121">
        <f t="shared" si="41"/>
        <v>8.4193548387096779</v>
      </c>
      <c r="I75" s="22">
        <f t="shared" si="41"/>
        <v>9.129032258064516</v>
      </c>
      <c r="J75" s="121">
        <f t="shared" si="41"/>
        <v>9.5333333333333332</v>
      </c>
      <c r="K75" s="22">
        <f t="shared" si="41"/>
        <v>9.193548387096774</v>
      </c>
      <c r="L75" s="121">
        <f t="shared" si="41"/>
        <v>8.8333333333333339</v>
      </c>
      <c r="M75" s="22">
        <f t="shared" si="41"/>
        <v>8.7096774193548381</v>
      </c>
      <c r="N75" s="120">
        <f t="shared" si="39"/>
        <v>96.227572964669719</v>
      </c>
    </row>
    <row r="76" spans="1:14" s="4" customFormat="1" ht="23.25" customHeight="1" x14ac:dyDescent="0.25">
      <c r="A76" s="12" t="s">
        <v>14</v>
      </c>
      <c r="B76" s="121">
        <f t="shared" ref="B76:M76" si="42">B58/B1485</f>
        <v>4</v>
      </c>
      <c r="C76" s="22">
        <f t="shared" si="42"/>
        <v>4.1428571428571432</v>
      </c>
      <c r="D76" s="121">
        <f t="shared" si="42"/>
        <v>4</v>
      </c>
      <c r="E76" s="22">
        <f t="shared" si="42"/>
        <v>5.5666666666666664</v>
      </c>
      <c r="F76" s="121">
        <f t="shared" si="42"/>
        <v>6.225806451612903</v>
      </c>
      <c r="G76" s="22">
        <f t="shared" si="42"/>
        <v>6.1</v>
      </c>
      <c r="H76" s="121">
        <f t="shared" si="42"/>
        <v>6.064516129032258</v>
      </c>
      <c r="I76" s="22">
        <f t="shared" si="42"/>
        <v>5.67741935483871</v>
      </c>
      <c r="J76" s="121">
        <f t="shared" si="42"/>
        <v>6.0333333333333332</v>
      </c>
      <c r="K76" s="22">
        <f t="shared" si="42"/>
        <v>5.709677419354839</v>
      </c>
      <c r="L76" s="121">
        <f t="shared" si="42"/>
        <v>6.2666666666666666</v>
      </c>
      <c r="M76" s="22">
        <f t="shared" si="42"/>
        <v>5</v>
      </c>
      <c r="N76" s="120">
        <f t="shared" si="39"/>
        <v>64.786943164362526</v>
      </c>
    </row>
    <row r="77" spans="1:14" s="4" customFormat="1" ht="23.25" customHeight="1" x14ac:dyDescent="0.25">
      <c r="A77" s="12" t="s">
        <v>16</v>
      </c>
      <c r="B77" s="121">
        <f t="shared" ref="B77:M77" si="43">B59/B1485</f>
        <v>5.225806451612903</v>
      </c>
      <c r="C77" s="22">
        <f t="shared" si="43"/>
        <v>3.4642857142857144</v>
      </c>
      <c r="D77" s="121">
        <f t="shared" si="43"/>
        <v>4.580645161290323</v>
      </c>
      <c r="E77" s="22">
        <f t="shared" si="43"/>
        <v>5.1333333333333337</v>
      </c>
      <c r="F77" s="121">
        <f t="shared" si="43"/>
        <v>5.258064516129032</v>
      </c>
      <c r="G77" s="22">
        <f t="shared" si="43"/>
        <v>5.4</v>
      </c>
      <c r="H77" s="121">
        <f t="shared" si="43"/>
        <v>5.193548387096774</v>
      </c>
      <c r="I77" s="22">
        <f t="shared" si="43"/>
        <v>5.032258064516129</v>
      </c>
      <c r="J77" s="121">
        <f t="shared" si="43"/>
        <v>4.4000000000000004</v>
      </c>
      <c r="K77" s="22">
        <f t="shared" si="43"/>
        <v>4.870967741935484</v>
      </c>
      <c r="L77" s="121">
        <f t="shared" si="43"/>
        <v>5.0666666666666664</v>
      </c>
      <c r="M77" s="22">
        <f t="shared" si="43"/>
        <v>4.774193548387097</v>
      </c>
      <c r="N77" s="120">
        <f t="shared" si="39"/>
        <v>58.399769585253445</v>
      </c>
    </row>
    <row r="78" spans="1:14" s="4" customFormat="1" ht="23.25" customHeight="1" x14ac:dyDescent="0.25">
      <c r="A78" s="12" t="s">
        <v>15</v>
      </c>
      <c r="B78" s="121">
        <f t="shared" ref="B78:M78" si="44">B60/B1485</f>
        <v>4.67741935483871</v>
      </c>
      <c r="C78" s="22">
        <f t="shared" si="44"/>
        <v>3.25</v>
      </c>
      <c r="D78" s="121">
        <f t="shared" si="44"/>
        <v>3.967741935483871</v>
      </c>
      <c r="E78" s="22">
        <f t="shared" si="44"/>
        <v>4.0999999999999996</v>
      </c>
      <c r="F78" s="121">
        <f t="shared" si="44"/>
        <v>5.225806451612903</v>
      </c>
      <c r="G78" s="22">
        <f t="shared" si="44"/>
        <v>5.0333333333333332</v>
      </c>
      <c r="H78" s="121">
        <f t="shared" si="44"/>
        <v>5.290322580645161</v>
      </c>
      <c r="I78" s="22">
        <f t="shared" si="44"/>
        <v>5.290322580645161</v>
      </c>
      <c r="J78" s="121">
        <f t="shared" si="44"/>
        <v>4.5333333333333332</v>
      </c>
      <c r="K78" s="22">
        <f t="shared" si="44"/>
        <v>4.193548387096774</v>
      </c>
      <c r="L78" s="121">
        <f t="shared" si="44"/>
        <v>3.9</v>
      </c>
      <c r="M78" s="22">
        <f t="shared" si="44"/>
        <v>3.6451612903225805</v>
      </c>
      <c r="N78" s="120">
        <f t="shared" si="39"/>
        <v>53.106989247311823</v>
      </c>
    </row>
    <row r="79" spans="1:14" s="9" customFormat="1" ht="23.25" customHeight="1" x14ac:dyDescent="0.25">
      <c r="A79" s="13" t="s">
        <v>7</v>
      </c>
      <c r="B79" s="120">
        <f t="shared" ref="B79:M79" si="45">SUM(B72:B78)</f>
        <v>58.032258064516128</v>
      </c>
      <c r="C79" s="24">
        <f t="shared" si="45"/>
        <v>48.571428571428577</v>
      </c>
      <c r="D79" s="120">
        <f t="shared" si="45"/>
        <v>48.032258064516128</v>
      </c>
      <c r="E79" s="24">
        <f t="shared" si="45"/>
        <v>55.7</v>
      </c>
      <c r="F79" s="120">
        <f t="shared" si="45"/>
        <v>57.41935483870968</v>
      </c>
      <c r="G79" s="24">
        <f t="shared" si="45"/>
        <v>61.2</v>
      </c>
      <c r="H79" s="120">
        <f t="shared" si="45"/>
        <v>59.161290322580648</v>
      </c>
      <c r="I79" s="24">
        <f t="shared" si="45"/>
        <v>63.258064516129025</v>
      </c>
      <c r="J79" s="120">
        <f t="shared" si="45"/>
        <v>62.29999999999999</v>
      </c>
      <c r="K79" s="24">
        <f t="shared" si="45"/>
        <v>56.677419354838712</v>
      </c>
      <c r="L79" s="120">
        <f t="shared" si="45"/>
        <v>59.133333333333333</v>
      </c>
      <c r="M79" s="24">
        <f t="shared" si="45"/>
        <v>51.12903225806452</v>
      </c>
      <c r="N79" s="120">
        <f t="shared" si="39"/>
        <v>680.61443932411669</v>
      </c>
    </row>
    <row r="80" spans="1:14" s="16" customFormat="1" ht="12" customHeight="1" x14ac:dyDescent="0.25">
      <c r="A80" s="6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8"/>
    </row>
    <row r="81" spans="1:14" s="99" customFormat="1" ht="23.25" customHeight="1" x14ac:dyDescent="0.25">
      <c r="A81" s="103" t="s">
        <v>245</v>
      </c>
      <c r="B81" s="107"/>
      <c r="C81" s="107"/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8"/>
    </row>
    <row r="82" spans="1:14" s="4" customFormat="1" ht="23.25" customHeight="1" x14ac:dyDescent="0.25">
      <c r="A82" s="12" t="s">
        <v>22</v>
      </c>
      <c r="B82" s="106">
        <v>27</v>
      </c>
      <c r="C82" s="19">
        <v>28</v>
      </c>
      <c r="D82" s="106">
        <v>42</v>
      </c>
      <c r="E82" s="19">
        <v>31</v>
      </c>
      <c r="F82" s="106">
        <v>35</v>
      </c>
      <c r="G82" s="19">
        <v>22</v>
      </c>
      <c r="H82" s="106">
        <v>45</v>
      </c>
      <c r="I82" s="19">
        <v>41</v>
      </c>
      <c r="J82" s="106">
        <v>27</v>
      </c>
      <c r="K82" s="19">
        <v>41</v>
      </c>
      <c r="L82" s="106">
        <v>17</v>
      </c>
      <c r="M82" s="19">
        <v>28</v>
      </c>
      <c r="N82" s="105">
        <f>SUM(B82:M82)</f>
        <v>384</v>
      </c>
    </row>
    <row r="83" spans="1:14" s="4" customFormat="1" ht="23.25" customHeight="1" x14ac:dyDescent="0.25">
      <c r="A83" s="10" t="s">
        <v>18</v>
      </c>
      <c r="B83" s="106">
        <v>130</v>
      </c>
      <c r="C83" s="19">
        <v>100</v>
      </c>
      <c r="D83" s="106">
        <v>153</v>
      </c>
      <c r="E83" s="19">
        <v>131</v>
      </c>
      <c r="F83" s="106">
        <v>143</v>
      </c>
      <c r="G83" s="19">
        <v>150</v>
      </c>
      <c r="H83" s="106">
        <v>151</v>
      </c>
      <c r="I83" s="19">
        <v>134</v>
      </c>
      <c r="J83" s="106">
        <v>125</v>
      </c>
      <c r="K83" s="19">
        <v>88</v>
      </c>
      <c r="L83" s="106">
        <v>122</v>
      </c>
      <c r="M83" s="19">
        <v>94</v>
      </c>
      <c r="N83" s="105">
        <f>SUM(B83:M83)</f>
        <v>1521</v>
      </c>
    </row>
    <row r="84" spans="1:14" s="4" customFormat="1" ht="23.25" customHeight="1" x14ac:dyDescent="0.25">
      <c r="A84" s="12" t="s">
        <v>336</v>
      </c>
      <c r="B84" s="106">
        <v>30</v>
      </c>
      <c r="C84" s="19">
        <v>27</v>
      </c>
      <c r="D84" s="106">
        <v>27</v>
      </c>
      <c r="E84" s="19">
        <v>31</v>
      </c>
      <c r="F84" s="106">
        <v>26</v>
      </c>
      <c r="G84" s="19">
        <v>30</v>
      </c>
      <c r="H84" s="106">
        <v>31</v>
      </c>
      <c r="I84" s="19">
        <v>39</v>
      </c>
      <c r="J84" s="106">
        <v>42</v>
      </c>
      <c r="K84" s="19">
        <v>40</v>
      </c>
      <c r="L84" s="106">
        <v>40</v>
      </c>
      <c r="M84" s="19">
        <v>34</v>
      </c>
      <c r="N84" s="105">
        <f>SUM(B84:M84)</f>
        <v>397</v>
      </c>
    </row>
    <row r="85" spans="1:14" s="4" customFormat="1" ht="23.25" customHeight="1" x14ac:dyDescent="0.25">
      <c r="A85" s="12" t="s">
        <v>6</v>
      </c>
      <c r="B85" s="106">
        <v>62</v>
      </c>
      <c r="C85" s="19">
        <v>47</v>
      </c>
      <c r="D85" s="106">
        <v>52</v>
      </c>
      <c r="E85" s="19">
        <v>50</v>
      </c>
      <c r="F85" s="106">
        <v>56</v>
      </c>
      <c r="G85" s="19">
        <v>49</v>
      </c>
      <c r="H85" s="106">
        <v>54</v>
      </c>
      <c r="I85" s="19">
        <v>55</v>
      </c>
      <c r="J85" s="106">
        <v>66</v>
      </c>
      <c r="K85" s="19">
        <v>61</v>
      </c>
      <c r="L85" s="106">
        <v>55</v>
      </c>
      <c r="M85" s="19">
        <v>51</v>
      </c>
      <c r="N85" s="105">
        <f>SUM(B85:M85)</f>
        <v>658</v>
      </c>
    </row>
    <row r="86" spans="1:14" s="9" customFormat="1" ht="23.25" customHeight="1" x14ac:dyDescent="0.25">
      <c r="A86" s="13" t="s">
        <v>7</v>
      </c>
      <c r="B86" s="105">
        <f t="shared" ref="B86:M86" si="46">SUM(B82:B85)</f>
        <v>249</v>
      </c>
      <c r="C86" s="14">
        <f t="shared" si="46"/>
        <v>202</v>
      </c>
      <c r="D86" s="105">
        <f t="shared" si="46"/>
        <v>274</v>
      </c>
      <c r="E86" s="14">
        <f t="shared" si="46"/>
        <v>243</v>
      </c>
      <c r="F86" s="105">
        <f t="shared" si="46"/>
        <v>260</v>
      </c>
      <c r="G86" s="14">
        <f t="shared" si="46"/>
        <v>251</v>
      </c>
      <c r="H86" s="105">
        <f t="shared" si="46"/>
        <v>281</v>
      </c>
      <c r="I86" s="14">
        <f t="shared" si="46"/>
        <v>269</v>
      </c>
      <c r="J86" s="105">
        <f t="shared" si="46"/>
        <v>260</v>
      </c>
      <c r="K86" s="44">
        <f t="shared" si="46"/>
        <v>230</v>
      </c>
      <c r="L86" s="105">
        <f t="shared" si="46"/>
        <v>234</v>
      </c>
      <c r="M86" s="44">
        <f t="shared" si="46"/>
        <v>207</v>
      </c>
      <c r="N86" s="105">
        <f>SUM(B86:M86)</f>
        <v>2960</v>
      </c>
    </row>
    <row r="87" spans="1:14" s="16" customFormat="1" ht="12" customHeight="1" x14ac:dyDescent="0.25">
      <c r="A87" s="6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</row>
    <row r="88" spans="1:14" s="99" customFormat="1" ht="23.25" customHeight="1" x14ac:dyDescent="0.25">
      <c r="A88" s="103" t="s">
        <v>246</v>
      </c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8"/>
    </row>
    <row r="89" spans="1:14" s="4" customFormat="1" ht="23.25" customHeight="1" x14ac:dyDescent="0.25">
      <c r="A89" s="12" t="s">
        <v>9</v>
      </c>
      <c r="B89" s="106">
        <v>87</v>
      </c>
      <c r="C89" s="19">
        <v>65</v>
      </c>
      <c r="D89" s="106">
        <v>88</v>
      </c>
      <c r="E89" s="19">
        <v>81</v>
      </c>
      <c r="F89" s="106">
        <v>93</v>
      </c>
      <c r="G89" s="19">
        <v>72</v>
      </c>
      <c r="H89" s="106">
        <v>93</v>
      </c>
      <c r="I89" s="19">
        <v>108</v>
      </c>
      <c r="J89" s="106">
        <v>104</v>
      </c>
      <c r="K89" s="19">
        <v>86</v>
      </c>
      <c r="L89" s="106">
        <v>89</v>
      </c>
      <c r="M89" s="19">
        <v>67</v>
      </c>
      <c r="N89" s="105">
        <f>SUM(B89:M89)</f>
        <v>1033</v>
      </c>
    </row>
    <row r="90" spans="1:14" s="4" customFormat="1" ht="23.25" customHeight="1" x14ac:dyDescent="0.25">
      <c r="A90" s="12" t="s">
        <v>10</v>
      </c>
      <c r="B90" s="106">
        <v>62</v>
      </c>
      <c r="C90" s="19">
        <v>62</v>
      </c>
      <c r="D90" s="106">
        <v>87</v>
      </c>
      <c r="E90" s="19">
        <v>79</v>
      </c>
      <c r="F90" s="106">
        <v>79</v>
      </c>
      <c r="G90" s="19">
        <v>107</v>
      </c>
      <c r="H90" s="106">
        <v>89</v>
      </c>
      <c r="I90" s="19">
        <v>72</v>
      </c>
      <c r="J90" s="106">
        <v>64</v>
      </c>
      <c r="K90" s="19">
        <v>59</v>
      </c>
      <c r="L90" s="106">
        <v>55</v>
      </c>
      <c r="M90" s="19">
        <v>49</v>
      </c>
      <c r="N90" s="105">
        <f t="shared" ref="N90:N97" si="47">SUM(B90:M90)</f>
        <v>864</v>
      </c>
    </row>
    <row r="91" spans="1:14" s="4" customFormat="1" ht="23.25" customHeight="1" x14ac:dyDescent="0.25">
      <c r="A91" s="12" t="s">
        <v>11</v>
      </c>
      <c r="B91" s="106">
        <v>29</v>
      </c>
      <c r="C91" s="19">
        <v>26</v>
      </c>
      <c r="D91" s="106">
        <v>26</v>
      </c>
      <c r="E91" s="19">
        <v>29</v>
      </c>
      <c r="F91" s="106">
        <v>24</v>
      </c>
      <c r="G91" s="19">
        <v>30</v>
      </c>
      <c r="H91" s="106">
        <v>31</v>
      </c>
      <c r="I91" s="19">
        <v>39</v>
      </c>
      <c r="J91" s="106">
        <v>40</v>
      </c>
      <c r="K91" s="19">
        <v>33</v>
      </c>
      <c r="L91" s="106">
        <v>38</v>
      </c>
      <c r="M91" s="19">
        <v>31</v>
      </c>
      <c r="N91" s="105">
        <f t="shared" si="47"/>
        <v>376</v>
      </c>
    </row>
    <row r="92" spans="1:14" s="4" customFormat="1" ht="23.25" customHeight="1" x14ac:dyDescent="0.25">
      <c r="A92" s="12" t="s">
        <v>12</v>
      </c>
      <c r="B92" s="106">
        <v>40</v>
      </c>
      <c r="C92" s="19">
        <v>24</v>
      </c>
      <c r="D92" s="106">
        <v>38</v>
      </c>
      <c r="E92" s="19">
        <v>33</v>
      </c>
      <c r="F92" s="106">
        <v>41</v>
      </c>
      <c r="G92" s="19">
        <v>20</v>
      </c>
      <c r="H92" s="106">
        <v>38</v>
      </c>
      <c r="I92" s="19">
        <v>29</v>
      </c>
      <c r="J92" s="106">
        <v>23</v>
      </c>
      <c r="K92" s="19">
        <v>17</v>
      </c>
      <c r="L92" s="106">
        <v>26</v>
      </c>
      <c r="M92" s="19">
        <v>28</v>
      </c>
      <c r="N92" s="105">
        <f t="shared" si="47"/>
        <v>357</v>
      </c>
    </row>
    <row r="93" spans="1:14" s="4" customFormat="1" ht="23.25" customHeight="1" x14ac:dyDescent="0.25">
      <c r="A93" s="12" t="s">
        <v>14</v>
      </c>
      <c r="B93" s="106">
        <v>13</v>
      </c>
      <c r="C93" s="19">
        <v>11</v>
      </c>
      <c r="D93" s="106">
        <v>14</v>
      </c>
      <c r="E93" s="19">
        <v>8</v>
      </c>
      <c r="F93" s="106">
        <v>8</v>
      </c>
      <c r="G93" s="19">
        <v>10</v>
      </c>
      <c r="H93" s="106">
        <v>18</v>
      </c>
      <c r="I93" s="19">
        <v>9</v>
      </c>
      <c r="J93" s="106">
        <v>9</v>
      </c>
      <c r="K93" s="19">
        <v>13</v>
      </c>
      <c r="L93" s="106">
        <v>8</v>
      </c>
      <c r="M93" s="19">
        <v>13</v>
      </c>
      <c r="N93" s="105">
        <f t="shared" si="47"/>
        <v>134</v>
      </c>
    </row>
    <row r="94" spans="1:14" s="4" customFormat="1" ht="23.25" customHeight="1" x14ac:dyDescent="0.25">
      <c r="A94" s="12" t="s">
        <v>16</v>
      </c>
      <c r="B94" s="106">
        <v>8</v>
      </c>
      <c r="C94" s="19">
        <v>9</v>
      </c>
      <c r="D94" s="106">
        <v>10</v>
      </c>
      <c r="E94" s="19">
        <v>6</v>
      </c>
      <c r="F94" s="106">
        <v>6</v>
      </c>
      <c r="G94" s="19">
        <v>5</v>
      </c>
      <c r="H94" s="106">
        <v>7</v>
      </c>
      <c r="I94" s="19">
        <v>7</v>
      </c>
      <c r="J94" s="106">
        <v>8</v>
      </c>
      <c r="K94" s="19">
        <v>8</v>
      </c>
      <c r="L94" s="106">
        <v>7</v>
      </c>
      <c r="M94" s="19">
        <v>9</v>
      </c>
      <c r="N94" s="105">
        <f t="shared" si="47"/>
        <v>90</v>
      </c>
    </row>
    <row r="95" spans="1:14" s="4" customFormat="1" ht="23.25" customHeight="1" x14ac:dyDescent="0.25">
      <c r="A95" s="12" t="s">
        <v>15</v>
      </c>
      <c r="B95" s="106">
        <v>10</v>
      </c>
      <c r="C95" s="19">
        <v>5</v>
      </c>
      <c r="D95" s="106">
        <v>11</v>
      </c>
      <c r="E95" s="19">
        <v>7</v>
      </c>
      <c r="F95" s="106">
        <v>9</v>
      </c>
      <c r="G95" s="19">
        <v>7</v>
      </c>
      <c r="H95" s="106">
        <v>5</v>
      </c>
      <c r="I95" s="19">
        <v>5</v>
      </c>
      <c r="J95" s="106">
        <v>12</v>
      </c>
      <c r="K95" s="19">
        <v>14</v>
      </c>
      <c r="L95" s="106">
        <v>11</v>
      </c>
      <c r="M95" s="19">
        <v>10</v>
      </c>
      <c r="N95" s="105">
        <f t="shared" si="47"/>
        <v>106</v>
      </c>
    </row>
    <row r="96" spans="1:14" s="4" customFormat="1" ht="23.25" customHeight="1" x14ac:dyDescent="0.25">
      <c r="A96" s="12" t="s">
        <v>222</v>
      </c>
      <c r="B96" s="106">
        <v>0</v>
      </c>
      <c r="C96" s="19">
        <v>0</v>
      </c>
      <c r="D96" s="106">
        <v>0</v>
      </c>
      <c r="E96" s="19">
        <v>0</v>
      </c>
      <c r="F96" s="106">
        <v>0</v>
      </c>
      <c r="G96" s="19">
        <v>0</v>
      </c>
      <c r="H96" s="106">
        <v>0</v>
      </c>
      <c r="I96" s="19">
        <v>0</v>
      </c>
      <c r="J96" s="106">
        <v>0</v>
      </c>
      <c r="K96" s="19">
        <v>0</v>
      </c>
      <c r="L96" s="106">
        <v>0</v>
      </c>
      <c r="M96" s="19">
        <v>0</v>
      </c>
      <c r="N96" s="105">
        <f t="shared" si="47"/>
        <v>0</v>
      </c>
    </row>
    <row r="97" spans="1:14" s="9" customFormat="1" ht="23.25" customHeight="1" x14ac:dyDescent="0.25">
      <c r="A97" s="13" t="s">
        <v>7</v>
      </c>
      <c r="B97" s="105">
        <f>SUM(B89:B96)</f>
        <v>249</v>
      </c>
      <c r="C97" s="44">
        <f t="shared" ref="C97:M97" si="48">SUM(C89:C96)</f>
        <v>202</v>
      </c>
      <c r="D97" s="105">
        <f t="shared" si="48"/>
        <v>274</v>
      </c>
      <c r="E97" s="44">
        <f t="shared" si="48"/>
        <v>243</v>
      </c>
      <c r="F97" s="105">
        <f t="shared" si="48"/>
        <v>260</v>
      </c>
      <c r="G97" s="44">
        <f t="shared" si="48"/>
        <v>251</v>
      </c>
      <c r="H97" s="105">
        <f t="shared" si="48"/>
        <v>281</v>
      </c>
      <c r="I97" s="44">
        <f t="shared" si="48"/>
        <v>269</v>
      </c>
      <c r="J97" s="105">
        <f t="shared" si="48"/>
        <v>260</v>
      </c>
      <c r="K97" s="44">
        <f t="shared" si="48"/>
        <v>230</v>
      </c>
      <c r="L97" s="105">
        <f t="shared" si="48"/>
        <v>234</v>
      </c>
      <c r="M97" s="44">
        <f t="shared" si="48"/>
        <v>207</v>
      </c>
      <c r="N97" s="105">
        <f t="shared" si="47"/>
        <v>2960</v>
      </c>
    </row>
    <row r="98" spans="1:14" s="16" customFormat="1" ht="12" customHeight="1" x14ac:dyDescent="0.25">
      <c r="A98" s="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8"/>
    </row>
    <row r="99" spans="1:14" s="99" customFormat="1" ht="23.25" customHeight="1" x14ac:dyDescent="0.25">
      <c r="A99" s="103" t="s">
        <v>247</v>
      </c>
      <c r="B99" s="107"/>
      <c r="C99" s="107"/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8"/>
    </row>
    <row r="100" spans="1:14" s="4" customFormat="1" ht="23.25" customHeight="1" x14ac:dyDescent="0.25">
      <c r="A100" s="12" t="s">
        <v>351</v>
      </c>
      <c r="B100" s="106">
        <v>140</v>
      </c>
      <c r="C100" s="19">
        <v>104</v>
      </c>
      <c r="D100" s="106">
        <v>110</v>
      </c>
      <c r="E100" s="19">
        <v>130</v>
      </c>
      <c r="F100" s="106">
        <v>145</v>
      </c>
      <c r="G100" s="19">
        <v>131</v>
      </c>
      <c r="H100" s="106">
        <v>139</v>
      </c>
      <c r="I100" s="19">
        <v>150</v>
      </c>
      <c r="J100" s="106">
        <v>122</v>
      </c>
      <c r="K100" s="19">
        <v>109</v>
      </c>
      <c r="L100" s="106">
        <v>107</v>
      </c>
      <c r="M100" s="19">
        <v>103</v>
      </c>
      <c r="N100" s="105">
        <f>SUM(B100:M100)</f>
        <v>1490</v>
      </c>
    </row>
    <row r="101" spans="1:14" s="4" customFormat="1" ht="23.25" customHeight="1" x14ac:dyDescent="0.25">
      <c r="A101" s="12" t="s">
        <v>352</v>
      </c>
      <c r="B101" s="106">
        <v>0</v>
      </c>
      <c r="C101" s="19">
        <v>0</v>
      </c>
      <c r="D101" s="106">
        <v>0</v>
      </c>
      <c r="E101" s="19">
        <v>0</v>
      </c>
      <c r="F101" s="106">
        <v>0</v>
      </c>
      <c r="G101" s="19">
        <v>0</v>
      </c>
      <c r="H101" s="106">
        <v>0</v>
      </c>
      <c r="I101" s="19">
        <v>0</v>
      </c>
      <c r="J101" s="106"/>
      <c r="K101" s="19">
        <v>0</v>
      </c>
      <c r="L101" s="106">
        <v>0</v>
      </c>
      <c r="M101" s="19">
        <v>0</v>
      </c>
      <c r="N101" s="105">
        <f t="shared" ref="N101:N118" si="49">SUM(B101:M101)</f>
        <v>0</v>
      </c>
    </row>
    <row r="102" spans="1:14" s="4" customFormat="1" ht="23.25" customHeight="1" x14ac:dyDescent="0.25">
      <c r="A102" s="12" t="s">
        <v>353</v>
      </c>
      <c r="B102" s="106">
        <v>7</v>
      </c>
      <c r="C102" s="19">
        <v>10</v>
      </c>
      <c r="D102" s="106">
        <v>15</v>
      </c>
      <c r="E102" s="19">
        <v>13</v>
      </c>
      <c r="F102" s="106">
        <v>8</v>
      </c>
      <c r="G102" s="19">
        <v>8</v>
      </c>
      <c r="H102" s="106">
        <v>10</v>
      </c>
      <c r="I102" s="19">
        <v>16</v>
      </c>
      <c r="J102" s="106">
        <v>14</v>
      </c>
      <c r="K102" s="19">
        <v>12</v>
      </c>
      <c r="L102" s="106">
        <v>17</v>
      </c>
      <c r="M102" s="19">
        <v>13</v>
      </c>
      <c r="N102" s="105">
        <f t="shared" si="49"/>
        <v>143</v>
      </c>
    </row>
    <row r="103" spans="1:14" s="4" customFormat="1" ht="23.25" customHeight="1" x14ac:dyDescent="0.25">
      <c r="A103" s="12" t="s">
        <v>354</v>
      </c>
      <c r="B103" s="106">
        <v>11</v>
      </c>
      <c r="C103" s="19">
        <v>15</v>
      </c>
      <c r="D103" s="106">
        <v>23</v>
      </c>
      <c r="E103" s="19">
        <v>13</v>
      </c>
      <c r="F103" s="106">
        <v>12</v>
      </c>
      <c r="G103" s="19">
        <v>23</v>
      </c>
      <c r="H103" s="106">
        <v>19</v>
      </c>
      <c r="I103" s="19">
        <v>21</v>
      </c>
      <c r="J103" s="106">
        <v>15</v>
      </c>
      <c r="K103" s="19">
        <v>20</v>
      </c>
      <c r="L103" s="106">
        <v>14</v>
      </c>
      <c r="M103" s="19">
        <v>21</v>
      </c>
      <c r="N103" s="105">
        <f t="shared" si="49"/>
        <v>207</v>
      </c>
    </row>
    <row r="104" spans="1:14" s="4" customFormat="1" ht="23.25" customHeight="1" x14ac:dyDescent="0.25">
      <c r="A104" s="12" t="s">
        <v>377</v>
      </c>
      <c r="B104" s="106">
        <v>0</v>
      </c>
      <c r="C104" s="19">
        <v>0</v>
      </c>
      <c r="D104" s="106">
        <v>0</v>
      </c>
      <c r="E104" s="19">
        <v>0</v>
      </c>
      <c r="F104" s="106">
        <v>0</v>
      </c>
      <c r="G104" s="19">
        <v>1</v>
      </c>
      <c r="H104" s="106">
        <v>0</v>
      </c>
      <c r="I104" s="19">
        <v>0</v>
      </c>
      <c r="J104" s="106">
        <v>0</v>
      </c>
      <c r="K104" s="19">
        <v>0</v>
      </c>
      <c r="L104" s="106">
        <v>0</v>
      </c>
      <c r="M104" s="19">
        <v>0</v>
      </c>
      <c r="N104" s="105">
        <f t="shared" si="49"/>
        <v>1</v>
      </c>
    </row>
    <row r="105" spans="1:14" s="4" customFormat="1" ht="23.25" customHeight="1" x14ac:dyDescent="0.25">
      <c r="A105" s="12" t="s">
        <v>355</v>
      </c>
      <c r="B105" s="106">
        <v>0</v>
      </c>
      <c r="C105" s="19">
        <v>0</v>
      </c>
      <c r="D105" s="106">
        <v>0</v>
      </c>
      <c r="E105" s="19">
        <v>0</v>
      </c>
      <c r="F105" s="106">
        <v>0</v>
      </c>
      <c r="G105" s="19">
        <v>0</v>
      </c>
      <c r="H105" s="106">
        <v>0</v>
      </c>
      <c r="I105" s="19">
        <v>0</v>
      </c>
      <c r="J105" s="106">
        <v>0</v>
      </c>
      <c r="K105" s="19">
        <v>0</v>
      </c>
      <c r="L105" s="106">
        <v>0</v>
      </c>
      <c r="M105" s="19">
        <v>0</v>
      </c>
      <c r="N105" s="105">
        <f t="shared" si="49"/>
        <v>0</v>
      </c>
    </row>
    <row r="106" spans="1:14" s="4" customFormat="1" ht="23.25" customHeight="1" x14ac:dyDescent="0.25">
      <c r="A106" s="12" t="s">
        <v>356</v>
      </c>
      <c r="B106" s="106">
        <v>0</v>
      </c>
      <c r="C106" s="19">
        <v>0</v>
      </c>
      <c r="D106" s="106">
        <v>0</v>
      </c>
      <c r="E106" s="19">
        <v>0</v>
      </c>
      <c r="F106" s="106">
        <v>0</v>
      </c>
      <c r="G106" s="19">
        <v>0</v>
      </c>
      <c r="H106" s="106">
        <v>0</v>
      </c>
      <c r="I106" s="19">
        <v>0</v>
      </c>
      <c r="J106" s="106">
        <v>0</v>
      </c>
      <c r="K106" s="19">
        <v>0</v>
      </c>
      <c r="L106" s="106">
        <v>0</v>
      </c>
      <c r="M106" s="19">
        <v>0</v>
      </c>
      <c r="N106" s="105">
        <f t="shared" si="49"/>
        <v>0</v>
      </c>
    </row>
    <row r="107" spans="1:14" s="4" customFormat="1" ht="23.25" customHeight="1" x14ac:dyDescent="0.25">
      <c r="A107" s="12" t="s">
        <v>357</v>
      </c>
      <c r="B107" s="106">
        <v>17</v>
      </c>
      <c r="C107" s="19">
        <v>13</v>
      </c>
      <c r="D107" s="106">
        <v>18</v>
      </c>
      <c r="E107" s="19">
        <v>13</v>
      </c>
      <c r="F107" s="106">
        <v>18</v>
      </c>
      <c r="G107" s="19">
        <v>18</v>
      </c>
      <c r="H107" s="106">
        <v>26</v>
      </c>
      <c r="I107" s="19">
        <v>16</v>
      </c>
      <c r="J107" s="106">
        <v>25</v>
      </c>
      <c r="K107" s="19">
        <v>18</v>
      </c>
      <c r="L107" s="106">
        <v>23</v>
      </c>
      <c r="M107" s="19">
        <v>15</v>
      </c>
      <c r="N107" s="105">
        <f t="shared" si="49"/>
        <v>220</v>
      </c>
    </row>
    <row r="108" spans="1:14" s="4" customFormat="1" ht="23.25" customHeight="1" x14ac:dyDescent="0.25">
      <c r="A108" s="12" t="s">
        <v>358</v>
      </c>
      <c r="B108" s="106">
        <v>11</v>
      </c>
      <c r="C108" s="19">
        <v>10</v>
      </c>
      <c r="D108" s="106">
        <v>13</v>
      </c>
      <c r="E108" s="19">
        <v>11</v>
      </c>
      <c r="F108" s="106">
        <v>14</v>
      </c>
      <c r="G108" s="19">
        <v>12</v>
      </c>
      <c r="H108" s="106">
        <v>10</v>
      </c>
      <c r="I108" s="19">
        <v>7</v>
      </c>
      <c r="J108" s="106">
        <v>14</v>
      </c>
      <c r="K108" s="19">
        <v>12</v>
      </c>
      <c r="L108" s="106">
        <v>13</v>
      </c>
      <c r="M108" s="19">
        <v>14</v>
      </c>
      <c r="N108" s="105">
        <f t="shared" si="49"/>
        <v>141</v>
      </c>
    </row>
    <row r="109" spans="1:14" s="4" customFormat="1" ht="23.25" customHeight="1" x14ac:dyDescent="0.25">
      <c r="A109" s="12" t="s">
        <v>359</v>
      </c>
      <c r="B109" s="106">
        <v>18</v>
      </c>
      <c r="C109" s="19">
        <v>12</v>
      </c>
      <c r="D109" s="106">
        <v>30</v>
      </c>
      <c r="E109" s="19">
        <v>18</v>
      </c>
      <c r="F109" s="106">
        <v>20</v>
      </c>
      <c r="G109" s="19">
        <v>19</v>
      </c>
      <c r="H109" s="106">
        <v>26</v>
      </c>
      <c r="I109" s="19">
        <v>20</v>
      </c>
      <c r="J109" s="106">
        <v>23</v>
      </c>
      <c r="K109" s="19">
        <v>20</v>
      </c>
      <c r="L109" s="106">
        <v>24</v>
      </c>
      <c r="M109" s="19">
        <v>14</v>
      </c>
      <c r="N109" s="105">
        <f t="shared" si="49"/>
        <v>244</v>
      </c>
    </row>
    <row r="110" spans="1:14" s="4" customFormat="1" ht="23.25" customHeight="1" x14ac:dyDescent="0.25">
      <c r="A110" s="12" t="s">
        <v>360</v>
      </c>
      <c r="B110" s="106">
        <v>0</v>
      </c>
      <c r="C110" s="19">
        <v>0</v>
      </c>
      <c r="D110" s="106">
        <v>0</v>
      </c>
      <c r="E110" s="19">
        <v>0</v>
      </c>
      <c r="F110" s="106">
        <v>0</v>
      </c>
      <c r="G110" s="19">
        <v>0</v>
      </c>
      <c r="H110" s="106">
        <v>0</v>
      </c>
      <c r="I110" s="19">
        <v>0</v>
      </c>
      <c r="J110" s="106">
        <v>0</v>
      </c>
      <c r="K110" s="19">
        <v>0</v>
      </c>
      <c r="L110" s="106">
        <v>0</v>
      </c>
      <c r="M110" s="19">
        <v>0</v>
      </c>
      <c r="N110" s="105">
        <f t="shared" si="49"/>
        <v>0</v>
      </c>
    </row>
    <row r="111" spans="1:14" s="4" customFormat="1" ht="23.25" customHeight="1" x14ac:dyDescent="0.25">
      <c r="A111" s="12" t="s">
        <v>70</v>
      </c>
      <c r="B111" s="106"/>
      <c r="C111" s="19">
        <v>0</v>
      </c>
      <c r="D111" s="106">
        <v>0</v>
      </c>
      <c r="E111" s="19">
        <v>0</v>
      </c>
      <c r="F111" s="106">
        <v>0</v>
      </c>
      <c r="G111" s="19">
        <v>0</v>
      </c>
      <c r="H111" s="106">
        <v>0</v>
      </c>
      <c r="I111" s="19">
        <v>0</v>
      </c>
      <c r="J111" s="106">
        <v>0</v>
      </c>
      <c r="K111" s="19">
        <v>0</v>
      </c>
      <c r="L111" s="106">
        <v>0</v>
      </c>
      <c r="M111" s="19">
        <v>0</v>
      </c>
      <c r="N111" s="105">
        <f t="shared" si="49"/>
        <v>0</v>
      </c>
    </row>
    <row r="112" spans="1:14" s="4" customFormat="1" ht="23.25" customHeight="1" x14ac:dyDescent="0.25">
      <c r="A112" s="12" t="s">
        <v>412</v>
      </c>
      <c r="B112" s="106">
        <v>1</v>
      </c>
      <c r="C112" s="19">
        <v>0</v>
      </c>
      <c r="D112" s="106">
        <v>2</v>
      </c>
      <c r="E112" s="19">
        <v>1</v>
      </c>
      <c r="F112" s="106">
        <v>0</v>
      </c>
      <c r="G112" s="19">
        <v>0</v>
      </c>
      <c r="H112" s="106">
        <v>1</v>
      </c>
      <c r="I112" s="19">
        <v>0</v>
      </c>
      <c r="J112" s="106">
        <v>0</v>
      </c>
      <c r="K112" s="19">
        <v>0</v>
      </c>
      <c r="L112" s="106">
        <v>0</v>
      </c>
      <c r="M112" s="19">
        <v>0</v>
      </c>
      <c r="N112" s="105">
        <f t="shared" si="49"/>
        <v>5</v>
      </c>
    </row>
    <row r="113" spans="1:14" s="4" customFormat="1" ht="23.25" customHeight="1" x14ac:dyDescent="0.25">
      <c r="A113" s="12" t="s">
        <v>361</v>
      </c>
      <c r="B113" s="106">
        <v>44</v>
      </c>
      <c r="C113" s="19">
        <v>38</v>
      </c>
      <c r="D113" s="106">
        <v>62</v>
      </c>
      <c r="E113" s="19">
        <v>44</v>
      </c>
      <c r="F113" s="106">
        <v>43</v>
      </c>
      <c r="G113" s="19">
        <v>39</v>
      </c>
      <c r="H113" s="106">
        <v>50</v>
      </c>
      <c r="I113" s="19">
        <v>39</v>
      </c>
      <c r="J113" s="106">
        <v>47</v>
      </c>
      <c r="K113" s="19">
        <v>39</v>
      </c>
      <c r="L113" s="106">
        <v>36</v>
      </c>
      <c r="M113" s="19">
        <v>27</v>
      </c>
      <c r="N113" s="105">
        <f t="shared" si="49"/>
        <v>508</v>
      </c>
    </row>
    <row r="114" spans="1:14" s="4" customFormat="1" ht="23.25" customHeight="1" x14ac:dyDescent="0.25">
      <c r="A114" s="12" t="s">
        <v>362</v>
      </c>
      <c r="B114" s="106"/>
      <c r="C114" s="19">
        <v>0</v>
      </c>
      <c r="D114" s="106">
        <v>0</v>
      </c>
      <c r="E114" s="19">
        <v>0</v>
      </c>
      <c r="F114" s="106">
        <v>0</v>
      </c>
      <c r="G114" s="19">
        <v>0</v>
      </c>
      <c r="H114" s="106">
        <v>0</v>
      </c>
      <c r="I114" s="19">
        <v>0</v>
      </c>
      <c r="J114" s="106">
        <v>0</v>
      </c>
      <c r="K114" s="19">
        <v>0</v>
      </c>
      <c r="L114" s="106">
        <v>0</v>
      </c>
      <c r="M114" s="19">
        <v>0</v>
      </c>
      <c r="N114" s="105">
        <f t="shared" si="49"/>
        <v>0</v>
      </c>
    </row>
    <row r="115" spans="1:14" s="4" customFormat="1" ht="23.25" customHeight="1" x14ac:dyDescent="0.25">
      <c r="A115" s="12" t="s">
        <v>365</v>
      </c>
      <c r="B115" s="106"/>
      <c r="C115" s="19">
        <v>0</v>
      </c>
      <c r="D115" s="106">
        <v>0</v>
      </c>
      <c r="E115" s="19">
        <v>0</v>
      </c>
      <c r="F115" s="106">
        <v>0</v>
      </c>
      <c r="G115" s="19">
        <v>0</v>
      </c>
      <c r="H115" s="106">
        <v>0</v>
      </c>
      <c r="I115" s="19">
        <v>0</v>
      </c>
      <c r="J115" s="106">
        <v>0</v>
      </c>
      <c r="K115" s="19">
        <v>0</v>
      </c>
      <c r="L115" s="106">
        <v>0</v>
      </c>
      <c r="M115" s="19">
        <v>0</v>
      </c>
      <c r="N115" s="105">
        <f t="shared" si="49"/>
        <v>0</v>
      </c>
    </row>
    <row r="116" spans="1:14" s="4" customFormat="1" ht="23.25" customHeight="1" x14ac:dyDescent="0.25">
      <c r="A116" s="12" t="s">
        <v>363</v>
      </c>
      <c r="B116" s="106"/>
      <c r="C116" s="19">
        <v>0</v>
      </c>
      <c r="D116" s="106">
        <v>0</v>
      </c>
      <c r="E116" s="19">
        <v>0</v>
      </c>
      <c r="F116" s="106">
        <v>0</v>
      </c>
      <c r="G116" s="19">
        <v>0</v>
      </c>
      <c r="H116" s="106">
        <v>0</v>
      </c>
      <c r="I116" s="19">
        <v>0</v>
      </c>
      <c r="J116" s="106">
        <v>0</v>
      </c>
      <c r="K116" s="19">
        <v>0</v>
      </c>
      <c r="L116" s="106">
        <v>0</v>
      </c>
      <c r="M116" s="19">
        <v>0</v>
      </c>
      <c r="N116" s="105">
        <f t="shared" si="49"/>
        <v>0</v>
      </c>
    </row>
    <row r="117" spans="1:14" s="4" customFormat="1" ht="23.25" customHeight="1" x14ac:dyDescent="0.25">
      <c r="A117" s="12" t="s">
        <v>364</v>
      </c>
      <c r="B117" s="106"/>
      <c r="C117" s="19">
        <v>0</v>
      </c>
      <c r="D117" s="106"/>
      <c r="E117" s="19">
        <v>0</v>
      </c>
      <c r="F117" s="106"/>
      <c r="G117" s="19">
        <v>0</v>
      </c>
      <c r="H117" s="106">
        <v>0</v>
      </c>
      <c r="I117" s="19">
        <v>0</v>
      </c>
      <c r="J117" s="106">
        <v>0</v>
      </c>
      <c r="K117" s="19">
        <v>0</v>
      </c>
      <c r="L117" s="106">
        <v>0</v>
      </c>
      <c r="M117" s="19">
        <v>0</v>
      </c>
      <c r="N117" s="105">
        <f t="shared" si="49"/>
        <v>0</v>
      </c>
    </row>
    <row r="118" spans="1:14" s="9" customFormat="1" ht="23.25" customHeight="1" x14ac:dyDescent="0.25">
      <c r="A118" s="25" t="s">
        <v>7</v>
      </c>
      <c r="B118" s="105">
        <f>SUM(B100:B117)</f>
        <v>249</v>
      </c>
      <c r="C118" s="14">
        <f>SUM(C100:C117)</f>
        <v>202</v>
      </c>
      <c r="D118" s="14">
        <f>SUM(D100:D117)</f>
        <v>273</v>
      </c>
      <c r="E118" s="14">
        <f t="shared" ref="E118:M118" si="50">SUM(E100:E117)</f>
        <v>243</v>
      </c>
      <c r="F118" s="105">
        <f t="shared" si="50"/>
        <v>260</v>
      </c>
      <c r="G118" s="14">
        <f t="shared" si="50"/>
        <v>251</v>
      </c>
      <c r="H118" s="105">
        <f t="shared" si="50"/>
        <v>281</v>
      </c>
      <c r="I118" s="14">
        <f t="shared" si="50"/>
        <v>269</v>
      </c>
      <c r="J118" s="176">
        <f t="shared" si="50"/>
        <v>260</v>
      </c>
      <c r="K118" s="14">
        <f t="shared" si="50"/>
        <v>230</v>
      </c>
      <c r="L118" s="105">
        <f t="shared" si="50"/>
        <v>234</v>
      </c>
      <c r="M118" s="14">
        <f t="shared" si="50"/>
        <v>207</v>
      </c>
      <c r="N118" s="105">
        <f t="shared" si="49"/>
        <v>2959</v>
      </c>
    </row>
    <row r="119" spans="1:14" s="16" customFormat="1" ht="12" customHeight="1" x14ac:dyDescent="0.25">
      <c r="A119" s="6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8"/>
    </row>
    <row r="120" spans="1:14" s="99" customFormat="1" ht="23.25" customHeight="1" x14ac:dyDescent="0.25">
      <c r="A120" s="103" t="s">
        <v>248</v>
      </c>
      <c r="B120" s="107"/>
      <c r="C120" s="107"/>
      <c r="D120" s="107"/>
      <c r="E120" s="107"/>
      <c r="F120" s="107"/>
      <c r="G120" s="107"/>
      <c r="H120" s="107"/>
      <c r="I120" s="107"/>
      <c r="J120" s="107"/>
      <c r="K120" s="107"/>
      <c r="L120" s="107"/>
      <c r="M120" s="107"/>
      <c r="N120" s="108"/>
    </row>
    <row r="121" spans="1:14" s="4" customFormat="1" ht="23.25" customHeight="1" x14ac:dyDescent="0.25">
      <c r="A121" s="12" t="s">
        <v>23</v>
      </c>
      <c r="B121" s="106">
        <v>10</v>
      </c>
      <c r="C121" s="92">
        <v>9</v>
      </c>
      <c r="D121" s="106">
        <v>13</v>
      </c>
      <c r="E121" s="92">
        <v>7</v>
      </c>
      <c r="F121" s="106">
        <v>9</v>
      </c>
      <c r="G121" s="19">
        <v>8</v>
      </c>
      <c r="H121" s="175">
        <v>9</v>
      </c>
      <c r="I121" s="19">
        <v>14</v>
      </c>
      <c r="J121" s="175">
        <v>10</v>
      </c>
      <c r="K121" s="19">
        <v>14</v>
      </c>
      <c r="L121" s="92">
        <v>11</v>
      </c>
      <c r="M121" s="19">
        <v>11</v>
      </c>
      <c r="N121" s="105">
        <f>SUM(B121:M121)</f>
        <v>125</v>
      </c>
    </row>
    <row r="122" spans="1:14" s="4" customFormat="1" ht="23.25" customHeight="1" x14ac:dyDescent="0.25">
      <c r="A122" s="12" t="s">
        <v>24</v>
      </c>
      <c r="B122" s="106">
        <v>12</v>
      </c>
      <c r="C122" s="92">
        <v>6</v>
      </c>
      <c r="D122" s="106">
        <v>13</v>
      </c>
      <c r="E122" s="92">
        <v>5</v>
      </c>
      <c r="F122" s="106">
        <v>17</v>
      </c>
      <c r="G122" s="19">
        <v>6</v>
      </c>
      <c r="H122" s="175">
        <v>9</v>
      </c>
      <c r="I122" s="19">
        <v>9</v>
      </c>
      <c r="J122" s="175">
        <v>9</v>
      </c>
      <c r="K122" s="19">
        <v>5</v>
      </c>
      <c r="L122" s="92">
        <v>9</v>
      </c>
      <c r="M122" s="19">
        <v>4</v>
      </c>
      <c r="N122" s="105">
        <f t="shared" ref="N122:N133" si="51">SUM(B122:M122)</f>
        <v>104</v>
      </c>
    </row>
    <row r="123" spans="1:14" s="4" customFormat="1" ht="23.25" customHeight="1" x14ac:dyDescent="0.25">
      <c r="A123" s="12" t="s">
        <v>25</v>
      </c>
      <c r="B123" s="106">
        <v>20</v>
      </c>
      <c r="C123" s="92">
        <v>21</v>
      </c>
      <c r="D123" s="106">
        <v>24</v>
      </c>
      <c r="E123" s="92">
        <v>16</v>
      </c>
      <c r="F123" s="106">
        <v>18</v>
      </c>
      <c r="G123" s="19">
        <v>21</v>
      </c>
      <c r="H123" s="175">
        <v>18</v>
      </c>
      <c r="I123" s="19">
        <v>19</v>
      </c>
      <c r="J123" s="175">
        <v>18</v>
      </c>
      <c r="K123" s="19">
        <v>17</v>
      </c>
      <c r="L123" s="92">
        <v>15</v>
      </c>
      <c r="M123" s="19">
        <v>17</v>
      </c>
      <c r="N123" s="105">
        <f t="shared" si="51"/>
        <v>224</v>
      </c>
    </row>
    <row r="124" spans="1:14" s="4" customFormat="1" ht="23.25" customHeight="1" x14ac:dyDescent="0.25">
      <c r="A124" s="12" t="s">
        <v>26</v>
      </c>
      <c r="B124" s="106">
        <v>12</v>
      </c>
      <c r="C124" s="92">
        <v>9</v>
      </c>
      <c r="D124" s="106">
        <v>20</v>
      </c>
      <c r="E124" s="92">
        <v>20</v>
      </c>
      <c r="F124" s="106">
        <v>20</v>
      </c>
      <c r="G124" s="19">
        <v>14</v>
      </c>
      <c r="H124" s="175">
        <v>16</v>
      </c>
      <c r="I124" s="19">
        <v>14</v>
      </c>
      <c r="J124" s="175">
        <v>24</v>
      </c>
      <c r="K124" s="19">
        <v>24</v>
      </c>
      <c r="L124" s="92">
        <v>16</v>
      </c>
      <c r="M124" s="19">
        <v>18</v>
      </c>
      <c r="N124" s="105">
        <f t="shared" si="51"/>
        <v>207</v>
      </c>
    </row>
    <row r="125" spans="1:14" s="4" customFormat="1" ht="23.25" customHeight="1" x14ac:dyDescent="0.25">
      <c r="A125" s="12" t="s">
        <v>27</v>
      </c>
      <c r="B125" s="106">
        <v>23</v>
      </c>
      <c r="C125" s="92">
        <v>12</v>
      </c>
      <c r="D125" s="106">
        <v>20</v>
      </c>
      <c r="E125" s="92">
        <v>15</v>
      </c>
      <c r="F125" s="106">
        <v>22</v>
      </c>
      <c r="G125" s="19">
        <v>15</v>
      </c>
      <c r="H125" s="175">
        <v>16</v>
      </c>
      <c r="I125" s="19">
        <v>9</v>
      </c>
      <c r="J125" s="175">
        <v>27</v>
      </c>
      <c r="K125" s="19">
        <v>10</v>
      </c>
      <c r="L125" s="92">
        <v>19</v>
      </c>
      <c r="M125" s="19">
        <v>17</v>
      </c>
      <c r="N125" s="105">
        <f t="shared" si="51"/>
        <v>205</v>
      </c>
    </row>
    <row r="126" spans="1:14" s="4" customFormat="1" ht="23.25" customHeight="1" x14ac:dyDescent="0.25">
      <c r="A126" s="12" t="s">
        <v>28</v>
      </c>
      <c r="B126" s="106">
        <v>16</v>
      </c>
      <c r="C126" s="92">
        <v>18</v>
      </c>
      <c r="D126" s="106">
        <v>18</v>
      </c>
      <c r="E126" s="92">
        <v>18</v>
      </c>
      <c r="F126" s="106">
        <v>17</v>
      </c>
      <c r="G126" s="19">
        <v>12</v>
      </c>
      <c r="H126" s="175">
        <v>11</v>
      </c>
      <c r="I126" s="19">
        <v>18</v>
      </c>
      <c r="J126" s="175">
        <v>25</v>
      </c>
      <c r="K126" s="19">
        <v>15</v>
      </c>
      <c r="L126" s="92">
        <v>27</v>
      </c>
      <c r="M126" s="19">
        <v>16</v>
      </c>
      <c r="N126" s="105">
        <f t="shared" si="51"/>
        <v>211</v>
      </c>
    </row>
    <row r="127" spans="1:14" s="4" customFormat="1" ht="23.25" customHeight="1" x14ac:dyDescent="0.25">
      <c r="A127" s="12" t="s">
        <v>29</v>
      </c>
      <c r="B127" s="106">
        <v>49</v>
      </c>
      <c r="C127" s="92">
        <v>33</v>
      </c>
      <c r="D127" s="106">
        <v>40</v>
      </c>
      <c r="E127" s="92">
        <v>35</v>
      </c>
      <c r="F127" s="106">
        <v>43</v>
      </c>
      <c r="G127" s="19">
        <v>39</v>
      </c>
      <c r="H127" s="175">
        <v>52</v>
      </c>
      <c r="I127" s="19">
        <v>46</v>
      </c>
      <c r="J127" s="175">
        <v>40</v>
      </c>
      <c r="K127" s="19">
        <v>41</v>
      </c>
      <c r="L127" s="92">
        <v>40</v>
      </c>
      <c r="M127" s="19">
        <v>27</v>
      </c>
      <c r="N127" s="105">
        <f t="shared" si="51"/>
        <v>485</v>
      </c>
    </row>
    <row r="128" spans="1:14" s="4" customFormat="1" ht="23.25" customHeight="1" x14ac:dyDescent="0.25">
      <c r="A128" s="12" t="s">
        <v>30</v>
      </c>
      <c r="B128" s="106">
        <v>30</v>
      </c>
      <c r="C128" s="92">
        <v>25</v>
      </c>
      <c r="D128" s="106">
        <v>38</v>
      </c>
      <c r="E128" s="92">
        <v>36</v>
      </c>
      <c r="F128" s="106">
        <v>28</v>
      </c>
      <c r="G128" s="19">
        <v>46</v>
      </c>
      <c r="H128" s="175">
        <v>39</v>
      </c>
      <c r="I128" s="19">
        <v>31</v>
      </c>
      <c r="J128" s="175">
        <v>28</v>
      </c>
      <c r="K128" s="19">
        <v>41</v>
      </c>
      <c r="L128" s="92">
        <v>42</v>
      </c>
      <c r="M128" s="19">
        <v>22</v>
      </c>
      <c r="N128" s="105">
        <f t="shared" si="51"/>
        <v>406</v>
      </c>
    </row>
    <row r="129" spans="1:14" s="4" customFormat="1" ht="23.25" customHeight="1" x14ac:dyDescent="0.25">
      <c r="A129" s="12" t="s">
        <v>31</v>
      </c>
      <c r="B129" s="106">
        <v>14</v>
      </c>
      <c r="C129" s="92">
        <v>11</v>
      </c>
      <c r="D129" s="106">
        <v>23</v>
      </c>
      <c r="E129" s="92">
        <v>25</v>
      </c>
      <c r="F129" s="106">
        <v>22</v>
      </c>
      <c r="G129" s="19">
        <v>26</v>
      </c>
      <c r="H129" s="175">
        <v>26</v>
      </c>
      <c r="I129" s="19">
        <v>35</v>
      </c>
      <c r="J129" s="175">
        <v>26</v>
      </c>
      <c r="K129" s="19">
        <v>16</v>
      </c>
      <c r="L129" s="92">
        <v>14</v>
      </c>
      <c r="M129" s="19">
        <v>23</v>
      </c>
      <c r="N129" s="105">
        <f t="shared" si="51"/>
        <v>261</v>
      </c>
    </row>
    <row r="130" spans="1:14" s="4" customFormat="1" ht="23.25" customHeight="1" x14ac:dyDescent="0.25">
      <c r="A130" s="12" t="s">
        <v>32</v>
      </c>
      <c r="B130" s="106">
        <v>35</v>
      </c>
      <c r="C130" s="92">
        <v>34</v>
      </c>
      <c r="D130" s="106">
        <v>27</v>
      </c>
      <c r="E130" s="92">
        <v>33</v>
      </c>
      <c r="F130" s="106">
        <v>32</v>
      </c>
      <c r="G130" s="19">
        <v>34</v>
      </c>
      <c r="H130" s="175">
        <v>45</v>
      </c>
      <c r="I130" s="19">
        <v>32</v>
      </c>
      <c r="J130" s="175">
        <v>29</v>
      </c>
      <c r="K130" s="19">
        <v>18</v>
      </c>
      <c r="L130" s="92">
        <v>21</v>
      </c>
      <c r="M130" s="19">
        <v>18</v>
      </c>
      <c r="N130" s="105">
        <f t="shared" si="51"/>
        <v>358</v>
      </c>
    </row>
    <row r="131" spans="1:14" s="4" customFormat="1" ht="23.25" customHeight="1" x14ac:dyDescent="0.25">
      <c r="A131" s="12" t="s">
        <v>33</v>
      </c>
      <c r="B131" s="106">
        <v>23</v>
      </c>
      <c r="C131" s="92">
        <v>17</v>
      </c>
      <c r="D131" s="106">
        <v>22</v>
      </c>
      <c r="E131" s="92">
        <v>19</v>
      </c>
      <c r="F131" s="106">
        <v>24</v>
      </c>
      <c r="G131" s="19">
        <v>24</v>
      </c>
      <c r="H131" s="175">
        <v>33</v>
      </c>
      <c r="I131" s="19">
        <v>23</v>
      </c>
      <c r="J131" s="175">
        <v>19</v>
      </c>
      <c r="K131" s="19">
        <v>19</v>
      </c>
      <c r="L131" s="92">
        <v>12</v>
      </c>
      <c r="M131" s="19">
        <v>18</v>
      </c>
      <c r="N131" s="105">
        <f t="shared" si="51"/>
        <v>253</v>
      </c>
    </row>
    <row r="132" spans="1:14" s="4" customFormat="1" ht="23.25" customHeight="1" x14ac:dyDescent="0.25">
      <c r="A132" s="12" t="s">
        <v>34</v>
      </c>
      <c r="B132" s="106">
        <v>5</v>
      </c>
      <c r="C132" s="92">
        <v>7</v>
      </c>
      <c r="D132" s="106">
        <v>15</v>
      </c>
      <c r="E132" s="92">
        <v>14</v>
      </c>
      <c r="F132" s="106">
        <v>8</v>
      </c>
      <c r="G132" s="19">
        <v>6</v>
      </c>
      <c r="H132" s="175">
        <v>7</v>
      </c>
      <c r="I132" s="19">
        <v>19</v>
      </c>
      <c r="J132" s="175">
        <v>5</v>
      </c>
      <c r="K132" s="19">
        <v>10</v>
      </c>
      <c r="L132" s="92">
        <v>8</v>
      </c>
      <c r="M132" s="19">
        <v>16</v>
      </c>
      <c r="N132" s="105">
        <f t="shared" si="51"/>
        <v>120</v>
      </c>
    </row>
    <row r="133" spans="1:14" s="9" customFormat="1" ht="23.25" customHeight="1" x14ac:dyDescent="0.25">
      <c r="A133" s="25" t="s">
        <v>7</v>
      </c>
      <c r="B133" s="105">
        <f t="shared" ref="B133:M133" si="52">SUM(B121:B132)</f>
        <v>249</v>
      </c>
      <c r="C133" s="14">
        <f t="shared" si="52"/>
        <v>202</v>
      </c>
      <c r="D133" s="105">
        <f t="shared" si="52"/>
        <v>273</v>
      </c>
      <c r="E133" s="14">
        <f t="shared" si="52"/>
        <v>243</v>
      </c>
      <c r="F133" s="105">
        <f t="shared" si="52"/>
        <v>260</v>
      </c>
      <c r="G133" s="14">
        <f t="shared" si="52"/>
        <v>251</v>
      </c>
      <c r="H133" s="105">
        <f t="shared" si="52"/>
        <v>281</v>
      </c>
      <c r="I133" s="14">
        <f>SUM(I121:I132)</f>
        <v>269</v>
      </c>
      <c r="J133" s="176">
        <f t="shared" si="52"/>
        <v>260</v>
      </c>
      <c r="K133" s="14">
        <f t="shared" si="52"/>
        <v>230</v>
      </c>
      <c r="L133" s="44">
        <f t="shared" si="52"/>
        <v>234</v>
      </c>
      <c r="M133" s="14">
        <f t="shared" si="52"/>
        <v>207</v>
      </c>
      <c r="N133" s="105">
        <f t="shared" si="51"/>
        <v>2959</v>
      </c>
    </row>
    <row r="134" spans="1:14" s="16" customFormat="1" ht="12" customHeight="1" x14ac:dyDescent="0.25">
      <c r="A134" s="6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8"/>
    </row>
    <row r="135" spans="1:14" s="99" customFormat="1" ht="23.25" customHeight="1" x14ac:dyDescent="0.25">
      <c r="A135" s="103" t="s">
        <v>249</v>
      </c>
      <c r="B135" s="107"/>
      <c r="C135" s="107"/>
      <c r="D135" s="107"/>
      <c r="E135" s="107"/>
      <c r="F135" s="107"/>
      <c r="G135" s="107"/>
      <c r="H135" s="107"/>
      <c r="I135" s="107"/>
      <c r="J135" s="107"/>
      <c r="K135" s="107"/>
      <c r="L135" s="107"/>
      <c r="M135" s="107"/>
      <c r="N135" s="108"/>
    </row>
    <row r="136" spans="1:14" s="4" customFormat="1" ht="23.25" customHeight="1" x14ac:dyDescent="0.25">
      <c r="A136" s="12" t="s">
        <v>22</v>
      </c>
      <c r="B136" s="106">
        <v>27</v>
      </c>
      <c r="C136" s="19">
        <v>20</v>
      </c>
      <c r="D136" s="106">
        <v>24</v>
      </c>
      <c r="E136" s="19">
        <v>17</v>
      </c>
      <c r="F136" s="106">
        <v>24</v>
      </c>
      <c r="G136" s="19">
        <v>18</v>
      </c>
      <c r="H136" s="106">
        <v>33</v>
      </c>
      <c r="I136" s="19">
        <v>33</v>
      </c>
      <c r="J136" s="106">
        <v>22</v>
      </c>
      <c r="K136" s="19">
        <v>27</v>
      </c>
      <c r="L136" s="106">
        <v>14</v>
      </c>
      <c r="M136" s="19">
        <v>17</v>
      </c>
      <c r="N136" s="105">
        <f>SUM(B136:M136)</f>
        <v>276</v>
      </c>
    </row>
    <row r="137" spans="1:14" s="4" customFormat="1" ht="23.25" customHeight="1" x14ac:dyDescent="0.25">
      <c r="A137" s="10" t="s">
        <v>18</v>
      </c>
      <c r="B137" s="106">
        <v>125</v>
      </c>
      <c r="C137" s="19">
        <v>97</v>
      </c>
      <c r="D137" s="106">
        <v>127</v>
      </c>
      <c r="E137" s="19">
        <v>139</v>
      </c>
      <c r="F137" s="106">
        <v>137</v>
      </c>
      <c r="G137" s="19">
        <v>141</v>
      </c>
      <c r="H137" s="106">
        <v>155</v>
      </c>
      <c r="I137" s="19">
        <v>123</v>
      </c>
      <c r="J137" s="106">
        <v>132</v>
      </c>
      <c r="K137" s="19">
        <v>85</v>
      </c>
      <c r="L137" s="106">
        <v>103</v>
      </c>
      <c r="M137" s="19">
        <v>101</v>
      </c>
      <c r="N137" s="105">
        <f t="shared" ref="N137:N140" si="53">SUM(B137:M137)</f>
        <v>1465</v>
      </c>
    </row>
    <row r="138" spans="1:14" s="4" customFormat="1" ht="23.25" customHeight="1" x14ac:dyDescent="0.25">
      <c r="A138" s="10" t="s">
        <v>5</v>
      </c>
      <c r="B138" s="106">
        <v>29</v>
      </c>
      <c r="C138" s="19">
        <v>28</v>
      </c>
      <c r="D138" s="106">
        <v>27</v>
      </c>
      <c r="E138" s="19">
        <v>30</v>
      </c>
      <c r="F138" s="106">
        <v>25</v>
      </c>
      <c r="G138" s="19">
        <v>30</v>
      </c>
      <c r="H138" s="106">
        <v>28</v>
      </c>
      <c r="I138" s="19">
        <v>40</v>
      </c>
      <c r="J138" s="106">
        <v>41</v>
      </c>
      <c r="K138" s="19">
        <v>46</v>
      </c>
      <c r="L138" s="106">
        <v>36</v>
      </c>
      <c r="M138" s="19">
        <v>31</v>
      </c>
      <c r="N138" s="105">
        <f t="shared" si="53"/>
        <v>391</v>
      </c>
    </row>
    <row r="139" spans="1:14" s="4" customFormat="1" ht="23.25" customHeight="1" x14ac:dyDescent="0.25">
      <c r="A139" s="12" t="s">
        <v>6</v>
      </c>
      <c r="B139" s="106">
        <v>53</v>
      </c>
      <c r="C139" s="19">
        <v>48</v>
      </c>
      <c r="D139" s="106">
        <v>39</v>
      </c>
      <c r="E139" s="19">
        <v>52</v>
      </c>
      <c r="F139" s="106">
        <v>49</v>
      </c>
      <c r="G139" s="19">
        <v>50</v>
      </c>
      <c r="H139" s="106">
        <v>50</v>
      </c>
      <c r="I139" s="19">
        <v>51</v>
      </c>
      <c r="J139" s="106">
        <v>59</v>
      </c>
      <c r="K139" s="19">
        <v>57</v>
      </c>
      <c r="L139" s="106">
        <v>52</v>
      </c>
      <c r="M139" s="19">
        <v>44</v>
      </c>
      <c r="N139" s="105">
        <f t="shared" si="53"/>
        <v>604</v>
      </c>
    </row>
    <row r="140" spans="1:14" s="9" customFormat="1" ht="23.25" customHeight="1" x14ac:dyDescent="0.25">
      <c r="A140" s="13" t="s">
        <v>7</v>
      </c>
      <c r="B140" s="105">
        <f t="shared" ref="B140:M140" si="54">SUM(B136:B139)</f>
        <v>234</v>
      </c>
      <c r="C140" s="14">
        <f t="shared" si="54"/>
        <v>193</v>
      </c>
      <c r="D140" s="105">
        <f t="shared" si="54"/>
        <v>217</v>
      </c>
      <c r="E140" s="14">
        <f t="shared" si="54"/>
        <v>238</v>
      </c>
      <c r="F140" s="105">
        <f t="shared" si="54"/>
        <v>235</v>
      </c>
      <c r="G140" s="14">
        <f t="shared" si="54"/>
        <v>239</v>
      </c>
      <c r="H140" s="105">
        <f t="shared" si="54"/>
        <v>266</v>
      </c>
      <c r="I140" s="14">
        <f t="shared" si="54"/>
        <v>247</v>
      </c>
      <c r="J140" s="105">
        <f t="shared" si="54"/>
        <v>254</v>
      </c>
      <c r="K140" s="44">
        <f t="shared" si="54"/>
        <v>215</v>
      </c>
      <c r="L140" s="105">
        <f t="shared" si="54"/>
        <v>205</v>
      </c>
      <c r="M140" s="44">
        <f t="shared" si="54"/>
        <v>193</v>
      </c>
      <c r="N140" s="105">
        <f t="shared" si="53"/>
        <v>2736</v>
      </c>
    </row>
    <row r="141" spans="1:14" s="16" customFormat="1" ht="12" customHeight="1" x14ac:dyDescent="0.25">
      <c r="A141" s="6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8"/>
    </row>
    <row r="142" spans="1:14" s="99" customFormat="1" ht="23.25" customHeight="1" x14ac:dyDescent="0.25">
      <c r="A142" s="103" t="s">
        <v>250</v>
      </c>
      <c r="B142" s="107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  <c r="M142" s="107"/>
      <c r="N142" s="108"/>
    </row>
    <row r="143" spans="1:14" s="4" customFormat="1" ht="23.25" customHeight="1" x14ac:dyDescent="0.25">
      <c r="A143" s="12" t="s">
        <v>9</v>
      </c>
      <c r="B143" s="106">
        <v>89</v>
      </c>
      <c r="C143" s="19">
        <v>63</v>
      </c>
      <c r="D143" s="106">
        <v>73</v>
      </c>
      <c r="E143" s="19">
        <v>78</v>
      </c>
      <c r="F143" s="106">
        <v>85</v>
      </c>
      <c r="G143" s="19">
        <v>72</v>
      </c>
      <c r="H143" s="106">
        <v>97</v>
      </c>
      <c r="I143" s="19">
        <v>89</v>
      </c>
      <c r="J143" s="106">
        <v>113</v>
      </c>
      <c r="K143" s="19">
        <v>73</v>
      </c>
      <c r="L143" s="106">
        <v>76</v>
      </c>
      <c r="M143" s="19">
        <v>72</v>
      </c>
      <c r="N143" s="105">
        <f>SUM(B143:M143)</f>
        <v>980</v>
      </c>
    </row>
    <row r="144" spans="1:14" s="4" customFormat="1" ht="23.25" customHeight="1" x14ac:dyDescent="0.25">
      <c r="A144" s="12" t="s">
        <v>10</v>
      </c>
      <c r="B144" s="106">
        <v>66</v>
      </c>
      <c r="C144" s="19">
        <v>61</v>
      </c>
      <c r="D144" s="106">
        <v>74</v>
      </c>
      <c r="E144" s="19">
        <v>84</v>
      </c>
      <c r="F144" s="106">
        <v>72</v>
      </c>
      <c r="G144" s="19">
        <v>95</v>
      </c>
      <c r="H144" s="106">
        <v>90</v>
      </c>
      <c r="I144" s="19">
        <v>75</v>
      </c>
      <c r="J144" s="106">
        <v>70</v>
      </c>
      <c r="K144" s="19">
        <v>65</v>
      </c>
      <c r="L144" s="106">
        <v>52</v>
      </c>
      <c r="M144" s="19">
        <v>46</v>
      </c>
      <c r="N144" s="105">
        <f t="shared" ref="N144:N152" si="55">SUM(B144:M144)</f>
        <v>850</v>
      </c>
    </row>
    <row r="145" spans="1:14" s="4" customFormat="1" ht="23.25" customHeight="1" x14ac:dyDescent="0.25">
      <c r="A145" s="10" t="s">
        <v>5</v>
      </c>
      <c r="B145" s="106">
        <v>33</v>
      </c>
      <c r="C145" s="19">
        <v>32</v>
      </c>
      <c r="D145" s="106">
        <v>27</v>
      </c>
      <c r="E145" s="19">
        <v>29</v>
      </c>
      <c r="F145" s="106">
        <v>30</v>
      </c>
      <c r="G145" s="19">
        <v>34</v>
      </c>
      <c r="H145" s="106">
        <v>33</v>
      </c>
      <c r="I145" s="19">
        <v>41</v>
      </c>
      <c r="J145" s="106">
        <v>39</v>
      </c>
      <c r="K145" s="19">
        <v>43</v>
      </c>
      <c r="L145" s="106">
        <v>36</v>
      </c>
      <c r="M145" s="19">
        <v>32</v>
      </c>
      <c r="N145" s="105">
        <f t="shared" si="55"/>
        <v>409</v>
      </c>
    </row>
    <row r="146" spans="1:14" s="4" customFormat="1" ht="23.25" customHeight="1" x14ac:dyDescent="0.25">
      <c r="A146" s="12" t="s">
        <v>12</v>
      </c>
      <c r="B146" s="106">
        <v>40</v>
      </c>
      <c r="C146" s="19">
        <v>36</v>
      </c>
      <c r="D146" s="106">
        <v>41</v>
      </c>
      <c r="E146" s="19">
        <v>42</v>
      </c>
      <c r="F146" s="106">
        <v>39</v>
      </c>
      <c r="G146" s="19">
        <v>27</v>
      </c>
      <c r="H146" s="106">
        <v>39</v>
      </c>
      <c r="I146" s="19">
        <v>31</v>
      </c>
      <c r="J146" s="106">
        <v>30</v>
      </c>
      <c r="K146" s="19">
        <v>26</v>
      </c>
      <c r="L146" s="106">
        <v>38</v>
      </c>
      <c r="M146" s="19">
        <v>35</v>
      </c>
      <c r="N146" s="105">
        <f t="shared" si="55"/>
        <v>424</v>
      </c>
    </row>
    <row r="147" spans="1:14" s="4" customFormat="1" ht="23.25" customHeight="1" x14ac:dyDescent="0.25">
      <c r="A147" s="12" t="s">
        <v>13</v>
      </c>
      <c r="B147" s="106">
        <v>0</v>
      </c>
      <c r="C147" s="19">
        <v>0</v>
      </c>
      <c r="D147" s="106">
        <v>0</v>
      </c>
      <c r="E147" s="19">
        <v>0</v>
      </c>
      <c r="F147" s="106">
        <v>0</v>
      </c>
      <c r="G147" s="19">
        <v>0</v>
      </c>
      <c r="H147" s="106">
        <v>0</v>
      </c>
      <c r="I147" s="19">
        <v>0</v>
      </c>
      <c r="J147" s="106">
        <v>0</v>
      </c>
      <c r="K147" s="19">
        <v>0</v>
      </c>
      <c r="L147" s="106">
        <v>0</v>
      </c>
      <c r="M147" s="19">
        <v>0</v>
      </c>
      <c r="N147" s="105">
        <f t="shared" si="55"/>
        <v>0</v>
      </c>
    </row>
    <row r="148" spans="1:14" s="4" customFormat="1" ht="23.25" customHeight="1" x14ac:dyDescent="0.25">
      <c r="A148" s="12" t="s">
        <v>14</v>
      </c>
      <c r="B148" s="106">
        <v>0</v>
      </c>
      <c r="C148" s="19">
        <v>0</v>
      </c>
      <c r="D148" s="106">
        <v>0</v>
      </c>
      <c r="E148" s="19">
        <v>0</v>
      </c>
      <c r="F148" s="106">
        <v>1</v>
      </c>
      <c r="G148" s="19">
        <v>2</v>
      </c>
      <c r="H148" s="106">
        <v>2</v>
      </c>
      <c r="I148" s="19">
        <v>2</v>
      </c>
      <c r="J148" s="106">
        <v>1</v>
      </c>
      <c r="K148" s="19">
        <v>2</v>
      </c>
      <c r="L148" s="106">
        <v>1</v>
      </c>
      <c r="M148" s="19">
        <v>1</v>
      </c>
      <c r="N148" s="105">
        <f t="shared" si="55"/>
        <v>12</v>
      </c>
    </row>
    <row r="149" spans="1:14" s="4" customFormat="1" ht="23.25" customHeight="1" x14ac:dyDescent="0.25">
      <c r="A149" s="12" t="s">
        <v>16</v>
      </c>
      <c r="B149" s="106">
        <v>3</v>
      </c>
      <c r="C149" s="19">
        <v>1</v>
      </c>
      <c r="D149" s="106">
        <v>1</v>
      </c>
      <c r="E149" s="19">
        <v>3</v>
      </c>
      <c r="F149" s="106">
        <v>5</v>
      </c>
      <c r="G149" s="19">
        <v>5</v>
      </c>
      <c r="H149" s="106">
        <v>2</v>
      </c>
      <c r="I149" s="19">
        <v>6</v>
      </c>
      <c r="J149" s="106">
        <v>0</v>
      </c>
      <c r="K149" s="19">
        <v>4</v>
      </c>
      <c r="L149" s="106">
        <v>1</v>
      </c>
      <c r="M149" s="19">
        <v>5</v>
      </c>
      <c r="N149" s="105">
        <f t="shared" si="55"/>
        <v>36</v>
      </c>
    </row>
    <row r="150" spans="1:14" s="4" customFormat="1" ht="23.25" customHeight="1" x14ac:dyDescent="0.25">
      <c r="A150" s="12" t="s">
        <v>15</v>
      </c>
      <c r="B150" s="106">
        <v>3</v>
      </c>
      <c r="C150" s="19">
        <v>0</v>
      </c>
      <c r="D150" s="106">
        <v>1</v>
      </c>
      <c r="E150" s="19">
        <v>2</v>
      </c>
      <c r="F150" s="133">
        <v>3</v>
      </c>
      <c r="G150" s="19">
        <v>4</v>
      </c>
      <c r="H150" s="106">
        <v>3</v>
      </c>
      <c r="I150" s="19">
        <v>3</v>
      </c>
      <c r="J150" s="106">
        <v>1</v>
      </c>
      <c r="K150" s="19">
        <v>2</v>
      </c>
      <c r="L150" s="106">
        <v>1</v>
      </c>
      <c r="M150" s="19">
        <v>2</v>
      </c>
      <c r="N150" s="105">
        <f t="shared" si="55"/>
        <v>25</v>
      </c>
    </row>
    <row r="151" spans="1:14" s="4" customFormat="1" ht="23.25" customHeight="1" x14ac:dyDescent="0.25">
      <c r="A151" s="12" t="s">
        <v>222</v>
      </c>
      <c r="B151" s="106">
        <v>0</v>
      </c>
      <c r="C151" s="19"/>
      <c r="D151" s="106">
        <v>0</v>
      </c>
      <c r="E151" s="19">
        <v>0</v>
      </c>
      <c r="F151" s="106">
        <v>0</v>
      </c>
      <c r="G151" s="19">
        <v>0</v>
      </c>
      <c r="H151" s="106">
        <v>0</v>
      </c>
      <c r="I151" s="19">
        <v>0</v>
      </c>
      <c r="J151" s="106">
        <v>0</v>
      </c>
      <c r="K151" s="19">
        <v>0</v>
      </c>
      <c r="L151" s="106">
        <v>0</v>
      </c>
      <c r="M151" s="19">
        <v>0</v>
      </c>
      <c r="N151" s="105">
        <f t="shared" si="55"/>
        <v>0</v>
      </c>
    </row>
    <row r="152" spans="1:14" s="9" customFormat="1" ht="23.25" customHeight="1" x14ac:dyDescent="0.25">
      <c r="A152" s="13" t="s">
        <v>7</v>
      </c>
      <c r="B152" s="105">
        <f t="shared" ref="B152:M152" si="56">SUM(B143:B151)</f>
        <v>234</v>
      </c>
      <c r="C152" s="15">
        <f t="shared" si="56"/>
        <v>193</v>
      </c>
      <c r="D152" s="105">
        <f t="shared" si="56"/>
        <v>217</v>
      </c>
      <c r="E152" s="15">
        <f t="shared" si="56"/>
        <v>238</v>
      </c>
      <c r="F152" s="105">
        <f t="shared" si="56"/>
        <v>235</v>
      </c>
      <c r="G152" s="15">
        <f t="shared" si="56"/>
        <v>239</v>
      </c>
      <c r="H152" s="105">
        <f t="shared" si="56"/>
        <v>266</v>
      </c>
      <c r="I152" s="15">
        <f t="shared" si="56"/>
        <v>247</v>
      </c>
      <c r="J152" s="105">
        <f t="shared" si="56"/>
        <v>254</v>
      </c>
      <c r="K152" s="44">
        <f t="shared" si="56"/>
        <v>215</v>
      </c>
      <c r="L152" s="105">
        <f t="shared" si="56"/>
        <v>205</v>
      </c>
      <c r="M152" s="44">
        <f t="shared" si="56"/>
        <v>193</v>
      </c>
      <c r="N152" s="105">
        <f t="shared" si="55"/>
        <v>2736</v>
      </c>
    </row>
    <row r="153" spans="1:14" s="4" customFormat="1" ht="12" customHeight="1" x14ac:dyDescent="0.25">
      <c r="A153" s="6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8"/>
    </row>
    <row r="154" spans="1:14" s="99" customFormat="1" ht="23.25" customHeight="1" x14ac:dyDescent="0.25">
      <c r="A154" s="103" t="s">
        <v>379</v>
      </c>
      <c r="B154" s="107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8"/>
    </row>
    <row r="155" spans="1:14" s="4" customFormat="1" ht="23.25" customHeight="1" x14ac:dyDescent="0.25">
      <c r="A155" s="12" t="s">
        <v>22</v>
      </c>
      <c r="B155" s="106">
        <v>6</v>
      </c>
      <c r="C155" s="19">
        <v>7</v>
      </c>
      <c r="D155" s="106">
        <v>9</v>
      </c>
      <c r="E155" s="19">
        <v>13</v>
      </c>
      <c r="F155" s="106">
        <v>7</v>
      </c>
      <c r="G155" s="19">
        <v>7</v>
      </c>
      <c r="H155" s="106">
        <v>7</v>
      </c>
      <c r="I155" s="19">
        <v>8</v>
      </c>
      <c r="J155" s="106">
        <v>6</v>
      </c>
      <c r="K155" s="19">
        <v>11</v>
      </c>
      <c r="L155" s="106">
        <v>6</v>
      </c>
      <c r="M155" s="19">
        <v>6</v>
      </c>
      <c r="N155" s="105">
        <f>SUM(B155:M155)</f>
        <v>93</v>
      </c>
    </row>
    <row r="156" spans="1:14" s="4" customFormat="1" ht="23.25" customHeight="1" x14ac:dyDescent="0.25">
      <c r="A156" s="10" t="s">
        <v>18</v>
      </c>
      <c r="B156" s="106">
        <v>2</v>
      </c>
      <c r="C156" s="19">
        <v>2</v>
      </c>
      <c r="D156" s="106">
        <v>4</v>
      </c>
      <c r="E156" s="19">
        <v>3</v>
      </c>
      <c r="F156" s="106">
        <v>9</v>
      </c>
      <c r="G156" s="19">
        <v>1</v>
      </c>
      <c r="H156" s="106">
        <v>0</v>
      </c>
      <c r="I156" s="19">
        <v>3</v>
      </c>
      <c r="J156" s="106">
        <v>4</v>
      </c>
      <c r="K156" s="19">
        <v>1</v>
      </c>
      <c r="L156" s="106">
        <v>4</v>
      </c>
      <c r="M156" s="19">
        <v>3</v>
      </c>
      <c r="N156" s="105">
        <f>SUM(B156:M156)</f>
        <v>36</v>
      </c>
    </row>
    <row r="157" spans="1:14" s="4" customFormat="1" ht="23.25" customHeight="1" x14ac:dyDescent="0.25">
      <c r="A157" s="10" t="s">
        <v>5</v>
      </c>
      <c r="B157" s="106">
        <v>0</v>
      </c>
      <c r="C157" s="19"/>
      <c r="D157" s="106">
        <v>0</v>
      </c>
      <c r="E157" s="19">
        <v>0</v>
      </c>
      <c r="F157" s="106">
        <v>1</v>
      </c>
      <c r="G157" s="19">
        <v>0</v>
      </c>
      <c r="H157" s="106">
        <v>0</v>
      </c>
      <c r="I157" s="19">
        <v>0</v>
      </c>
      <c r="J157" s="106">
        <v>0</v>
      </c>
      <c r="K157" s="19">
        <v>0</v>
      </c>
      <c r="L157" s="106">
        <v>0</v>
      </c>
      <c r="M157" s="19">
        <v>0</v>
      </c>
      <c r="N157" s="105">
        <f>SUM(B157:M157)</f>
        <v>1</v>
      </c>
    </row>
    <row r="158" spans="1:14" s="4" customFormat="1" ht="23.25" customHeight="1" x14ac:dyDescent="0.25">
      <c r="A158" s="12" t="s">
        <v>6</v>
      </c>
      <c r="B158" s="106">
        <v>3</v>
      </c>
      <c r="C158" s="19">
        <v>6</v>
      </c>
      <c r="D158" s="106">
        <v>5</v>
      </c>
      <c r="E158" s="19">
        <v>1</v>
      </c>
      <c r="F158" s="106">
        <v>2</v>
      </c>
      <c r="G158" s="19">
        <v>3</v>
      </c>
      <c r="H158" s="106">
        <v>2</v>
      </c>
      <c r="I158" s="11">
        <v>4</v>
      </c>
      <c r="J158" s="106">
        <v>3</v>
      </c>
      <c r="K158" s="19">
        <v>4</v>
      </c>
      <c r="L158" s="106">
        <v>5</v>
      </c>
      <c r="M158" s="19">
        <v>4</v>
      </c>
      <c r="N158" s="105">
        <f>SUM(B158:M158)</f>
        <v>42</v>
      </c>
    </row>
    <row r="159" spans="1:14" s="9" customFormat="1" ht="23.25" customHeight="1" x14ac:dyDescent="0.25">
      <c r="A159" s="13" t="s">
        <v>7</v>
      </c>
      <c r="B159" s="105">
        <f t="shared" ref="B159:M159" si="57">SUM(B155:B158)</f>
        <v>11</v>
      </c>
      <c r="C159" s="14">
        <f t="shared" si="57"/>
        <v>15</v>
      </c>
      <c r="D159" s="105">
        <f t="shared" si="57"/>
        <v>18</v>
      </c>
      <c r="E159" s="15">
        <f t="shared" si="57"/>
        <v>17</v>
      </c>
      <c r="F159" s="105">
        <f t="shared" si="57"/>
        <v>19</v>
      </c>
      <c r="G159" s="14">
        <f t="shared" si="57"/>
        <v>11</v>
      </c>
      <c r="H159" s="105">
        <f t="shared" si="57"/>
        <v>9</v>
      </c>
      <c r="I159" s="14">
        <f t="shared" si="57"/>
        <v>15</v>
      </c>
      <c r="J159" s="105">
        <f t="shared" si="57"/>
        <v>13</v>
      </c>
      <c r="K159" s="44">
        <f t="shared" si="57"/>
        <v>16</v>
      </c>
      <c r="L159" s="105">
        <f t="shared" si="57"/>
        <v>15</v>
      </c>
      <c r="M159" s="44">
        <f t="shared" si="57"/>
        <v>13</v>
      </c>
      <c r="N159" s="105">
        <f>SUM(B159:M159)</f>
        <v>172</v>
      </c>
    </row>
    <row r="160" spans="1:14" s="4" customFormat="1" ht="12" customHeight="1" x14ac:dyDescent="0.25">
      <c r="A160" s="6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8"/>
    </row>
    <row r="161" spans="1:14" s="99" customFormat="1" ht="23.25" customHeight="1" x14ac:dyDescent="0.25">
      <c r="A161" s="103" t="s">
        <v>380</v>
      </c>
      <c r="B161" s="107"/>
      <c r="C161" s="107"/>
      <c r="D161" s="107"/>
      <c r="E161" s="107"/>
      <c r="F161" s="107"/>
      <c r="G161" s="107"/>
      <c r="H161" s="107"/>
      <c r="I161" s="107"/>
      <c r="J161" s="107"/>
      <c r="K161" s="107"/>
      <c r="L161" s="107"/>
      <c r="M161" s="107"/>
      <c r="N161" s="108"/>
    </row>
    <row r="162" spans="1:14" s="4" customFormat="1" ht="23.25" customHeight="1" x14ac:dyDescent="0.25">
      <c r="A162" s="12" t="s">
        <v>9</v>
      </c>
      <c r="B162" s="106">
        <v>1</v>
      </c>
      <c r="C162" s="19">
        <v>1</v>
      </c>
      <c r="D162" s="106">
        <v>2</v>
      </c>
      <c r="E162" s="19">
        <v>3</v>
      </c>
      <c r="F162" s="106">
        <v>4</v>
      </c>
      <c r="G162" s="19">
        <v>3</v>
      </c>
      <c r="H162" s="106">
        <v>1</v>
      </c>
      <c r="I162" s="19">
        <v>2</v>
      </c>
      <c r="J162" s="106">
        <v>1</v>
      </c>
      <c r="K162" s="19">
        <v>4</v>
      </c>
      <c r="L162" s="106">
        <v>1</v>
      </c>
      <c r="M162" s="19">
        <v>0</v>
      </c>
      <c r="N162" s="105">
        <f>SUM(B162:M162)</f>
        <v>23</v>
      </c>
    </row>
    <row r="163" spans="1:14" s="4" customFormat="1" ht="23.25" customHeight="1" x14ac:dyDescent="0.25">
      <c r="A163" s="12" t="s">
        <v>10</v>
      </c>
      <c r="B163" s="106">
        <v>0</v>
      </c>
      <c r="C163" s="19">
        <v>1</v>
      </c>
      <c r="D163" s="106">
        <v>1</v>
      </c>
      <c r="E163" s="19">
        <v>2</v>
      </c>
      <c r="F163" s="106">
        <v>2</v>
      </c>
      <c r="G163" s="19">
        <v>1</v>
      </c>
      <c r="H163" s="106">
        <v>0</v>
      </c>
      <c r="I163" s="19">
        <v>0</v>
      </c>
      <c r="J163" s="106">
        <v>0</v>
      </c>
      <c r="K163" s="19">
        <v>1</v>
      </c>
      <c r="L163" s="106">
        <v>1</v>
      </c>
      <c r="M163" s="19">
        <v>1</v>
      </c>
      <c r="N163" s="105">
        <f t="shared" ref="N163:N170" si="58">SUM(B163:M163)</f>
        <v>10</v>
      </c>
    </row>
    <row r="164" spans="1:14" s="4" customFormat="1" ht="23.25" customHeight="1" x14ac:dyDescent="0.25">
      <c r="A164" s="12" t="s">
        <v>11</v>
      </c>
      <c r="B164" s="106">
        <v>0</v>
      </c>
      <c r="C164" s="19">
        <v>0</v>
      </c>
      <c r="D164" s="106">
        <v>0</v>
      </c>
      <c r="E164" s="19">
        <v>0</v>
      </c>
      <c r="F164" s="106">
        <v>0</v>
      </c>
      <c r="G164" s="19">
        <v>0</v>
      </c>
      <c r="H164" s="106">
        <v>0</v>
      </c>
      <c r="I164" s="19">
        <v>0</v>
      </c>
      <c r="J164" s="106">
        <v>0</v>
      </c>
      <c r="K164" s="19">
        <v>0</v>
      </c>
      <c r="L164" s="106">
        <v>0</v>
      </c>
      <c r="M164" s="19">
        <v>0</v>
      </c>
      <c r="N164" s="105">
        <f t="shared" si="58"/>
        <v>0</v>
      </c>
    </row>
    <row r="165" spans="1:14" s="4" customFormat="1" ht="23.25" customHeight="1" x14ac:dyDescent="0.25">
      <c r="A165" s="12" t="s">
        <v>12</v>
      </c>
      <c r="B165" s="106">
        <v>0</v>
      </c>
      <c r="C165" s="19">
        <v>0</v>
      </c>
      <c r="D165" s="106">
        <v>0</v>
      </c>
      <c r="E165" s="19">
        <v>0</v>
      </c>
      <c r="F165" s="106">
        <v>0</v>
      </c>
      <c r="G165" s="19">
        <v>0</v>
      </c>
      <c r="H165" s="106">
        <v>0</v>
      </c>
      <c r="I165" s="19">
        <v>0</v>
      </c>
      <c r="J165" s="106">
        <v>0</v>
      </c>
      <c r="K165" s="19">
        <v>0</v>
      </c>
      <c r="L165" s="106">
        <v>0</v>
      </c>
      <c r="M165" s="19">
        <v>0</v>
      </c>
      <c r="N165" s="105">
        <f t="shared" si="58"/>
        <v>0</v>
      </c>
    </row>
    <row r="166" spans="1:14" s="4" customFormat="1" ht="23.25" customHeight="1" x14ac:dyDescent="0.25">
      <c r="A166" s="12" t="s">
        <v>14</v>
      </c>
      <c r="B166" s="106">
        <v>8</v>
      </c>
      <c r="C166" s="19">
        <v>7</v>
      </c>
      <c r="D166" s="106">
        <v>10</v>
      </c>
      <c r="E166" s="19">
        <v>11</v>
      </c>
      <c r="F166" s="106">
        <v>11</v>
      </c>
      <c r="G166" s="19">
        <v>4</v>
      </c>
      <c r="H166" s="106">
        <v>6</v>
      </c>
      <c r="I166" s="19">
        <v>9</v>
      </c>
      <c r="J166" s="106">
        <v>9</v>
      </c>
      <c r="K166" s="19">
        <v>7</v>
      </c>
      <c r="L166" s="106">
        <v>8</v>
      </c>
      <c r="M166" s="19">
        <v>9</v>
      </c>
      <c r="N166" s="105">
        <f t="shared" si="58"/>
        <v>99</v>
      </c>
    </row>
    <row r="167" spans="1:14" s="4" customFormat="1" ht="23.25" customHeight="1" x14ac:dyDescent="0.25">
      <c r="A167" s="12" t="s">
        <v>16</v>
      </c>
      <c r="B167" s="106">
        <v>1</v>
      </c>
      <c r="C167" s="19">
        <v>4</v>
      </c>
      <c r="D167" s="106">
        <v>3</v>
      </c>
      <c r="E167" s="19">
        <v>0</v>
      </c>
      <c r="F167" s="106">
        <v>0</v>
      </c>
      <c r="G167" s="19">
        <v>0</v>
      </c>
      <c r="H167" s="106">
        <v>1</v>
      </c>
      <c r="I167" s="19">
        <v>2</v>
      </c>
      <c r="J167" s="106">
        <v>2</v>
      </c>
      <c r="K167" s="19">
        <v>0</v>
      </c>
      <c r="L167" s="106">
        <v>1</v>
      </c>
      <c r="M167" s="19">
        <v>2</v>
      </c>
      <c r="N167" s="105">
        <f t="shared" si="58"/>
        <v>16</v>
      </c>
    </row>
    <row r="168" spans="1:14" s="4" customFormat="1" ht="23.25" customHeight="1" x14ac:dyDescent="0.25">
      <c r="A168" s="12" t="s">
        <v>15</v>
      </c>
      <c r="B168" s="106">
        <v>1</v>
      </c>
      <c r="C168" s="19">
        <v>2</v>
      </c>
      <c r="D168" s="106">
        <v>2</v>
      </c>
      <c r="E168" s="19">
        <v>1</v>
      </c>
      <c r="F168" s="106">
        <v>2</v>
      </c>
      <c r="G168" s="19">
        <v>3</v>
      </c>
      <c r="H168" s="106">
        <v>1</v>
      </c>
      <c r="I168" s="19">
        <v>2</v>
      </c>
      <c r="J168" s="106">
        <v>1</v>
      </c>
      <c r="K168" s="19">
        <v>4</v>
      </c>
      <c r="L168" s="106">
        <v>4</v>
      </c>
      <c r="M168" s="19">
        <v>1</v>
      </c>
      <c r="N168" s="105">
        <f t="shared" si="58"/>
        <v>24</v>
      </c>
    </row>
    <row r="169" spans="1:14" s="4" customFormat="1" ht="23.25" customHeight="1" x14ac:dyDescent="0.25">
      <c r="A169" s="12" t="s">
        <v>222</v>
      </c>
      <c r="B169" s="106">
        <v>2</v>
      </c>
      <c r="C169" s="19">
        <v>0</v>
      </c>
      <c r="D169" s="213">
        <v>1</v>
      </c>
      <c r="E169" s="19">
        <v>1</v>
      </c>
      <c r="F169" s="106">
        <v>0</v>
      </c>
      <c r="G169" s="19">
        <v>0</v>
      </c>
      <c r="H169" s="106">
        <v>1</v>
      </c>
      <c r="I169" s="11">
        <v>0</v>
      </c>
      <c r="J169" s="106">
        <v>2</v>
      </c>
      <c r="K169" s="19">
        <v>4</v>
      </c>
      <c r="L169" s="106">
        <v>0</v>
      </c>
      <c r="M169" s="19">
        <v>2</v>
      </c>
      <c r="N169" s="105">
        <f t="shared" si="58"/>
        <v>13</v>
      </c>
    </row>
    <row r="170" spans="1:14" s="9" customFormat="1" ht="23.25" customHeight="1" x14ac:dyDescent="0.25">
      <c r="A170" s="13" t="s">
        <v>7</v>
      </c>
      <c r="B170" s="105">
        <f t="shared" ref="B170:M170" si="59">SUM(B162:B169)</f>
        <v>13</v>
      </c>
      <c r="C170" s="14">
        <f t="shared" si="59"/>
        <v>15</v>
      </c>
      <c r="D170" s="105">
        <f t="shared" si="59"/>
        <v>19</v>
      </c>
      <c r="E170" s="14">
        <f t="shared" si="59"/>
        <v>18</v>
      </c>
      <c r="F170" s="105">
        <f t="shared" si="59"/>
        <v>19</v>
      </c>
      <c r="G170" s="14">
        <f t="shared" si="59"/>
        <v>11</v>
      </c>
      <c r="H170" s="105">
        <f t="shared" si="59"/>
        <v>10</v>
      </c>
      <c r="I170" s="14">
        <f t="shared" si="59"/>
        <v>15</v>
      </c>
      <c r="J170" s="105">
        <f t="shared" si="59"/>
        <v>15</v>
      </c>
      <c r="K170" s="44">
        <f t="shared" si="59"/>
        <v>20</v>
      </c>
      <c r="L170" s="105">
        <f t="shared" si="59"/>
        <v>15</v>
      </c>
      <c r="M170" s="44">
        <f t="shared" si="59"/>
        <v>15</v>
      </c>
      <c r="N170" s="105">
        <f t="shared" si="58"/>
        <v>185</v>
      </c>
    </row>
    <row r="171" spans="1:14" s="4" customFormat="1" ht="12" customHeight="1" x14ac:dyDescent="0.25">
      <c r="A171" s="6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8"/>
    </row>
    <row r="172" spans="1:14" s="99" customFormat="1" ht="23.25" customHeight="1" x14ac:dyDescent="0.25">
      <c r="A172" s="103" t="s">
        <v>381</v>
      </c>
      <c r="B172" s="107"/>
      <c r="C172" s="107"/>
      <c r="D172" s="107"/>
      <c r="E172" s="107"/>
      <c r="F172" s="107"/>
      <c r="G172" s="107"/>
      <c r="H172" s="107"/>
      <c r="I172" s="107"/>
      <c r="J172" s="107"/>
      <c r="K172" s="107"/>
      <c r="L172" s="107"/>
      <c r="M172" s="107"/>
      <c r="N172" s="108"/>
    </row>
    <row r="173" spans="1:14" s="4" customFormat="1" ht="23.25" customHeight="1" x14ac:dyDescent="0.25">
      <c r="A173" s="10" t="s">
        <v>22</v>
      </c>
      <c r="B173" s="106">
        <v>2</v>
      </c>
      <c r="C173" s="19">
        <v>0</v>
      </c>
      <c r="D173" s="106">
        <v>1</v>
      </c>
      <c r="E173" s="19">
        <v>0</v>
      </c>
      <c r="F173" s="106">
        <v>0</v>
      </c>
      <c r="G173" s="19">
        <v>0</v>
      </c>
      <c r="H173" s="106">
        <v>0</v>
      </c>
      <c r="I173" s="19">
        <v>0</v>
      </c>
      <c r="J173" s="106">
        <v>0</v>
      </c>
      <c r="K173" s="19">
        <v>3</v>
      </c>
      <c r="L173" s="106">
        <v>0</v>
      </c>
      <c r="M173" s="19">
        <v>1</v>
      </c>
      <c r="N173" s="105">
        <f>SUM(B173:M173)</f>
        <v>7</v>
      </c>
    </row>
    <row r="174" spans="1:14" s="4" customFormat="1" ht="23.25" customHeight="1" x14ac:dyDescent="0.25">
      <c r="A174" s="10" t="s">
        <v>18</v>
      </c>
      <c r="B174" s="106">
        <v>1</v>
      </c>
      <c r="C174" s="19">
        <v>0</v>
      </c>
      <c r="D174" s="106">
        <v>1</v>
      </c>
      <c r="E174" s="19">
        <v>0</v>
      </c>
      <c r="F174" s="106">
        <v>0</v>
      </c>
      <c r="G174" s="19">
        <v>0</v>
      </c>
      <c r="H174" s="106">
        <v>0</v>
      </c>
      <c r="I174" s="19">
        <v>1</v>
      </c>
      <c r="J174" s="106">
        <v>0</v>
      </c>
      <c r="K174" s="19">
        <v>0</v>
      </c>
      <c r="L174" s="106">
        <v>0</v>
      </c>
      <c r="M174" s="19">
        <v>1</v>
      </c>
      <c r="N174" s="105">
        <f>SUM(B174:M174)</f>
        <v>4</v>
      </c>
    </row>
    <row r="175" spans="1:14" s="4" customFormat="1" ht="23.25" customHeight="1" x14ac:dyDescent="0.25">
      <c r="A175" s="10" t="s">
        <v>5</v>
      </c>
      <c r="B175" s="106">
        <v>0</v>
      </c>
      <c r="C175" s="19">
        <v>0</v>
      </c>
      <c r="D175" s="106">
        <v>0</v>
      </c>
      <c r="E175" s="19">
        <v>0</v>
      </c>
      <c r="F175" s="106">
        <v>0</v>
      </c>
      <c r="G175" s="19">
        <v>0</v>
      </c>
      <c r="H175" s="106">
        <v>0</v>
      </c>
      <c r="I175" s="19">
        <v>0</v>
      </c>
      <c r="J175" s="106">
        <v>0</v>
      </c>
      <c r="K175" s="19">
        <v>0</v>
      </c>
      <c r="L175" s="106">
        <v>0</v>
      </c>
      <c r="M175" s="19">
        <v>0</v>
      </c>
      <c r="N175" s="105">
        <f>SUM(B175:M175)</f>
        <v>0</v>
      </c>
    </row>
    <row r="176" spans="1:14" s="4" customFormat="1" ht="23.25" customHeight="1" x14ac:dyDescent="0.25">
      <c r="A176" s="12" t="s">
        <v>6</v>
      </c>
      <c r="B176" s="106">
        <v>1</v>
      </c>
      <c r="C176" s="19">
        <v>2</v>
      </c>
      <c r="D176" s="106">
        <v>1</v>
      </c>
      <c r="E176" s="19">
        <v>0</v>
      </c>
      <c r="F176" s="106">
        <v>0</v>
      </c>
      <c r="G176" s="19">
        <v>0</v>
      </c>
      <c r="H176" s="106">
        <v>1</v>
      </c>
      <c r="I176" s="19">
        <v>1</v>
      </c>
      <c r="J176" s="106">
        <v>0</v>
      </c>
      <c r="K176" s="19">
        <v>2</v>
      </c>
      <c r="L176" s="106">
        <v>0</v>
      </c>
      <c r="M176" s="19">
        <v>1</v>
      </c>
      <c r="N176" s="105">
        <f>SUM(B176:M176)</f>
        <v>9</v>
      </c>
    </row>
    <row r="177" spans="1:14" s="4" customFormat="1" ht="23.25" customHeight="1" x14ac:dyDescent="0.25">
      <c r="A177" s="12" t="s">
        <v>222</v>
      </c>
      <c r="B177" s="106">
        <v>2</v>
      </c>
      <c r="C177" s="19"/>
      <c r="D177" s="106">
        <v>1</v>
      </c>
      <c r="E177" s="19">
        <v>1</v>
      </c>
      <c r="F177" s="106">
        <v>0</v>
      </c>
      <c r="G177" s="19">
        <v>0</v>
      </c>
      <c r="H177" s="106">
        <v>1</v>
      </c>
      <c r="I177" s="19">
        <v>0</v>
      </c>
      <c r="J177" s="106">
        <v>0</v>
      </c>
      <c r="K177" s="19">
        <v>4</v>
      </c>
      <c r="L177" s="106">
        <v>0</v>
      </c>
      <c r="M177" s="19">
        <v>2</v>
      </c>
      <c r="N177" s="105"/>
    </row>
    <row r="178" spans="1:14" s="9" customFormat="1" ht="23.25" customHeight="1" x14ac:dyDescent="0.25">
      <c r="A178" s="13" t="s">
        <v>7</v>
      </c>
      <c r="B178" s="105">
        <f>SUM(B173:B177)</f>
        <v>6</v>
      </c>
      <c r="C178" s="14">
        <f t="shared" ref="C178:I178" si="60">SUM(C173:C176)</f>
        <v>2</v>
      </c>
      <c r="D178" s="105">
        <f>SUM(D173:D177)</f>
        <v>4</v>
      </c>
      <c r="E178" s="15">
        <f>SUM(E173:E177)</f>
        <v>1</v>
      </c>
      <c r="F178" s="105">
        <f>SUM(F173:F177)</f>
        <v>0</v>
      </c>
      <c r="G178" s="15">
        <f>SUM(G173:G177)</f>
        <v>0</v>
      </c>
      <c r="H178" s="105">
        <f>SUM(H173:H177)</f>
        <v>2</v>
      </c>
      <c r="I178" s="14">
        <f t="shared" si="60"/>
        <v>2</v>
      </c>
      <c r="J178" s="105">
        <f>SUM(J173:J177)</f>
        <v>0</v>
      </c>
      <c r="K178" s="44">
        <f>SUM(K173:K177)</f>
        <v>9</v>
      </c>
      <c r="L178" s="105">
        <f>SUM(L173:L177)</f>
        <v>0</v>
      </c>
      <c r="M178" s="44">
        <f>SUM(M173:M177)</f>
        <v>5</v>
      </c>
      <c r="N178" s="105">
        <f>SUM(B178:M178)</f>
        <v>31</v>
      </c>
    </row>
    <row r="179" spans="1:14" s="4" customFormat="1" ht="12" customHeight="1" x14ac:dyDescent="0.25">
      <c r="A179" s="6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8"/>
    </row>
    <row r="180" spans="1:14" s="99" customFormat="1" ht="23.25" customHeight="1" x14ac:dyDescent="0.25">
      <c r="A180" s="103" t="s">
        <v>382</v>
      </c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  <c r="L180" s="107"/>
      <c r="M180" s="107"/>
      <c r="N180" s="108"/>
    </row>
    <row r="181" spans="1:14" s="4" customFormat="1" ht="23.25" customHeight="1" x14ac:dyDescent="0.25">
      <c r="A181" s="10" t="s">
        <v>3</v>
      </c>
      <c r="B181" s="106">
        <v>4</v>
      </c>
      <c r="C181" s="19">
        <v>7</v>
      </c>
      <c r="D181" s="106">
        <v>8</v>
      </c>
      <c r="E181" s="19">
        <v>13</v>
      </c>
      <c r="F181" s="106">
        <v>7</v>
      </c>
      <c r="G181" s="19">
        <v>7</v>
      </c>
      <c r="H181" s="106">
        <v>7</v>
      </c>
      <c r="I181" s="19">
        <v>8</v>
      </c>
      <c r="J181" s="106">
        <v>6</v>
      </c>
      <c r="K181" s="19">
        <v>8</v>
      </c>
      <c r="L181" s="106">
        <v>6</v>
      </c>
      <c r="M181" s="19">
        <v>6</v>
      </c>
      <c r="N181" s="105">
        <f>SUM(B181:M181)</f>
        <v>87</v>
      </c>
    </row>
    <row r="182" spans="1:14" s="4" customFormat="1" ht="23.25" customHeight="1" x14ac:dyDescent="0.25">
      <c r="A182" s="10" t="s">
        <v>18</v>
      </c>
      <c r="B182" s="106">
        <v>1</v>
      </c>
      <c r="C182" s="19">
        <v>2</v>
      </c>
      <c r="D182" s="106">
        <v>3</v>
      </c>
      <c r="E182" s="19">
        <v>3</v>
      </c>
      <c r="F182" s="106">
        <v>9</v>
      </c>
      <c r="G182" s="19">
        <v>1</v>
      </c>
      <c r="H182" s="106"/>
      <c r="I182" s="19">
        <v>2</v>
      </c>
      <c r="J182" s="106">
        <v>4</v>
      </c>
      <c r="K182" s="19">
        <v>1</v>
      </c>
      <c r="L182" s="106">
        <v>4</v>
      </c>
      <c r="M182" s="19">
        <v>2</v>
      </c>
      <c r="N182" s="105">
        <f>SUM(B182:M182)</f>
        <v>32</v>
      </c>
    </row>
    <row r="183" spans="1:14" s="4" customFormat="1" ht="23.25" customHeight="1" x14ac:dyDescent="0.25">
      <c r="A183" s="10" t="s">
        <v>5</v>
      </c>
      <c r="B183" s="106">
        <v>0</v>
      </c>
      <c r="C183" s="19">
        <v>0</v>
      </c>
      <c r="D183" s="106">
        <v>0</v>
      </c>
      <c r="E183" s="19">
        <v>0</v>
      </c>
      <c r="F183" s="106">
        <v>1</v>
      </c>
      <c r="G183" s="19">
        <v>0</v>
      </c>
      <c r="H183" s="106"/>
      <c r="I183" s="19">
        <v>0</v>
      </c>
      <c r="J183" s="106">
        <v>0</v>
      </c>
      <c r="K183" s="19">
        <v>0</v>
      </c>
      <c r="L183" s="106">
        <v>0</v>
      </c>
      <c r="M183" s="19">
        <v>0</v>
      </c>
      <c r="N183" s="105">
        <f>SUM(B183:M183)</f>
        <v>1</v>
      </c>
    </row>
    <row r="184" spans="1:14" s="4" customFormat="1" ht="23.25" customHeight="1" x14ac:dyDescent="0.25">
      <c r="A184" s="12" t="s">
        <v>6</v>
      </c>
      <c r="B184" s="106">
        <v>2</v>
      </c>
      <c r="C184" s="19">
        <v>4</v>
      </c>
      <c r="D184" s="106">
        <v>4</v>
      </c>
      <c r="E184" s="19">
        <v>1</v>
      </c>
      <c r="F184" s="106">
        <v>2</v>
      </c>
      <c r="G184" s="19">
        <v>3</v>
      </c>
      <c r="H184" s="106">
        <v>1</v>
      </c>
      <c r="I184" s="19">
        <v>3</v>
      </c>
      <c r="J184" s="106">
        <v>3</v>
      </c>
      <c r="K184" s="19">
        <v>2</v>
      </c>
      <c r="L184" s="106">
        <v>5</v>
      </c>
      <c r="M184" s="19">
        <v>2</v>
      </c>
      <c r="N184" s="105">
        <f>SUM(B184:M184)</f>
        <v>32</v>
      </c>
    </row>
    <row r="185" spans="1:14" s="9" customFormat="1" ht="23.25" customHeight="1" x14ac:dyDescent="0.25">
      <c r="A185" s="13" t="s">
        <v>7</v>
      </c>
      <c r="B185" s="105">
        <f t="shared" ref="B185:M185" si="61">SUM(B181:B184)</f>
        <v>7</v>
      </c>
      <c r="C185" s="14">
        <f t="shared" si="61"/>
        <v>13</v>
      </c>
      <c r="D185" s="105">
        <f t="shared" si="61"/>
        <v>15</v>
      </c>
      <c r="E185" s="15">
        <f t="shared" si="61"/>
        <v>17</v>
      </c>
      <c r="F185" s="105">
        <f t="shared" si="61"/>
        <v>19</v>
      </c>
      <c r="G185" s="14">
        <f t="shared" si="61"/>
        <v>11</v>
      </c>
      <c r="H185" s="105">
        <f t="shared" si="61"/>
        <v>8</v>
      </c>
      <c r="I185" s="14">
        <f t="shared" si="61"/>
        <v>13</v>
      </c>
      <c r="J185" s="105">
        <f t="shared" si="61"/>
        <v>13</v>
      </c>
      <c r="K185" s="44">
        <f t="shared" si="61"/>
        <v>11</v>
      </c>
      <c r="L185" s="105">
        <f t="shared" si="61"/>
        <v>15</v>
      </c>
      <c r="M185" s="44">
        <f t="shared" si="61"/>
        <v>10</v>
      </c>
      <c r="N185" s="105">
        <f>SUM(B185:M185)</f>
        <v>152</v>
      </c>
    </row>
    <row r="186" spans="1:14" s="4" customFormat="1" ht="12" customHeight="1" x14ac:dyDescent="0.25">
      <c r="A186" s="6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8"/>
    </row>
    <row r="187" spans="1:14" s="99" customFormat="1" ht="23.25" customHeight="1" x14ac:dyDescent="0.25">
      <c r="A187" s="103" t="s">
        <v>383</v>
      </c>
      <c r="B187" s="107"/>
      <c r="C187" s="107"/>
      <c r="D187" s="107"/>
      <c r="E187" s="107"/>
      <c r="F187" s="107"/>
      <c r="G187" s="107"/>
      <c r="H187" s="107"/>
      <c r="I187" s="107"/>
      <c r="J187" s="107"/>
      <c r="K187" s="107"/>
      <c r="L187" s="107"/>
      <c r="M187" s="107"/>
      <c r="N187" s="108"/>
    </row>
    <row r="188" spans="1:14" s="4" customFormat="1" ht="23.25" customHeight="1" x14ac:dyDescent="0.25">
      <c r="A188" s="12" t="s">
        <v>23</v>
      </c>
      <c r="B188" s="106">
        <v>1</v>
      </c>
      <c r="C188" s="19">
        <v>4</v>
      </c>
      <c r="D188" s="106">
        <v>2</v>
      </c>
      <c r="E188" s="19">
        <v>1</v>
      </c>
      <c r="F188" s="106">
        <v>2</v>
      </c>
      <c r="G188" s="19">
        <v>0</v>
      </c>
      <c r="H188" s="106">
        <v>1</v>
      </c>
      <c r="I188" s="19">
        <v>1</v>
      </c>
      <c r="J188" s="175">
        <v>1</v>
      </c>
      <c r="K188" s="19">
        <v>3</v>
      </c>
      <c r="L188" s="106">
        <v>1</v>
      </c>
      <c r="M188" s="19">
        <v>1</v>
      </c>
      <c r="N188" s="105">
        <f>SUM(B188:M188)</f>
        <v>18</v>
      </c>
    </row>
    <row r="189" spans="1:14" s="4" customFormat="1" ht="23.25" customHeight="1" x14ac:dyDescent="0.25">
      <c r="A189" s="12" t="s">
        <v>24</v>
      </c>
      <c r="B189" s="106">
        <v>0</v>
      </c>
      <c r="C189" s="19">
        <v>1</v>
      </c>
      <c r="D189" s="106">
        <v>3</v>
      </c>
      <c r="E189" s="19">
        <v>0</v>
      </c>
      <c r="F189" s="106">
        <v>0</v>
      </c>
      <c r="G189" s="19">
        <v>3</v>
      </c>
      <c r="H189" s="106">
        <v>0</v>
      </c>
      <c r="I189" s="19">
        <v>2</v>
      </c>
      <c r="J189" s="175">
        <v>3</v>
      </c>
      <c r="K189" s="19">
        <v>0</v>
      </c>
      <c r="L189" s="106">
        <v>4</v>
      </c>
      <c r="M189" s="19">
        <v>1</v>
      </c>
      <c r="N189" s="105">
        <f t="shared" ref="N189:N200" si="62">SUM(B189:M189)</f>
        <v>17</v>
      </c>
    </row>
    <row r="190" spans="1:14" s="4" customFormat="1" ht="23.25" customHeight="1" x14ac:dyDescent="0.25">
      <c r="A190" s="12" t="s">
        <v>25</v>
      </c>
      <c r="B190" s="106">
        <v>1</v>
      </c>
      <c r="C190" s="19">
        <v>1</v>
      </c>
      <c r="D190" s="106">
        <v>0</v>
      </c>
      <c r="E190" s="19">
        <v>0</v>
      </c>
      <c r="F190" s="106">
        <v>0</v>
      </c>
      <c r="G190" s="19">
        <v>0</v>
      </c>
      <c r="H190" s="106">
        <v>1</v>
      </c>
      <c r="I190" s="19">
        <v>1</v>
      </c>
      <c r="J190" s="175">
        <v>0</v>
      </c>
      <c r="K190" s="19">
        <v>0</v>
      </c>
      <c r="L190" s="106">
        <v>0</v>
      </c>
      <c r="M190" s="19">
        <v>0</v>
      </c>
      <c r="N190" s="105">
        <f t="shared" si="62"/>
        <v>4</v>
      </c>
    </row>
    <row r="191" spans="1:14" s="4" customFormat="1" ht="23.25" customHeight="1" x14ac:dyDescent="0.25">
      <c r="A191" s="12" t="s">
        <v>26</v>
      </c>
      <c r="B191" s="106">
        <v>0</v>
      </c>
      <c r="C191" s="19"/>
      <c r="D191" s="106">
        <v>0</v>
      </c>
      <c r="E191" s="19">
        <v>0</v>
      </c>
      <c r="F191" s="106">
        <v>0</v>
      </c>
      <c r="G191" s="19">
        <v>0</v>
      </c>
      <c r="H191" s="106">
        <v>0</v>
      </c>
      <c r="I191" s="19">
        <v>0</v>
      </c>
      <c r="J191" s="175">
        <v>0</v>
      </c>
      <c r="K191" s="19">
        <v>0</v>
      </c>
      <c r="L191" s="106">
        <v>0</v>
      </c>
      <c r="M191" s="19">
        <v>1</v>
      </c>
      <c r="N191" s="105">
        <f t="shared" si="62"/>
        <v>1</v>
      </c>
    </row>
    <row r="192" spans="1:14" s="4" customFormat="1" ht="23.25" customHeight="1" x14ac:dyDescent="0.25">
      <c r="A192" s="12" t="s">
        <v>27</v>
      </c>
      <c r="B192" s="106">
        <v>2</v>
      </c>
      <c r="C192" s="19"/>
      <c r="D192" s="106">
        <v>0</v>
      </c>
      <c r="E192" s="19">
        <v>0</v>
      </c>
      <c r="F192" s="106">
        <v>0</v>
      </c>
      <c r="G192" s="19">
        <v>0</v>
      </c>
      <c r="H192" s="106">
        <v>0</v>
      </c>
      <c r="I192" s="19">
        <v>0</v>
      </c>
      <c r="J192" s="175">
        <v>0</v>
      </c>
      <c r="K192" s="19">
        <v>2</v>
      </c>
      <c r="L192" s="106">
        <v>1</v>
      </c>
      <c r="M192" s="19">
        <v>0</v>
      </c>
      <c r="N192" s="105">
        <f t="shared" si="62"/>
        <v>5</v>
      </c>
    </row>
    <row r="193" spans="1:14" s="4" customFormat="1" ht="23.25" customHeight="1" x14ac:dyDescent="0.25">
      <c r="A193" s="12" t="s">
        <v>28</v>
      </c>
      <c r="B193" s="106"/>
      <c r="C193" s="19"/>
      <c r="D193" s="106">
        <v>1</v>
      </c>
      <c r="E193" s="19">
        <v>0</v>
      </c>
      <c r="F193" s="106">
        <v>0</v>
      </c>
      <c r="G193" s="19">
        <v>0</v>
      </c>
      <c r="H193" s="106">
        <v>0</v>
      </c>
      <c r="I193" s="19">
        <v>0</v>
      </c>
      <c r="J193" s="175">
        <v>2</v>
      </c>
      <c r="K193" s="19">
        <v>1</v>
      </c>
      <c r="L193" s="106">
        <v>2</v>
      </c>
      <c r="M193" s="19">
        <v>1</v>
      </c>
      <c r="N193" s="105">
        <f t="shared" si="62"/>
        <v>7</v>
      </c>
    </row>
    <row r="194" spans="1:14" s="4" customFormat="1" ht="23.25" customHeight="1" x14ac:dyDescent="0.25">
      <c r="A194" s="12" t="s">
        <v>29</v>
      </c>
      <c r="B194" s="106">
        <v>1</v>
      </c>
      <c r="C194" s="19">
        <v>1</v>
      </c>
      <c r="D194" s="106">
        <v>3</v>
      </c>
      <c r="E194" s="19">
        <v>3</v>
      </c>
      <c r="F194" s="106">
        <v>3</v>
      </c>
      <c r="G194" s="19">
        <v>0</v>
      </c>
      <c r="H194" s="106">
        <v>0</v>
      </c>
      <c r="I194" s="19">
        <v>1</v>
      </c>
      <c r="J194" s="175">
        <v>1</v>
      </c>
      <c r="K194" s="19">
        <v>4</v>
      </c>
      <c r="L194" s="106">
        <v>0</v>
      </c>
      <c r="M194" s="19">
        <v>1</v>
      </c>
      <c r="N194" s="105">
        <f t="shared" si="62"/>
        <v>18</v>
      </c>
    </row>
    <row r="195" spans="1:14" s="4" customFormat="1" ht="23.25" customHeight="1" x14ac:dyDescent="0.25">
      <c r="A195" s="12" t="s">
        <v>30</v>
      </c>
      <c r="B195" s="106">
        <v>1</v>
      </c>
      <c r="C195" s="19"/>
      <c r="D195" s="106">
        <v>1</v>
      </c>
      <c r="E195" s="19">
        <v>0</v>
      </c>
      <c r="F195" s="106">
        <v>2</v>
      </c>
      <c r="G195" s="19">
        <v>1</v>
      </c>
      <c r="H195" s="106">
        <v>1</v>
      </c>
      <c r="I195" s="19">
        <v>0</v>
      </c>
      <c r="J195" s="175">
        <v>0</v>
      </c>
      <c r="K195" s="19">
        <v>0</v>
      </c>
      <c r="L195" s="106">
        <v>1</v>
      </c>
      <c r="M195" s="19">
        <v>0</v>
      </c>
      <c r="N195" s="105">
        <f t="shared" si="62"/>
        <v>7</v>
      </c>
    </row>
    <row r="196" spans="1:14" s="4" customFormat="1" ht="23.25" customHeight="1" x14ac:dyDescent="0.25">
      <c r="A196" s="12" t="s">
        <v>31</v>
      </c>
      <c r="B196" s="106">
        <v>1</v>
      </c>
      <c r="C196" s="19"/>
      <c r="D196" s="106">
        <v>1</v>
      </c>
      <c r="E196" s="19">
        <v>2</v>
      </c>
      <c r="F196" s="106">
        <v>1</v>
      </c>
      <c r="G196" s="19">
        <v>0</v>
      </c>
      <c r="H196" s="106">
        <v>0</v>
      </c>
      <c r="I196" s="19">
        <v>1</v>
      </c>
      <c r="J196" s="175">
        <v>0</v>
      </c>
      <c r="K196" s="19">
        <v>0</v>
      </c>
      <c r="L196" s="106">
        <v>0</v>
      </c>
      <c r="M196" s="19">
        <v>0</v>
      </c>
      <c r="N196" s="105">
        <f t="shared" si="62"/>
        <v>6</v>
      </c>
    </row>
    <row r="197" spans="1:14" s="4" customFormat="1" ht="23.25" customHeight="1" x14ac:dyDescent="0.25">
      <c r="A197" s="12" t="s">
        <v>32</v>
      </c>
      <c r="B197" s="106">
        <v>1</v>
      </c>
      <c r="C197" s="19">
        <v>3</v>
      </c>
      <c r="D197" s="106">
        <v>4</v>
      </c>
      <c r="E197" s="19">
        <v>4</v>
      </c>
      <c r="F197" s="106">
        <v>5</v>
      </c>
      <c r="G197" s="19">
        <v>2</v>
      </c>
      <c r="H197" s="106">
        <v>3</v>
      </c>
      <c r="I197" s="19">
        <v>5</v>
      </c>
      <c r="J197" s="175">
        <v>3</v>
      </c>
      <c r="K197" s="19">
        <v>3</v>
      </c>
      <c r="L197" s="106">
        <v>1</v>
      </c>
      <c r="M197" s="19">
        <v>4</v>
      </c>
      <c r="N197" s="105">
        <f t="shared" si="62"/>
        <v>38</v>
      </c>
    </row>
    <row r="198" spans="1:14" s="4" customFormat="1" ht="23.25" customHeight="1" x14ac:dyDescent="0.25">
      <c r="A198" s="12" t="s">
        <v>33</v>
      </c>
      <c r="B198" s="106">
        <v>3</v>
      </c>
      <c r="C198" s="19">
        <v>4</v>
      </c>
      <c r="D198" s="106">
        <v>1</v>
      </c>
      <c r="E198" s="19">
        <v>7</v>
      </c>
      <c r="F198" s="106">
        <v>3</v>
      </c>
      <c r="G198" s="19">
        <v>3</v>
      </c>
      <c r="H198" s="106">
        <v>4</v>
      </c>
      <c r="I198" s="19">
        <v>3</v>
      </c>
      <c r="J198" s="175">
        <v>4</v>
      </c>
      <c r="K198" s="19">
        <v>3</v>
      </c>
      <c r="L198" s="106">
        <v>1</v>
      </c>
      <c r="M198" s="19">
        <v>5</v>
      </c>
      <c r="N198" s="105">
        <f t="shared" si="62"/>
        <v>41</v>
      </c>
    </row>
    <row r="199" spans="1:14" s="4" customFormat="1" ht="23.25" customHeight="1" x14ac:dyDescent="0.25">
      <c r="A199" s="12" t="s">
        <v>34</v>
      </c>
      <c r="B199" s="106">
        <v>2</v>
      </c>
      <c r="C199" s="19">
        <v>1</v>
      </c>
      <c r="D199" s="106">
        <v>3</v>
      </c>
      <c r="E199" s="19">
        <v>1</v>
      </c>
      <c r="F199" s="106">
        <v>3</v>
      </c>
      <c r="G199" s="19">
        <v>2</v>
      </c>
      <c r="H199" s="106">
        <v>0</v>
      </c>
      <c r="I199" s="19">
        <v>1</v>
      </c>
      <c r="J199" s="175">
        <v>1</v>
      </c>
      <c r="K199" s="19">
        <v>4</v>
      </c>
      <c r="L199" s="106">
        <v>4</v>
      </c>
      <c r="M199" s="19">
        <v>1</v>
      </c>
      <c r="N199" s="105">
        <f t="shared" si="62"/>
        <v>23</v>
      </c>
    </row>
    <row r="200" spans="1:14" s="9" customFormat="1" ht="23.25" customHeight="1" x14ac:dyDescent="0.25">
      <c r="A200" s="13" t="s">
        <v>7</v>
      </c>
      <c r="B200" s="105">
        <f t="shared" ref="B200:M200" si="63">SUM(B188:B199)</f>
        <v>13</v>
      </c>
      <c r="C200" s="14">
        <f t="shared" si="63"/>
        <v>15</v>
      </c>
      <c r="D200" s="105">
        <f t="shared" si="63"/>
        <v>19</v>
      </c>
      <c r="E200" s="14">
        <f t="shared" si="63"/>
        <v>18</v>
      </c>
      <c r="F200" s="105">
        <f t="shared" si="63"/>
        <v>19</v>
      </c>
      <c r="G200" s="14">
        <f>SUM(G188:G199)</f>
        <v>11</v>
      </c>
      <c r="H200" s="105">
        <f t="shared" si="63"/>
        <v>10</v>
      </c>
      <c r="I200" s="14">
        <f t="shared" si="63"/>
        <v>15</v>
      </c>
      <c r="J200" s="176">
        <f t="shared" si="63"/>
        <v>15</v>
      </c>
      <c r="K200" s="14">
        <f t="shared" si="63"/>
        <v>20</v>
      </c>
      <c r="L200" s="105">
        <f t="shared" si="63"/>
        <v>15</v>
      </c>
      <c r="M200" s="14">
        <f t="shared" si="63"/>
        <v>15</v>
      </c>
      <c r="N200" s="105">
        <f t="shared" si="62"/>
        <v>185</v>
      </c>
    </row>
    <row r="201" spans="1:14" s="4" customFormat="1" ht="12" customHeight="1" x14ac:dyDescent="0.25">
      <c r="A201" s="6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</row>
    <row r="202" spans="1:14" s="99" customFormat="1" ht="23.25" customHeight="1" x14ac:dyDescent="0.25">
      <c r="A202" s="103" t="s">
        <v>449</v>
      </c>
      <c r="B202" s="107"/>
      <c r="C202" s="107"/>
      <c r="D202" s="107"/>
      <c r="E202" s="107"/>
      <c r="F202" s="107"/>
      <c r="G202" s="107"/>
      <c r="H202" s="107"/>
      <c r="I202" s="107"/>
      <c r="J202" s="107"/>
      <c r="K202" s="107"/>
      <c r="L202" s="107"/>
      <c r="M202" s="107"/>
      <c r="N202" s="108"/>
    </row>
    <row r="203" spans="1:14" s="4" customFormat="1" ht="23.25" customHeight="1" x14ac:dyDescent="0.25">
      <c r="A203" s="12" t="s">
        <v>22</v>
      </c>
      <c r="B203" s="106">
        <v>47</v>
      </c>
      <c r="C203" s="19">
        <v>51</v>
      </c>
      <c r="D203" s="106">
        <v>42</v>
      </c>
      <c r="E203" s="19">
        <v>53</v>
      </c>
      <c r="F203" s="106">
        <v>62</v>
      </c>
      <c r="G203" s="19">
        <v>48</v>
      </c>
      <c r="H203" s="106">
        <v>56</v>
      </c>
      <c r="I203" s="19">
        <v>44</v>
      </c>
      <c r="J203" s="106">
        <v>44</v>
      </c>
      <c r="K203" s="19">
        <v>48</v>
      </c>
      <c r="L203" s="106">
        <v>35</v>
      </c>
      <c r="M203" s="19">
        <v>40</v>
      </c>
      <c r="N203" s="105">
        <f>SUM(B203:M203)</f>
        <v>570</v>
      </c>
    </row>
    <row r="204" spans="1:14" s="4" customFormat="1" ht="23.25" customHeight="1" x14ac:dyDescent="0.25">
      <c r="A204" s="10" t="s">
        <v>18</v>
      </c>
      <c r="B204" s="106">
        <v>4</v>
      </c>
      <c r="C204" s="19">
        <v>11</v>
      </c>
      <c r="D204" s="106">
        <v>15</v>
      </c>
      <c r="E204" s="19">
        <v>17</v>
      </c>
      <c r="F204" s="106">
        <v>18</v>
      </c>
      <c r="G204" s="19">
        <v>29</v>
      </c>
      <c r="H204" s="106">
        <v>11</v>
      </c>
      <c r="I204" s="19">
        <v>17</v>
      </c>
      <c r="J204" s="106">
        <v>20</v>
      </c>
      <c r="K204" s="19">
        <v>9</v>
      </c>
      <c r="L204" s="106">
        <v>6</v>
      </c>
      <c r="M204" s="19">
        <v>14</v>
      </c>
      <c r="N204" s="105">
        <f>SUM(B204:M204)</f>
        <v>171</v>
      </c>
    </row>
    <row r="205" spans="1:14" s="4" customFormat="1" ht="23.25" customHeight="1" x14ac:dyDescent="0.25">
      <c r="A205" s="10" t="s">
        <v>5</v>
      </c>
      <c r="B205" s="106">
        <v>11</v>
      </c>
      <c r="C205" s="19">
        <v>5</v>
      </c>
      <c r="D205" s="106">
        <v>6</v>
      </c>
      <c r="E205" s="19">
        <v>7</v>
      </c>
      <c r="F205" s="106">
        <v>10</v>
      </c>
      <c r="G205" s="19">
        <v>13</v>
      </c>
      <c r="H205" s="106">
        <v>5</v>
      </c>
      <c r="I205" s="19">
        <v>12</v>
      </c>
      <c r="J205" s="106">
        <v>7</v>
      </c>
      <c r="K205" s="19">
        <v>1</v>
      </c>
      <c r="L205" s="106">
        <v>5</v>
      </c>
      <c r="M205" s="19">
        <v>9</v>
      </c>
      <c r="N205" s="105">
        <f>SUM(B205:M205)</f>
        <v>91</v>
      </c>
    </row>
    <row r="206" spans="1:14" s="4" customFormat="1" ht="23.25" customHeight="1" x14ac:dyDescent="0.25">
      <c r="A206" s="12" t="s">
        <v>6</v>
      </c>
      <c r="B206" s="106">
        <v>26</v>
      </c>
      <c r="C206" s="19">
        <v>35</v>
      </c>
      <c r="D206" s="106">
        <v>30</v>
      </c>
      <c r="E206" s="19">
        <v>32</v>
      </c>
      <c r="F206" s="106">
        <v>38</v>
      </c>
      <c r="G206" s="19">
        <v>41</v>
      </c>
      <c r="H206" s="106">
        <v>44</v>
      </c>
      <c r="I206" s="19">
        <v>38</v>
      </c>
      <c r="J206" s="106">
        <v>33</v>
      </c>
      <c r="K206" s="19">
        <v>35</v>
      </c>
      <c r="L206" s="106">
        <v>31</v>
      </c>
      <c r="M206" s="19">
        <v>30</v>
      </c>
      <c r="N206" s="105">
        <f>SUM(B206:M206)</f>
        <v>413</v>
      </c>
    </row>
    <row r="207" spans="1:14" s="9" customFormat="1" ht="23.25" customHeight="1" x14ac:dyDescent="0.25">
      <c r="A207" s="13" t="s">
        <v>7</v>
      </c>
      <c r="B207" s="105">
        <f t="shared" ref="B207:M207" si="64">SUM(B203:B206)</f>
        <v>88</v>
      </c>
      <c r="C207" s="14">
        <f t="shared" si="64"/>
        <v>102</v>
      </c>
      <c r="D207" s="105">
        <f t="shared" si="64"/>
        <v>93</v>
      </c>
      <c r="E207" s="14">
        <f t="shared" si="64"/>
        <v>109</v>
      </c>
      <c r="F207" s="105">
        <f t="shared" si="64"/>
        <v>128</v>
      </c>
      <c r="G207" s="15">
        <f t="shared" si="64"/>
        <v>131</v>
      </c>
      <c r="H207" s="105">
        <f t="shared" si="64"/>
        <v>116</v>
      </c>
      <c r="I207" s="14">
        <f t="shared" si="64"/>
        <v>111</v>
      </c>
      <c r="J207" s="105">
        <f t="shared" si="64"/>
        <v>104</v>
      </c>
      <c r="K207" s="14">
        <f t="shared" si="64"/>
        <v>93</v>
      </c>
      <c r="L207" s="105">
        <f t="shared" si="64"/>
        <v>77</v>
      </c>
      <c r="M207" s="14">
        <f t="shared" si="64"/>
        <v>93</v>
      </c>
      <c r="N207" s="105">
        <f>SUM(B207:M207)</f>
        <v>1245</v>
      </c>
    </row>
    <row r="208" spans="1:14" s="4" customFormat="1" ht="12" customHeight="1" x14ac:dyDescent="0.25">
      <c r="A208" s="6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8"/>
    </row>
    <row r="209" spans="1:14" s="99" customFormat="1" ht="23.25" customHeight="1" x14ac:dyDescent="0.25">
      <c r="A209" s="103" t="s">
        <v>384</v>
      </c>
      <c r="B209" s="107"/>
      <c r="C209" s="107"/>
      <c r="D209" s="107"/>
      <c r="E209" s="107"/>
      <c r="F209" s="107"/>
      <c r="G209" s="107"/>
      <c r="H209" s="107"/>
      <c r="I209" s="107"/>
      <c r="J209" s="107"/>
      <c r="K209" s="107"/>
      <c r="L209" s="107"/>
      <c r="M209" s="107"/>
      <c r="N209" s="108"/>
    </row>
    <row r="210" spans="1:14" s="4" customFormat="1" ht="23.25" customHeight="1" x14ac:dyDescent="0.25">
      <c r="A210" s="12" t="s">
        <v>9</v>
      </c>
      <c r="B210" s="106">
        <v>25</v>
      </c>
      <c r="C210" s="19">
        <v>27</v>
      </c>
      <c r="D210" s="106">
        <v>25</v>
      </c>
      <c r="E210" s="19">
        <v>31</v>
      </c>
      <c r="F210" s="106">
        <v>37</v>
      </c>
      <c r="G210" s="19">
        <v>30</v>
      </c>
      <c r="H210" s="106">
        <v>30</v>
      </c>
      <c r="I210" s="19">
        <v>29</v>
      </c>
      <c r="J210" s="106">
        <v>28</v>
      </c>
      <c r="K210" s="19">
        <v>32</v>
      </c>
      <c r="L210" s="106">
        <v>26</v>
      </c>
      <c r="M210" s="19">
        <v>19</v>
      </c>
      <c r="N210" s="105">
        <f>SUM(B210:M210)</f>
        <v>339</v>
      </c>
    </row>
    <row r="211" spans="1:14" s="4" customFormat="1" ht="23.25" customHeight="1" x14ac:dyDescent="0.25">
      <c r="A211" s="12" t="s">
        <v>10</v>
      </c>
      <c r="B211" s="106">
        <v>4</v>
      </c>
      <c r="C211" s="19">
        <v>11</v>
      </c>
      <c r="D211" s="106">
        <v>15</v>
      </c>
      <c r="E211" s="19">
        <v>17</v>
      </c>
      <c r="F211" s="106">
        <v>18</v>
      </c>
      <c r="G211" s="19">
        <v>29</v>
      </c>
      <c r="H211" s="106">
        <v>11</v>
      </c>
      <c r="I211" s="19">
        <v>17</v>
      </c>
      <c r="J211" s="106">
        <v>20</v>
      </c>
      <c r="K211" s="19">
        <v>9</v>
      </c>
      <c r="L211" s="106">
        <v>6</v>
      </c>
      <c r="M211" s="19">
        <v>14</v>
      </c>
      <c r="N211" s="105">
        <f t="shared" ref="N211:N217" si="65">SUM(B211:M211)</f>
        <v>171</v>
      </c>
    </row>
    <row r="212" spans="1:14" s="4" customFormat="1" ht="23.25" customHeight="1" x14ac:dyDescent="0.25">
      <c r="A212" s="12" t="s">
        <v>11</v>
      </c>
      <c r="B212" s="106">
        <v>11</v>
      </c>
      <c r="C212" s="19">
        <v>5</v>
      </c>
      <c r="D212" s="106">
        <v>6</v>
      </c>
      <c r="E212" s="19">
        <v>7</v>
      </c>
      <c r="F212" s="106">
        <v>10</v>
      </c>
      <c r="G212" s="19">
        <v>13</v>
      </c>
      <c r="H212" s="106">
        <v>5</v>
      </c>
      <c r="I212" s="19">
        <v>12</v>
      </c>
      <c r="J212" s="106">
        <v>7</v>
      </c>
      <c r="K212" s="19">
        <v>1</v>
      </c>
      <c r="L212" s="106">
        <v>5</v>
      </c>
      <c r="M212" s="19">
        <v>9</v>
      </c>
      <c r="N212" s="105">
        <f t="shared" si="65"/>
        <v>91</v>
      </c>
    </row>
    <row r="213" spans="1:14" s="4" customFormat="1" ht="23.25" customHeight="1" x14ac:dyDescent="0.25">
      <c r="A213" s="12" t="s">
        <v>12</v>
      </c>
      <c r="B213" s="106">
        <v>8</v>
      </c>
      <c r="C213" s="19">
        <v>9</v>
      </c>
      <c r="D213" s="106">
        <v>10</v>
      </c>
      <c r="E213" s="19">
        <v>9</v>
      </c>
      <c r="F213" s="106">
        <v>19</v>
      </c>
      <c r="G213" s="19">
        <v>20</v>
      </c>
      <c r="H213" s="106">
        <v>22</v>
      </c>
      <c r="I213" s="19">
        <v>20</v>
      </c>
      <c r="J213" s="106">
        <v>10</v>
      </c>
      <c r="K213" s="19">
        <v>12</v>
      </c>
      <c r="L213" s="106">
        <v>10</v>
      </c>
      <c r="M213" s="19">
        <v>7</v>
      </c>
      <c r="N213" s="105">
        <f t="shared" si="65"/>
        <v>156</v>
      </c>
    </row>
    <row r="214" spans="1:14" s="4" customFormat="1" ht="23.25" customHeight="1" x14ac:dyDescent="0.25">
      <c r="A214" s="12" t="s">
        <v>14</v>
      </c>
      <c r="B214" s="106">
        <v>22</v>
      </c>
      <c r="C214" s="19">
        <v>24</v>
      </c>
      <c r="D214" s="106">
        <v>17</v>
      </c>
      <c r="E214" s="19">
        <v>22</v>
      </c>
      <c r="F214" s="106">
        <v>25</v>
      </c>
      <c r="G214" s="19">
        <v>18</v>
      </c>
      <c r="H214" s="106">
        <v>26</v>
      </c>
      <c r="I214" s="19">
        <v>15</v>
      </c>
      <c r="J214" s="106">
        <v>16</v>
      </c>
      <c r="K214" s="19">
        <v>16</v>
      </c>
      <c r="L214" s="106">
        <v>9</v>
      </c>
      <c r="M214" s="19">
        <v>21</v>
      </c>
      <c r="N214" s="105">
        <f t="shared" si="65"/>
        <v>231</v>
      </c>
    </row>
    <row r="215" spans="1:14" s="4" customFormat="1" ht="23.25" customHeight="1" x14ac:dyDescent="0.25">
      <c r="A215" s="12" t="s">
        <v>16</v>
      </c>
      <c r="B215" s="106">
        <v>5</v>
      </c>
      <c r="C215" s="19">
        <v>14</v>
      </c>
      <c r="D215" s="106">
        <v>10</v>
      </c>
      <c r="E215" s="19">
        <v>8</v>
      </c>
      <c r="F215" s="106">
        <v>5</v>
      </c>
      <c r="G215" s="19">
        <v>8</v>
      </c>
      <c r="H215" s="106">
        <v>10</v>
      </c>
      <c r="I215" s="19">
        <v>9</v>
      </c>
      <c r="J215" s="106">
        <v>13</v>
      </c>
      <c r="K215" s="19">
        <v>7</v>
      </c>
      <c r="L215" s="106">
        <v>8</v>
      </c>
      <c r="M215" s="19">
        <v>10</v>
      </c>
      <c r="N215" s="105">
        <f t="shared" si="65"/>
        <v>107</v>
      </c>
    </row>
    <row r="216" spans="1:14" s="4" customFormat="1" ht="23.25" customHeight="1" x14ac:dyDescent="0.25">
      <c r="A216" s="12" t="s">
        <v>15</v>
      </c>
      <c r="B216" s="106">
        <v>13</v>
      </c>
      <c r="C216" s="19">
        <v>12</v>
      </c>
      <c r="D216" s="106">
        <v>10</v>
      </c>
      <c r="E216" s="19">
        <v>15</v>
      </c>
      <c r="F216" s="106">
        <v>14</v>
      </c>
      <c r="G216" s="19">
        <v>13</v>
      </c>
      <c r="H216" s="106">
        <v>12</v>
      </c>
      <c r="I216" s="19">
        <v>9</v>
      </c>
      <c r="J216" s="106">
        <v>10</v>
      </c>
      <c r="K216" s="19">
        <v>16</v>
      </c>
      <c r="L216" s="106">
        <v>13</v>
      </c>
      <c r="M216" s="19">
        <v>13</v>
      </c>
      <c r="N216" s="105">
        <f t="shared" si="65"/>
        <v>150</v>
      </c>
    </row>
    <row r="217" spans="1:14" s="26" customFormat="1" ht="23.25" customHeight="1" x14ac:dyDescent="0.25">
      <c r="A217" s="13" t="s">
        <v>7</v>
      </c>
      <c r="B217" s="105">
        <f t="shared" ref="B217:M217" si="66">SUM(B210:B216)</f>
        <v>88</v>
      </c>
      <c r="C217" s="14">
        <f t="shared" si="66"/>
        <v>102</v>
      </c>
      <c r="D217" s="105">
        <f t="shared" si="66"/>
        <v>93</v>
      </c>
      <c r="E217" s="14">
        <f t="shared" si="66"/>
        <v>109</v>
      </c>
      <c r="F217" s="105">
        <f t="shared" si="66"/>
        <v>128</v>
      </c>
      <c r="G217" s="14">
        <f t="shared" si="66"/>
        <v>131</v>
      </c>
      <c r="H217" s="105">
        <f t="shared" si="66"/>
        <v>116</v>
      </c>
      <c r="I217" s="14">
        <f t="shared" si="66"/>
        <v>111</v>
      </c>
      <c r="J217" s="105">
        <f t="shared" si="66"/>
        <v>104</v>
      </c>
      <c r="K217" s="14">
        <f t="shared" si="66"/>
        <v>93</v>
      </c>
      <c r="L217" s="105">
        <f t="shared" si="66"/>
        <v>77</v>
      </c>
      <c r="M217" s="14">
        <f t="shared" si="66"/>
        <v>93</v>
      </c>
      <c r="N217" s="105">
        <f t="shared" si="65"/>
        <v>1245</v>
      </c>
    </row>
    <row r="218" spans="1:14" s="4" customFormat="1" ht="12" customHeight="1" x14ac:dyDescent="0.25">
      <c r="A218" s="6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8"/>
    </row>
    <row r="219" spans="1:14" s="122" customFormat="1" ht="23.25" customHeight="1" x14ac:dyDescent="0.25">
      <c r="A219" s="103" t="s">
        <v>385</v>
      </c>
      <c r="B219" s="107"/>
      <c r="C219" s="107"/>
      <c r="D219" s="107"/>
      <c r="E219" s="107"/>
      <c r="F219" s="107"/>
      <c r="G219" s="107"/>
      <c r="H219" s="107"/>
      <c r="I219" s="107"/>
      <c r="J219" s="107"/>
      <c r="K219" s="107"/>
      <c r="L219" s="107"/>
      <c r="M219" s="107"/>
      <c r="N219" s="108"/>
    </row>
    <row r="220" spans="1:14" s="4" customFormat="1" ht="23.25" customHeight="1" x14ac:dyDescent="0.25">
      <c r="A220" s="12" t="s">
        <v>22</v>
      </c>
      <c r="B220" s="106">
        <v>0</v>
      </c>
      <c r="C220" s="19">
        <v>1</v>
      </c>
      <c r="D220" s="106">
        <v>2</v>
      </c>
      <c r="E220" s="19">
        <v>2</v>
      </c>
      <c r="F220" s="106">
        <v>0</v>
      </c>
      <c r="G220" s="19">
        <v>2</v>
      </c>
      <c r="H220" s="106">
        <v>2</v>
      </c>
      <c r="I220" s="19">
        <v>3</v>
      </c>
      <c r="J220" s="106">
        <v>0</v>
      </c>
      <c r="K220" s="19">
        <v>2</v>
      </c>
      <c r="L220" s="106">
        <v>0</v>
      </c>
      <c r="M220" s="19">
        <v>3</v>
      </c>
      <c r="N220" s="105">
        <f>SUM(B220:M220)</f>
        <v>17</v>
      </c>
    </row>
    <row r="221" spans="1:14" s="4" customFormat="1" ht="23.25" customHeight="1" x14ac:dyDescent="0.25">
      <c r="A221" s="10" t="s">
        <v>18</v>
      </c>
      <c r="B221" s="106">
        <v>1</v>
      </c>
      <c r="C221" s="19">
        <v>4</v>
      </c>
      <c r="D221" s="106">
        <v>2</v>
      </c>
      <c r="E221" s="19">
        <v>0</v>
      </c>
      <c r="F221" s="106">
        <v>2</v>
      </c>
      <c r="G221" s="19">
        <v>2</v>
      </c>
      <c r="H221" s="106">
        <v>3</v>
      </c>
      <c r="I221" s="19">
        <v>4</v>
      </c>
      <c r="J221" s="106">
        <v>2</v>
      </c>
      <c r="K221" s="19">
        <v>1</v>
      </c>
      <c r="L221" s="106">
        <v>2</v>
      </c>
      <c r="M221" s="19">
        <v>4</v>
      </c>
      <c r="N221" s="105">
        <f>SUM(B221:M221)</f>
        <v>27</v>
      </c>
    </row>
    <row r="222" spans="1:14" s="4" customFormat="1" ht="23.25" customHeight="1" x14ac:dyDescent="0.25">
      <c r="A222" s="10" t="s">
        <v>5</v>
      </c>
      <c r="B222" s="106">
        <v>1</v>
      </c>
      <c r="C222" s="19">
        <v>0</v>
      </c>
      <c r="D222" s="106">
        <v>0</v>
      </c>
      <c r="E222" s="19">
        <v>0</v>
      </c>
      <c r="F222" s="106">
        <v>0</v>
      </c>
      <c r="G222" s="19">
        <v>0</v>
      </c>
      <c r="H222" s="106">
        <v>2</v>
      </c>
      <c r="I222" s="19">
        <v>1</v>
      </c>
      <c r="J222" s="106">
        <v>1</v>
      </c>
      <c r="K222" s="19">
        <v>0</v>
      </c>
      <c r="L222" s="106">
        <v>1</v>
      </c>
      <c r="M222" s="19">
        <v>1</v>
      </c>
      <c r="N222" s="105">
        <f>SUM(B222:M222)</f>
        <v>7</v>
      </c>
    </row>
    <row r="223" spans="1:14" s="4" customFormat="1" ht="23.25" customHeight="1" x14ac:dyDescent="0.25">
      <c r="A223" s="12" t="s">
        <v>6</v>
      </c>
      <c r="B223" s="106">
        <v>2</v>
      </c>
      <c r="C223" s="19">
        <v>0</v>
      </c>
      <c r="D223" s="106">
        <v>1</v>
      </c>
      <c r="E223" s="19">
        <v>1</v>
      </c>
      <c r="F223" s="106">
        <v>0</v>
      </c>
      <c r="G223" s="19">
        <v>0</v>
      </c>
      <c r="H223" s="106">
        <v>1</v>
      </c>
      <c r="I223" s="11">
        <v>2</v>
      </c>
      <c r="J223" s="106">
        <v>1</v>
      </c>
      <c r="K223" s="19">
        <v>2</v>
      </c>
      <c r="L223" s="106">
        <v>0</v>
      </c>
      <c r="M223" s="19">
        <v>5</v>
      </c>
      <c r="N223" s="105">
        <f>SUM(B223:M223)</f>
        <v>15</v>
      </c>
    </row>
    <row r="224" spans="1:14" s="26" customFormat="1" ht="23.25" customHeight="1" x14ac:dyDescent="0.25">
      <c r="A224" s="13" t="s">
        <v>7</v>
      </c>
      <c r="B224" s="105">
        <f t="shared" ref="B224:M224" si="67">SUM(B220:B223)</f>
        <v>4</v>
      </c>
      <c r="C224" s="14">
        <f t="shared" si="67"/>
        <v>5</v>
      </c>
      <c r="D224" s="105">
        <f t="shared" si="67"/>
        <v>5</v>
      </c>
      <c r="E224" s="14">
        <f t="shared" si="67"/>
        <v>3</v>
      </c>
      <c r="F224" s="105">
        <f t="shared" si="67"/>
        <v>2</v>
      </c>
      <c r="G224" s="14">
        <f t="shared" si="67"/>
        <v>4</v>
      </c>
      <c r="H224" s="105">
        <f t="shared" si="67"/>
        <v>8</v>
      </c>
      <c r="I224" s="14">
        <f t="shared" si="67"/>
        <v>10</v>
      </c>
      <c r="J224" s="105">
        <f t="shared" si="67"/>
        <v>4</v>
      </c>
      <c r="K224" s="14">
        <f t="shared" si="67"/>
        <v>5</v>
      </c>
      <c r="L224" s="105">
        <f t="shared" si="67"/>
        <v>3</v>
      </c>
      <c r="M224" s="14">
        <f t="shared" si="67"/>
        <v>13</v>
      </c>
      <c r="N224" s="105">
        <f>SUM(B224:M224)</f>
        <v>66</v>
      </c>
    </row>
    <row r="225" spans="1:14" s="4" customFormat="1" ht="12" customHeight="1" x14ac:dyDescent="0.25">
      <c r="A225" s="6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8"/>
    </row>
    <row r="226" spans="1:14" s="99" customFormat="1" ht="23.25" customHeight="1" x14ac:dyDescent="0.25">
      <c r="A226" s="103" t="s">
        <v>386</v>
      </c>
      <c r="B226" s="107"/>
      <c r="C226" s="107"/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8"/>
    </row>
    <row r="227" spans="1:14" s="4" customFormat="1" ht="23.25" customHeight="1" x14ac:dyDescent="0.25">
      <c r="A227" s="12" t="s">
        <v>9</v>
      </c>
      <c r="B227" s="106">
        <v>0</v>
      </c>
      <c r="C227" s="19">
        <v>3</v>
      </c>
      <c r="D227" s="106">
        <v>1</v>
      </c>
      <c r="E227" s="19">
        <v>1</v>
      </c>
      <c r="F227" s="106">
        <v>1</v>
      </c>
      <c r="G227" s="19">
        <v>3</v>
      </c>
      <c r="H227" s="106">
        <v>0</v>
      </c>
      <c r="I227" s="19">
        <v>4</v>
      </c>
      <c r="J227" s="106">
        <v>1</v>
      </c>
      <c r="K227" s="19">
        <v>0</v>
      </c>
      <c r="L227" s="106">
        <v>1</v>
      </c>
      <c r="M227" s="19">
        <v>1</v>
      </c>
      <c r="N227" s="105">
        <f>SUM(B227:M227)</f>
        <v>16</v>
      </c>
    </row>
    <row r="228" spans="1:14" s="4" customFormat="1" ht="23.25" customHeight="1" x14ac:dyDescent="0.25">
      <c r="A228" s="12" t="s">
        <v>10</v>
      </c>
      <c r="B228" s="106">
        <v>0</v>
      </c>
      <c r="C228" s="19">
        <v>1</v>
      </c>
      <c r="D228" s="106">
        <v>0</v>
      </c>
      <c r="E228" s="19">
        <v>0</v>
      </c>
      <c r="F228" s="106">
        <v>1</v>
      </c>
      <c r="G228" s="19">
        <v>0</v>
      </c>
      <c r="H228" s="106">
        <v>2</v>
      </c>
      <c r="I228" s="19">
        <v>3</v>
      </c>
      <c r="J228" s="106">
        <v>0</v>
      </c>
      <c r="K228" s="19">
        <v>1</v>
      </c>
      <c r="L228" s="106">
        <v>1</v>
      </c>
      <c r="M228" s="19">
        <v>4</v>
      </c>
      <c r="N228" s="105">
        <f t="shared" ref="N228:N234" si="68">SUM(B228:M228)</f>
        <v>13</v>
      </c>
    </row>
    <row r="229" spans="1:14" s="4" customFormat="1" ht="23.25" customHeight="1" x14ac:dyDescent="0.25">
      <c r="A229" s="12" t="s">
        <v>11</v>
      </c>
      <c r="B229" s="106">
        <v>1</v>
      </c>
      <c r="C229" s="19">
        <v>0</v>
      </c>
      <c r="D229" s="106">
        <v>0</v>
      </c>
      <c r="E229" s="19">
        <v>0</v>
      </c>
      <c r="F229" s="106">
        <v>0</v>
      </c>
      <c r="G229" s="19">
        <v>0</v>
      </c>
      <c r="H229" s="106">
        <v>1</v>
      </c>
      <c r="I229" s="19">
        <v>0</v>
      </c>
      <c r="J229" s="106">
        <v>1</v>
      </c>
      <c r="K229" s="19">
        <v>0</v>
      </c>
      <c r="L229" s="106">
        <v>1</v>
      </c>
      <c r="M229" s="19">
        <v>1</v>
      </c>
      <c r="N229" s="105">
        <f t="shared" si="68"/>
        <v>5</v>
      </c>
    </row>
    <row r="230" spans="1:14" s="4" customFormat="1" ht="23.25" customHeight="1" x14ac:dyDescent="0.25">
      <c r="A230" s="12" t="s">
        <v>12</v>
      </c>
      <c r="B230" s="106">
        <v>0</v>
      </c>
      <c r="C230" s="19">
        <v>0</v>
      </c>
      <c r="D230" s="106">
        <v>0</v>
      </c>
      <c r="E230" s="19">
        <v>0</v>
      </c>
      <c r="F230" s="106">
        <v>0</v>
      </c>
      <c r="G230" s="19">
        <v>0</v>
      </c>
      <c r="H230" s="106">
        <v>1</v>
      </c>
      <c r="I230" s="19">
        <v>2</v>
      </c>
      <c r="J230" s="106">
        <v>1</v>
      </c>
      <c r="K230" s="19">
        <v>0</v>
      </c>
      <c r="L230" s="106">
        <v>0</v>
      </c>
      <c r="M230" s="19">
        <v>2</v>
      </c>
      <c r="N230" s="105">
        <f t="shared" si="68"/>
        <v>6</v>
      </c>
    </row>
    <row r="231" spans="1:14" s="4" customFormat="1" ht="23.25" customHeight="1" x14ac:dyDescent="0.25">
      <c r="A231" s="12" t="s">
        <v>14</v>
      </c>
      <c r="B231" s="106">
        <v>1</v>
      </c>
      <c r="C231" s="19">
        <v>1</v>
      </c>
      <c r="D231" s="106">
        <v>3</v>
      </c>
      <c r="E231" s="19">
        <v>1</v>
      </c>
      <c r="F231" s="106">
        <v>0</v>
      </c>
      <c r="G231" s="19">
        <v>1</v>
      </c>
      <c r="H231" s="106">
        <v>3</v>
      </c>
      <c r="I231" s="19">
        <v>1</v>
      </c>
      <c r="J231" s="106">
        <v>1</v>
      </c>
      <c r="K231" s="19">
        <v>2</v>
      </c>
      <c r="L231" s="106">
        <v>0</v>
      </c>
      <c r="M231" s="19">
        <v>2</v>
      </c>
      <c r="N231" s="105">
        <f t="shared" si="68"/>
        <v>16</v>
      </c>
    </row>
    <row r="232" spans="1:14" s="4" customFormat="1" ht="23.25" customHeight="1" x14ac:dyDescent="0.25">
      <c r="A232" s="12" t="s">
        <v>414</v>
      </c>
      <c r="B232" s="106">
        <v>1</v>
      </c>
      <c r="C232" s="19">
        <v>0</v>
      </c>
      <c r="D232" s="106">
        <v>0</v>
      </c>
      <c r="E232" s="19">
        <v>0</v>
      </c>
      <c r="F232" s="106">
        <v>0</v>
      </c>
      <c r="G232" s="19">
        <v>0</v>
      </c>
      <c r="H232" s="106">
        <v>0</v>
      </c>
      <c r="I232" s="19">
        <v>0</v>
      </c>
      <c r="J232" s="106">
        <v>0</v>
      </c>
      <c r="K232" s="19">
        <v>0</v>
      </c>
      <c r="L232" s="106">
        <v>0</v>
      </c>
      <c r="M232" s="19">
        <v>0</v>
      </c>
      <c r="N232" s="105">
        <f t="shared" si="68"/>
        <v>1</v>
      </c>
    </row>
    <row r="233" spans="1:14" s="4" customFormat="1" ht="23.25" customHeight="1" x14ac:dyDescent="0.25">
      <c r="A233" s="12" t="s">
        <v>15</v>
      </c>
      <c r="B233" s="106">
        <v>1</v>
      </c>
      <c r="C233" s="19">
        <v>0</v>
      </c>
      <c r="D233" s="106">
        <v>1</v>
      </c>
      <c r="E233" s="19">
        <v>1</v>
      </c>
      <c r="F233" s="106">
        <v>0</v>
      </c>
      <c r="G233" s="19">
        <v>0</v>
      </c>
      <c r="H233" s="106">
        <v>1</v>
      </c>
      <c r="I233" s="19">
        <v>0</v>
      </c>
      <c r="J233" s="106">
        <v>0</v>
      </c>
      <c r="K233" s="19">
        <v>2</v>
      </c>
      <c r="L233" s="106">
        <v>0</v>
      </c>
      <c r="M233" s="19">
        <v>3</v>
      </c>
      <c r="N233" s="105">
        <f t="shared" si="68"/>
        <v>9</v>
      </c>
    </row>
    <row r="234" spans="1:14" s="4" customFormat="1" ht="23.25" customHeight="1" x14ac:dyDescent="0.25">
      <c r="A234" s="12" t="s">
        <v>222</v>
      </c>
      <c r="B234" s="106">
        <v>0</v>
      </c>
      <c r="C234" s="19">
        <v>0</v>
      </c>
      <c r="D234" s="106">
        <v>0</v>
      </c>
      <c r="E234" s="19">
        <v>0</v>
      </c>
      <c r="F234" s="106">
        <v>0</v>
      </c>
      <c r="G234" s="19">
        <v>0</v>
      </c>
      <c r="H234" s="106">
        <v>0</v>
      </c>
      <c r="I234" s="11">
        <v>0</v>
      </c>
      <c r="J234" s="106">
        <v>0</v>
      </c>
      <c r="K234" s="19">
        <v>0</v>
      </c>
      <c r="L234" s="106">
        <v>0</v>
      </c>
      <c r="M234" s="19">
        <v>0</v>
      </c>
      <c r="N234" s="105">
        <f t="shared" si="68"/>
        <v>0</v>
      </c>
    </row>
    <row r="235" spans="1:14" s="26" customFormat="1" ht="23.25" customHeight="1" x14ac:dyDescent="0.25">
      <c r="A235" s="25" t="s">
        <v>7</v>
      </c>
      <c r="B235" s="105">
        <f t="shared" ref="B235:M235" si="69">SUM(B227:B234)</f>
        <v>4</v>
      </c>
      <c r="C235" s="14">
        <f t="shared" si="69"/>
        <v>5</v>
      </c>
      <c r="D235" s="105">
        <f t="shared" si="69"/>
        <v>5</v>
      </c>
      <c r="E235" s="14">
        <f t="shared" si="69"/>
        <v>3</v>
      </c>
      <c r="F235" s="105">
        <f t="shared" si="69"/>
        <v>2</v>
      </c>
      <c r="G235" s="14">
        <f t="shared" si="69"/>
        <v>4</v>
      </c>
      <c r="H235" s="105">
        <f t="shared" si="69"/>
        <v>8</v>
      </c>
      <c r="I235" s="14">
        <f t="shared" si="69"/>
        <v>10</v>
      </c>
      <c r="J235" s="105">
        <f t="shared" si="69"/>
        <v>4</v>
      </c>
      <c r="K235" s="14">
        <f t="shared" si="69"/>
        <v>5</v>
      </c>
      <c r="L235" s="105">
        <f t="shared" si="69"/>
        <v>3</v>
      </c>
      <c r="M235" s="14">
        <f t="shared" si="69"/>
        <v>13</v>
      </c>
      <c r="N235" s="105">
        <f>SUM(B235:M235)</f>
        <v>66</v>
      </c>
    </row>
    <row r="236" spans="1:14" s="4" customFormat="1" ht="12" customHeight="1" x14ac:dyDescent="0.25">
      <c r="A236" s="6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8"/>
    </row>
    <row r="237" spans="1:14" s="99" customFormat="1" ht="23.25" customHeight="1" x14ac:dyDescent="0.25">
      <c r="A237" s="103" t="s">
        <v>450</v>
      </c>
      <c r="B237" s="107"/>
      <c r="C237" s="107"/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8"/>
    </row>
    <row r="238" spans="1:14" s="4" customFormat="1" ht="23.25" customHeight="1" x14ac:dyDescent="0.25">
      <c r="A238" s="12" t="s">
        <v>22</v>
      </c>
      <c r="B238" s="118">
        <f t="shared" ref="B238:M238" si="70">B136+B155+B220</f>
        <v>33</v>
      </c>
      <c r="C238" s="17">
        <f t="shared" si="70"/>
        <v>28</v>
      </c>
      <c r="D238" s="118">
        <f t="shared" si="70"/>
        <v>35</v>
      </c>
      <c r="E238" s="17">
        <f t="shared" si="70"/>
        <v>32</v>
      </c>
      <c r="F238" s="118">
        <f t="shared" si="70"/>
        <v>31</v>
      </c>
      <c r="G238" s="17">
        <f t="shared" si="70"/>
        <v>27</v>
      </c>
      <c r="H238" s="118">
        <f t="shared" si="70"/>
        <v>42</v>
      </c>
      <c r="I238" s="17">
        <f t="shared" si="70"/>
        <v>44</v>
      </c>
      <c r="J238" s="118">
        <f t="shared" si="70"/>
        <v>28</v>
      </c>
      <c r="K238" s="17">
        <f t="shared" si="70"/>
        <v>40</v>
      </c>
      <c r="L238" s="118">
        <f t="shared" ref="L238" si="71">L136+L155+L220</f>
        <v>20</v>
      </c>
      <c r="M238" s="17">
        <f t="shared" si="70"/>
        <v>26</v>
      </c>
      <c r="N238" s="105">
        <f>SUM(B238:M238)</f>
        <v>386</v>
      </c>
    </row>
    <row r="239" spans="1:14" s="4" customFormat="1" ht="23.25" customHeight="1" x14ac:dyDescent="0.25">
      <c r="A239" s="10" t="s">
        <v>18</v>
      </c>
      <c r="B239" s="118">
        <f>B137+B156+B221</f>
        <v>128</v>
      </c>
      <c r="C239" s="17">
        <f t="shared" ref="C239:M239" si="72">C137+C156+C221</f>
        <v>103</v>
      </c>
      <c r="D239" s="118">
        <f t="shared" si="72"/>
        <v>133</v>
      </c>
      <c r="E239" s="17">
        <f t="shared" si="72"/>
        <v>142</v>
      </c>
      <c r="F239" s="118">
        <f t="shared" si="72"/>
        <v>148</v>
      </c>
      <c r="G239" s="17">
        <f t="shared" si="72"/>
        <v>144</v>
      </c>
      <c r="H239" s="118">
        <f t="shared" si="72"/>
        <v>158</v>
      </c>
      <c r="I239" s="17">
        <f t="shared" si="72"/>
        <v>130</v>
      </c>
      <c r="J239" s="118">
        <f t="shared" si="72"/>
        <v>138</v>
      </c>
      <c r="K239" s="17">
        <f t="shared" si="72"/>
        <v>87</v>
      </c>
      <c r="L239" s="118">
        <f t="shared" ref="L239" si="73">L137+L156+L221</f>
        <v>109</v>
      </c>
      <c r="M239" s="17">
        <f t="shared" si="72"/>
        <v>108</v>
      </c>
      <c r="N239" s="105">
        <f>SUM(B239:M239)</f>
        <v>1528</v>
      </c>
    </row>
    <row r="240" spans="1:14" s="4" customFormat="1" ht="23.25" customHeight="1" x14ac:dyDescent="0.25">
      <c r="A240" s="10" t="s">
        <v>5</v>
      </c>
      <c r="B240" s="118">
        <f t="shared" ref="B240:M240" si="74">B138+B157+B222</f>
        <v>30</v>
      </c>
      <c r="C240" s="17">
        <f t="shared" si="74"/>
        <v>28</v>
      </c>
      <c r="D240" s="118">
        <f t="shared" si="74"/>
        <v>27</v>
      </c>
      <c r="E240" s="17">
        <f t="shared" si="74"/>
        <v>30</v>
      </c>
      <c r="F240" s="118">
        <f t="shared" si="74"/>
        <v>26</v>
      </c>
      <c r="G240" s="17">
        <f t="shared" si="74"/>
        <v>30</v>
      </c>
      <c r="H240" s="118">
        <f t="shared" si="74"/>
        <v>30</v>
      </c>
      <c r="I240" s="17">
        <f t="shared" si="74"/>
        <v>41</v>
      </c>
      <c r="J240" s="118">
        <f t="shared" si="74"/>
        <v>42</v>
      </c>
      <c r="K240" s="17">
        <f t="shared" si="74"/>
        <v>46</v>
      </c>
      <c r="L240" s="118">
        <f t="shared" ref="L240" si="75">L138+L157+L222</f>
        <v>37</v>
      </c>
      <c r="M240" s="17">
        <f t="shared" si="74"/>
        <v>32</v>
      </c>
      <c r="N240" s="105">
        <f>SUM(B240:M240)</f>
        <v>399</v>
      </c>
    </row>
    <row r="241" spans="1:14" s="4" customFormat="1" ht="23.25" customHeight="1" x14ac:dyDescent="0.25">
      <c r="A241" s="12" t="s">
        <v>6</v>
      </c>
      <c r="B241" s="118">
        <f>B139+B158+B223</f>
        <v>58</v>
      </c>
      <c r="C241" s="17">
        <f t="shared" ref="C241:M241" si="76">C139+C158+C223</f>
        <v>54</v>
      </c>
      <c r="D241" s="118">
        <f t="shared" si="76"/>
        <v>45</v>
      </c>
      <c r="E241" s="17">
        <f t="shared" si="76"/>
        <v>54</v>
      </c>
      <c r="F241" s="118">
        <f t="shared" si="76"/>
        <v>51</v>
      </c>
      <c r="G241" s="17">
        <f t="shared" si="76"/>
        <v>53</v>
      </c>
      <c r="H241" s="118">
        <f t="shared" si="76"/>
        <v>53</v>
      </c>
      <c r="I241" s="17">
        <f t="shared" si="76"/>
        <v>57</v>
      </c>
      <c r="J241" s="118">
        <f t="shared" si="76"/>
        <v>63</v>
      </c>
      <c r="K241" s="17">
        <f t="shared" si="76"/>
        <v>63</v>
      </c>
      <c r="L241" s="118">
        <f t="shared" ref="L241" si="77">L139+L158+L223</f>
        <v>57</v>
      </c>
      <c r="M241" s="17">
        <f t="shared" si="76"/>
        <v>53</v>
      </c>
      <c r="N241" s="105">
        <f>SUM(B241:M241)</f>
        <v>661</v>
      </c>
    </row>
    <row r="242" spans="1:14" s="9" customFormat="1" ht="23.25" customHeight="1" x14ac:dyDescent="0.25">
      <c r="A242" s="13" t="s">
        <v>7</v>
      </c>
      <c r="B242" s="105">
        <f t="shared" ref="B242:N242" si="78">SUM(B238:B241)</f>
        <v>249</v>
      </c>
      <c r="C242" s="14">
        <f t="shared" si="78"/>
        <v>213</v>
      </c>
      <c r="D242" s="105">
        <f t="shared" si="78"/>
        <v>240</v>
      </c>
      <c r="E242" s="14">
        <f t="shared" si="78"/>
        <v>258</v>
      </c>
      <c r="F242" s="105">
        <f t="shared" si="78"/>
        <v>256</v>
      </c>
      <c r="G242" s="14">
        <f t="shared" si="78"/>
        <v>254</v>
      </c>
      <c r="H242" s="105">
        <f t="shared" si="78"/>
        <v>283</v>
      </c>
      <c r="I242" s="14">
        <f t="shared" si="78"/>
        <v>272</v>
      </c>
      <c r="J242" s="105">
        <f t="shared" si="78"/>
        <v>271</v>
      </c>
      <c r="K242" s="14">
        <f t="shared" si="78"/>
        <v>236</v>
      </c>
      <c r="L242" s="105">
        <f t="shared" si="78"/>
        <v>223</v>
      </c>
      <c r="M242" s="14">
        <f t="shared" si="78"/>
        <v>219</v>
      </c>
      <c r="N242" s="105">
        <f t="shared" si="78"/>
        <v>2974</v>
      </c>
    </row>
    <row r="243" spans="1:14" s="4" customFormat="1" ht="12" customHeight="1" x14ac:dyDescent="0.25">
      <c r="A243" s="6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8"/>
    </row>
    <row r="244" spans="1:14" s="99" customFormat="1" ht="23.25" customHeight="1" x14ac:dyDescent="0.25">
      <c r="A244" s="103" t="s">
        <v>387</v>
      </c>
      <c r="B244" s="107"/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8"/>
    </row>
    <row r="245" spans="1:14" s="4" customFormat="1" ht="23.25" customHeight="1" x14ac:dyDescent="0.25">
      <c r="A245" s="12" t="s">
        <v>9</v>
      </c>
      <c r="B245" s="118">
        <f t="shared" ref="B245:M245" si="79">B143+B162+B227</f>
        <v>90</v>
      </c>
      <c r="C245" s="17">
        <f t="shared" si="79"/>
        <v>67</v>
      </c>
      <c r="D245" s="118">
        <f t="shared" si="79"/>
        <v>76</v>
      </c>
      <c r="E245" s="17">
        <f t="shared" si="79"/>
        <v>82</v>
      </c>
      <c r="F245" s="118">
        <f t="shared" si="79"/>
        <v>90</v>
      </c>
      <c r="G245" s="17">
        <f t="shared" si="79"/>
        <v>78</v>
      </c>
      <c r="H245" s="118">
        <f t="shared" si="79"/>
        <v>98</v>
      </c>
      <c r="I245" s="17">
        <f t="shared" si="79"/>
        <v>95</v>
      </c>
      <c r="J245" s="118">
        <f t="shared" si="79"/>
        <v>115</v>
      </c>
      <c r="K245" s="17">
        <f t="shared" si="79"/>
        <v>77</v>
      </c>
      <c r="L245" s="118">
        <f t="shared" ref="L245" si="80">L143+L162+L227</f>
        <v>78</v>
      </c>
      <c r="M245" s="17">
        <f t="shared" si="79"/>
        <v>73</v>
      </c>
      <c r="N245" s="105">
        <f>SUM(B245:M245)</f>
        <v>1019</v>
      </c>
    </row>
    <row r="246" spans="1:14" s="4" customFormat="1" ht="23.25" customHeight="1" x14ac:dyDescent="0.25">
      <c r="A246" s="12" t="s">
        <v>10</v>
      </c>
      <c r="B246" s="118">
        <f t="shared" ref="B246" si="81">B144+B163+B228</f>
        <v>66</v>
      </c>
      <c r="C246" s="17">
        <f t="shared" ref="C246:M246" si="82">C144+C163+C228</f>
        <v>63</v>
      </c>
      <c r="D246" s="118">
        <f t="shared" si="82"/>
        <v>75</v>
      </c>
      <c r="E246" s="17">
        <f t="shared" si="82"/>
        <v>86</v>
      </c>
      <c r="F246" s="118">
        <f t="shared" si="82"/>
        <v>75</v>
      </c>
      <c r="G246" s="17">
        <f t="shared" si="82"/>
        <v>96</v>
      </c>
      <c r="H246" s="118">
        <f t="shared" si="82"/>
        <v>92</v>
      </c>
      <c r="I246" s="17">
        <f t="shared" si="82"/>
        <v>78</v>
      </c>
      <c r="J246" s="118">
        <f t="shared" si="82"/>
        <v>70</v>
      </c>
      <c r="K246" s="17">
        <f t="shared" si="82"/>
        <v>67</v>
      </c>
      <c r="L246" s="118">
        <f t="shared" ref="L246" si="83">L144+L163+L228</f>
        <v>54</v>
      </c>
      <c r="M246" s="17">
        <f t="shared" si="82"/>
        <v>51</v>
      </c>
      <c r="N246" s="105">
        <f t="shared" ref="N246:N252" si="84">SUM(B246:M246)</f>
        <v>873</v>
      </c>
    </row>
    <row r="247" spans="1:14" s="4" customFormat="1" ht="23.25" customHeight="1" x14ac:dyDescent="0.25">
      <c r="A247" s="12" t="s">
        <v>11</v>
      </c>
      <c r="B247" s="118">
        <f t="shared" ref="B247" si="85">B145+B164+B229</f>
        <v>34</v>
      </c>
      <c r="C247" s="17">
        <f t="shared" ref="C247:M247" si="86">C145+C164+C229</f>
        <v>32</v>
      </c>
      <c r="D247" s="118">
        <f t="shared" si="86"/>
        <v>27</v>
      </c>
      <c r="E247" s="17">
        <f t="shared" si="86"/>
        <v>29</v>
      </c>
      <c r="F247" s="118">
        <f t="shared" si="86"/>
        <v>30</v>
      </c>
      <c r="G247" s="17">
        <f t="shared" si="86"/>
        <v>34</v>
      </c>
      <c r="H247" s="118">
        <f t="shared" si="86"/>
        <v>34</v>
      </c>
      <c r="I247" s="17">
        <f t="shared" si="86"/>
        <v>41</v>
      </c>
      <c r="J247" s="118">
        <f t="shared" si="86"/>
        <v>40</v>
      </c>
      <c r="K247" s="17">
        <f t="shared" si="86"/>
        <v>43</v>
      </c>
      <c r="L247" s="118">
        <f t="shared" ref="L247" si="87">L145+L164+L229</f>
        <v>37</v>
      </c>
      <c r="M247" s="17">
        <f t="shared" si="86"/>
        <v>33</v>
      </c>
      <c r="N247" s="105">
        <f t="shared" si="84"/>
        <v>414</v>
      </c>
    </row>
    <row r="248" spans="1:14" s="4" customFormat="1" ht="21.75" customHeight="1" x14ac:dyDescent="0.25">
      <c r="A248" s="12" t="s">
        <v>12</v>
      </c>
      <c r="B248" s="118">
        <f t="shared" ref="B248" si="88">B146+B165+B230</f>
        <v>40</v>
      </c>
      <c r="C248" s="17">
        <f t="shared" ref="C248:M248" si="89">C146+C165+C230</f>
        <v>36</v>
      </c>
      <c r="D248" s="118">
        <f t="shared" si="89"/>
        <v>41</v>
      </c>
      <c r="E248" s="17">
        <f t="shared" si="89"/>
        <v>42</v>
      </c>
      <c r="F248" s="118">
        <f t="shared" si="89"/>
        <v>39</v>
      </c>
      <c r="G248" s="17">
        <f t="shared" si="89"/>
        <v>27</v>
      </c>
      <c r="H248" s="118">
        <f t="shared" si="89"/>
        <v>40</v>
      </c>
      <c r="I248" s="17">
        <f t="shared" si="89"/>
        <v>33</v>
      </c>
      <c r="J248" s="118">
        <f t="shared" si="89"/>
        <v>31</v>
      </c>
      <c r="K248" s="17">
        <f t="shared" si="89"/>
        <v>26</v>
      </c>
      <c r="L248" s="118">
        <f t="shared" ref="L248" si="90">L146+L165+L230</f>
        <v>38</v>
      </c>
      <c r="M248" s="17">
        <f t="shared" si="89"/>
        <v>37</v>
      </c>
      <c r="N248" s="105">
        <f t="shared" si="84"/>
        <v>430</v>
      </c>
    </row>
    <row r="249" spans="1:14" s="4" customFormat="1" ht="23.25" customHeight="1" x14ac:dyDescent="0.25">
      <c r="A249" s="12" t="s">
        <v>14</v>
      </c>
      <c r="B249" s="118">
        <f t="shared" ref="B249" si="91">B147+B166+B231</f>
        <v>9</v>
      </c>
      <c r="C249" s="17">
        <f t="shared" ref="C249:M249" si="92">C148+C166+C231</f>
        <v>8</v>
      </c>
      <c r="D249" s="118">
        <f t="shared" si="92"/>
        <v>13</v>
      </c>
      <c r="E249" s="17">
        <f t="shared" si="92"/>
        <v>12</v>
      </c>
      <c r="F249" s="118">
        <f t="shared" si="92"/>
        <v>12</v>
      </c>
      <c r="G249" s="17">
        <f t="shared" si="92"/>
        <v>7</v>
      </c>
      <c r="H249" s="118">
        <f t="shared" si="92"/>
        <v>11</v>
      </c>
      <c r="I249" s="17">
        <f t="shared" si="92"/>
        <v>12</v>
      </c>
      <c r="J249" s="118">
        <f t="shared" si="92"/>
        <v>11</v>
      </c>
      <c r="K249" s="17">
        <f t="shared" si="92"/>
        <v>11</v>
      </c>
      <c r="L249" s="118">
        <f t="shared" ref="L249" si="93">L148+L166+L231</f>
        <v>9</v>
      </c>
      <c r="M249" s="17">
        <f t="shared" si="92"/>
        <v>12</v>
      </c>
      <c r="N249" s="105">
        <f t="shared" si="84"/>
        <v>127</v>
      </c>
    </row>
    <row r="250" spans="1:14" s="4" customFormat="1" ht="23.25" customHeight="1" x14ac:dyDescent="0.25">
      <c r="A250" s="12" t="s">
        <v>414</v>
      </c>
      <c r="B250" s="118">
        <f>B149+B167+B232</f>
        <v>5</v>
      </c>
      <c r="C250" s="17">
        <f t="shared" ref="C250:M250" si="94">C149+C167+C232</f>
        <v>5</v>
      </c>
      <c r="D250" s="118">
        <f t="shared" si="94"/>
        <v>4</v>
      </c>
      <c r="E250" s="17">
        <f t="shared" si="94"/>
        <v>3</v>
      </c>
      <c r="F250" s="118">
        <f t="shared" si="94"/>
        <v>5</v>
      </c>
      <c r="G250" s="17">
        <f t="shared" si="94"/>
        <v>5</v>
      </c>
      <c r="H250" s="118">
        <f t="shared" si="94"/>
        <v>3</v>
      </c>
      <c r="I250" s="17">
        <f t="shared" si="94"/>
        <v>8</v>
      </c>
      <c r="J250" s="118">
        <f t="shared" si="94"/>
        <v>2</v>
      </c>
      <c r="K250" s="17">
        <f t="shared" si="94"/>
        <v>4</v>
      </c>
      <c r="L250" s="118">
        <f t="shared" si="94"/>
        <v>2</v>
      </c>
      <c r="M250" s="17">
        <f t="shared" si="94"/>
        <v>7</v>
      </c>
      <c r="N250" s="105">
        <f t="shared" si="84"/>
        <v>53</v>
      </c>
    </row>
    <row r="251" spans="1:14" s="4" customFormat="1" ht="23.25" customHeight="1" x14ac:dyDescent="0.25">
      <c r="A251" s="12" t="s">
        <v>15</v>
      </c>
      <c r="B251" s="118">
        <f>B150+B168+B233</f>
        <v>5</v>
      </c>
      <c r="C251" s="17">
        <f t="shared" ref="C251:M252" si="95">C150+C168+C233</f>
        <v>2</v>
      </c>
      <c r="D251" s="118">
        <f t="shared" si="95"/>
        <v>4</v>
      </c>
      <c r="E251" s="17">
        <f t="shared" si="95"/>
        <v>4</v>
      </c>
      <c r="F251" s="118">
        <f t="shared" si="95"/>
        <v>5</v>
      </c>
      <c r="G251" s="17">
        <f t="shared" si="95"/>
        <v>7</v>
      </c>
      <c r="H251" s="118">
        <f t="shared" si="95"/>
        <v>5</v>
      </c>
      <c r="I251" s="17">
        <f t="shared" si="95"/>
        <v>5</v>
      </c>
      <c r="J251" s="118">
        <f t="shared" si="95"/>
        <v>2</v>
      </c>
      <c r="K251" s="17">
        <f t="shared" si="95"/>
        <v>8</v>
      </c>
      <c r="L251" s="118">
        <f t="shared" ref="L251" si="96">L150+L168+L233</f>
        <v>5</v>
      </c>
      <c r="M251" s="17">
        <f t="shared" si="95"/>
        <v>6</v>
      </c>
      <c r="N251" s="105">
        <f t="shared" si="84"/>
        <v>58</v>
      </c>
    </row>
    <row r="252" spans="1:14" s="4" customFormat="1" ht="23.25" customHeight="1" x14ac:dyDescent="0.25">
      <c r="A252" s="12" t="s">
        <v>222</v>
      </c>
      <c r="B252" s="118">
        <f>B151+B169+B234</f>
        <v>2</v>
      </c>
      <c r="C252" s="17">
        <f>C169</f>
        <v>0</v>
      </c>
      <c r="D252" s="118">
        <f>D169</f>
        <v>1</v>
      </c>
      <c r="E252" s="17">
        <f>E169</f>
        <v>1</v>
      </c>
      <c r="F252" s="118">
        <f>F169</f>
        <v>0</v>
      </c>
      <c r="G252" s="17">
        <f t="shared" ref="G252:K253" si="97">G151+G169+G234</f>
        <v>0</v>
      </c>
      <c r="H252" s="118">
        <f t="shared" si="97"/>
        <v>1</v>
      </c>
      <c r="I252" s="17">
        <f t="shared" si="97"/>
        <v>0</v>
      </c>
      <c r="J252" s="118">
        <f t="shared" si="95"/>
        <v>2</v>
      </c>
      <c r="K252" s="17">
        <f t="shared" si="97"/>
        <v>4</v>
      </c>
      <c r="L252" s="118">
        <f t="shared" ref="L252" si="98">L151+L169+L234</f>
        <v>0</v>
      </c>
      <c r="M252" s="17">
        <f>M151+M169+M234</f>
        <v>2</v>
      </c>
      <c r="N252" s="105">
        <f t="shared" si="84"/>
        <v>13</v>
      </c>
    </row>
    <row r="253" spans="1:14" s="9" customFormat="1" ht="23.25" customHeight="1" x14ac:dyDescent="0.25">
      <c r="A253" s="25" t="s">
        <v>7</v>
      </c>
      <c r="B253" s="105">
        <f>SUM(B245:B252)</f>
        <v>251</v>
      </c>
      <c r="C253" s="14">
        <f>SUM(C245:C252)</f>
        <v>213</v>
      </c>
      <c r="D253" s="105">
        <f>SUM(D245:D252)</f>
        <v>241</v>
      </c>
      <c r="E253" s="14">
        <f>SUM(E245:E252)</f>
        <v>259</v>
      </c>
      <c r="F253" s="105">
        <f>SUM(F245:F252)</f>
        <v>256</v>
      </c>
      <c r="G253" s="14">
        <f t="shared" si="97"/>
        <v>254</v>
      </c>
      <c r="H253" s="105">
        <f t="shared" si="97"/>
        <v>284</v>
      </c>
      <c r="I253" s="14">
        <f t="shared" si="97"/>
        <v>272</v>
      </c>
      <c r="J253" s="105">
        <f t="shared" si="97"/>
        <v>273</v>
      </c>
      <c r="K253" s="14">
        <f t="shared" si="97"/>
        <v>240</v>
      </c>
      <c r="L253" s="105">
        <f>L152+L170+L235</f>
        <v>223</v>
      </c>
      <c r="M253" s="14">
        <f>M152+M170+M235</f>
        <v>221</v>
      </c>
      <c r="N253" s="105">
        <f>SUM(N245:N252)</f>
        <v>2987</v>
      </c>
    </row>
    <row r="254" spans="1:14" s="4" customFormat="1" ht="12" customHeight="1" x14ac:dyDescent="0.25">
      <c r="A254" s="6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8"/>
    </row>
    <row r="255" spans="1:14" s="99" customFormat="1" ht="23.25" customHeight="1" x14ac:dyDescent="0.25">
      <c r="A255" s="103" t="s">
        <v>451</v>
      </c>
      <c r="B255" s="107"/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8"/>
    </row>
    <row r="256" spans="1:14" s="4" customFormat="1" ht="23.25" customHeight="1" x14ac:dyDescent="0.2">
      <c r="A256" s="12" t="s">
        <v>22</v>
      </c>
      <c r="B256" s="123">
        <f t="shared" ref="B256:N256" si="99">IF(B27=0,0,(B47*100)/(B27))</f>
        <v>52.073732718894007</v>
      </c>
      <c r="C256" s="27">
        <f t="shared" si="99"/>
        <v>42.687074829931973</v>
      </c>
      <c r="D256" s="123">
        <f t="shared" si="99"/>
        <v>40.399385560675881</v>
      </c>
      <c r="E256" s="27">
        <f t="shared" si="99"/>
        <v>46.349206349206348</v>
      </c>
      <c r="F256" s="123">
        <f t="shared" si="99"/>
        <v>61.136712749615974</v>
      </c>
      <c r="G256" s="27">
        <f t="shared" si="99"/>
        <v>64.920634920634924</v>
      </c>
      <c r="H256" s="123">
        <f t="shared" si="99"/>
        <v>65.437788018433181</v>
      </c>
      <c r="I256" s="27">
        <f t="shared" si="99"/>
        <v>68.356374807987706</v>
      </c>
      <c r="J256" s="123">
        <f t="shared" si="99"/>
        <v>58.253968253968253</v>
      </c>
      <c r="K256" s="27">
        <f t="shared" si="99"/>
        <v>52.534562211981566</v>
      </c>
      <c r="L256" s="123">
        <f t="shared" si="99"/>
        <v>46.984126984126981</v>
      </c>
      <c r="M256" s="28">
        <f t="shared" si="99"/>
        <v>41.474654377880185</v>
      </c>
      <c r="N256" s="123">
        <f t="shared" si="99"/>
        <v>53.463796477495109</v>
      </c>
    </row>
    <row r="257" spans="1:14" s="4" customFormat="1" ht="23.25" customHeight="1" x14ac:dyDescent="0.2">
      <c r="A257" s="10" t="s">
        <v>18</v>
      </c>
      <c r="B257" s="123">
        <f t="shared" ref="B257:N257" si="100">IF(B28=0,0,(B48*100)/(B28))</f>
        <v>150.09487666034155</v>
      </c>
      <c r="C257" s="27">
        <f t="shared" si="100"/>
        <v>132.56302521008402</v>
      </c>
      <c r="D257" s="123">
        <f t="shared" si="100"/>
        <v>125.99620493358634</v>
      </c>
      <c r="E257" s="27">
        <f t="shared" si="100"/>
        <v>157.25490196078431</v>
      </c>
      <c r="F257" s="123">
        <f t="shared" si="100"/>
        <v>134.72485768500948</v>
      </c>
      <c r="G257" s="27">
        <f t="shared" si="100"/>
        <v>132.35294117647058</v>
      </c>
      <c r="H257" s="123">
        <f t="shared" si="100"/>
        <v>132.44781783681213</v>
      </c>
      <c r="I257" s="27">
        <f t="shared" si="100"/>
        <v>140.03795066413662</v>
      </c>
      <c r="J257" s="123">
        <f t="shared" si="100"/>
        <v>139.21568627450981</v>
      </c>
      <c r="K257" s="27">
        <f t="shared" si="100"/>
        <v>112.5237191650854</v>
      </c>
      <c r="L257" s="123">
        <f t="shared" si="100"/>
        <v>155.88235294117646</v>
      </c>
      <c r="M257" s="28">
        <f t="shared" si="100"/>
        <v>125.61669829222011</v>
      </c>
      <c r="N257" s="123">
        <f t="shared" si="100"/>
        <v>136.48670427074939</v>
      </c>
    </row>
    <row r="258" spans="1:14" s="4" customFormat="1" ht="23.25" customHeight="1" x14ac:dyDescent="0.2">
      <c r="A258" s="10" t="s">
        <v>5</v>
      </c>
      <c r="B258" s="123">
        <f t="shared" ref="B258:N259" si="101">IF(B29=0,0,(B49*100)/(B29))</f>
        <v>59.677419354838712</v>
      </c>
      <c r="C258" s="27">
        <f t="shared" si="101"/>
        <v>54.166666666666664</v>
      </c>
      <c r="D258" s="123">
        <f t="shared" si="101"/>
        <v>48.387096774193552</v>
      </c>
      <c r="E258" s="27">
        <f t="shared" si="101"/>
        <v>59.444444444444443</v>
      </c>
      <c r="F258" s="123">
        <f t="shared" si="101"/>
        <v>60.215053763440864</v>
      </c>
      <c r="G258" s="27">
        <f t="shared" si="101"/>
        <v>47.777777777777779</v>
      </c>
      <c r="H258" s="123">
        <f t="shared" si="101"/>
        <v>47.311827956989248</v>
      </c>
      <c r="I258" s="27">
        <f t="shared" si="101"/>
        <v>65.053763440860209</v>
      </c>
      <c r="J258" s="123">
        <f t="shared" si="101"/>
        <v>73.333333333333329</v>
      </c>
      <c r="K258" s="27">
        <f t="shared" si="101"/>
        <v>70.967741935483872</v>
      </c>
      <c r="L258" s="123">
        <f t="shared" si="101"/>
        <v>53.888888888888886</v>
      </c>
      <c r="M258" s="28">
        <f t="shared" si="101"/>
        <v>59.13978494623656</v>
      </c>
      <c r="N258" s="123">
        <f t="shared" si="101"/>
        <v>58.310502283105023</v>
      </c>
    </row>
    <row r="259" spans="1:14" s="4" customFormat="1" ht="23.25" customHeight="1" x14ac:dyDescent="0.2">
      <c r="A259" s="12" t="s">
        <v>6</v>
      </c>
      <c r="B259" s="123">
        <f>IF(B30=0,0,(B50*100)/(B30+B32))</f>
        <v>128.57142857142858</v>
      </c>
      <c r="C259" s="27">
        <f>IF(C30=0,0,(C50*100)/(C30+C32))</f>
        <v>98.724489795918373</v>
      </c>
      <c r="D259" s="123">
        <f t="shared" ref="D259:M259" si="102">IF(D30=0,0,(D50*100)/(D30+D32))</f>
        <v>108.7557603686636</v>
      </c>
      <c r="E259" s="27">
        <f t="shared" si="102"/>
        <v>111.9047619047619</v>
      </c>
      <c r="F259" s="123">
        <f t="shared" si="102"/>
        <v>129.03225806451613</v>
      </c>
      <c r="G259" s="27">
        <f t="shared" si="102"/>
        <v>158.57142857142858</v>
      </c>
      <c r="H259" s="123">
        <f t="shared" si="102"/>
        <v>143.31797235023041</v>
      </c>
      <c r="I259" s="27">
        <f t="shared" si="102"/>
        <v>151.38248847926266</v>
      </c>
      <c r="J259" s="123">
        <f t="shared" si="102"/>
        <v>157.14285714285714</v>
      </c>
      <c r="K259" s="27">
        <f t="shared" si="102"/>
        <v>158.98617511520737</v>
      </c>
      <c r="L259" s="123">
        <f t="shared" si="102"/>
        <v>139.52380952380952</v>
      </c>
      <c r="M259" s="27">
        <f t="shared" si="102"/>
        <v>125.11520737327189</v>
      </c>
      <c r="N259" s="123">
        <f t="shared" si="101"/>
        <v>209.1628614916286</v>
      </c>
    </row>
    <row r="260" spans="1:14" s="9" customFormat="1" ht="23.25" customHeight="1" x14ac:dyDescent="0.25">
      <c r="A260" s="13" t="s">
        <v>7</v>
      </c>
      <c r="B260" s="124">
        <f t="shared" ref="B260:N260" si="103">IF(B34=0,0,(B51*100)/(B34))</f>
        <v>82.903225806451616</v>
      </c>
      <c r="C260" s="29">
        <f t="shared" si="103"/>
        <v>69.387755102040813</v>
      </c>
      <c r="D260" s="124">
        <f t="shared" si="103"/>
        <v>68.617511520737324</v>
      </c>
      <c r="E260" s="29">
        <f t="shared" si="103"/>
        <v>79.571428571428569</v>
      </c>
      <c r="F260" s="124">
        <f t="shared" si="103"/>
        <v>82.027649769585253</v>
      </c>
      <c r="G260" s="29">
        <f t="shared" si="103"/>
        <v>87.428571428571431</v>
      </c>
      <c r="H260" s="124">
        <f t="shared" si="103"/>
        <v>84.516129032258064</v>
      </c>
      <c r="I260" s="29">
        <f t="shared" si="103"/>
        <v>90.36866359447005</v>
      </c>
      <c r="J260" s="124">
        <f t="shared" si="103"/>
        <v>89</v>
      </c>
      <c r="K260" s="29">
        <f t="shared" si="103"/>
        <v>80.967741935483872</v>
      </c>
      <c r="L260" s="124">
        <f t="shared" si="103"/>
        <v>84.476190476190482</v>
      </c>
      <c r="M260" s="30">
        <f t="shared" si="103"/>
        <v>73.041474654377879</v>
      </c>
      <c r="N260" s="124">
        <f t="shared" si="103"/>
        <v>81.076320939334636</v>
      </c>
    </row>
    <row r="261" spans="1:14" s="4" customFormat="1" ht="12" customHeight="1" x14ac:dyDescent="0.25">
      <c r="A261" s="6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8"/>
    </row>
    <row r="262" spans="1:14" s="99" customFormat="1" ht="23.25" customHeight="1" x14ac:dyDescent="0.25">
      <c r="A262" s="119" t="s">
        <v>35</v>
      </c>
      <c r="B262" s="124">
        <f t="shared" ref="B262:N262" si="104">IF(B34=0,0,(B51*100)/B34)</f>
        <v>82.903225806451616</v>
      </c>
      <c r="C262" s="124">
        <f t="shared" si="104"/>
        <v>69.387755102040813</v>
      </c>
      <c r="D262" s="124">
        <f t="shared" si="104"/>
        <v>68.617511520737324</v>
      </c>
      <c r="E262" s="124">
        <f t="shared" si="104"/>
        <v>79.571428571428569</v>
      </c>
      <c r="F262" s="124">
        <f t="shared" si="104"/>
        <v>82.027649769585253</v>
      </c>
      <c r="G262" s="124">
        <f t="shared" si="104"/>
        <v>87.428571428571431</v>
      </c>
      <c r="H262" s="124">
        <f t="shared" si="104"/>
        <v>84.516129032258064</v>
      </c>
      <c r="I262" s="124">
        <f t="shared" si="104"/>
        <v>90.36866359447005</v>
      </c>
      <c r="J262" s="124">
        <f t="shared" si="104"/>
        <v>89</v>
      </c>
      <c r="K262" s="124">
        <f t="shared" si="104"/>
        <v>80.967741935483872</v>
      </c>
      <c r="L262" s="124">
        <f t="shared" si="104"/>
        <v>84.476190476190482</v>
      </c>
      <c r="M262" s="124">
        <f t="shared" si="104"/>
        <v>73.041474654377879</v>
      </c>
      <c r="N262" s="124">
        <f t="shared" si="104"/>
        <v>81.076320939334636</v>
      </c>
    </row>
    <row r="263" spans="1:14" s="4" customFormat="1" ht="12" customHeight="1" x14ac:dyDescent="0.25">
      <c r="A263" s="6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8"/>
    </row>
    <row r="264" spans="1:14" s="99" customFormat="1" ht="23.25" customHeight="1" x14ac:dyDescent="0.25">
      <c r="A264" s="103" t="s">
        <v>388</v>
      </c>
      <c r="B264" s="107"/>
      <c r="C264" s="107"/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8"/>
    </row>
    <row r="265" spans="1:14" s="4" customFormat="1" ht="23.25" customHeight="1" x14ac:dyDescent="0.2">
      <c r="A265" s="12" t="s">
        <v>9</v>
      </c>
      <c r="B265" s="123">
        <f t="shared" ref="B265:N265" si="105">IF(B37=0,0,(B54*100)/(B37))</f>
        <v>81.874039938556066</v>
      </c>
      <c r="C265" s="27">
        <f t="shared" si="105"/>
        <v>64.285714285714292</v>
      </c>
      <c r="D265" s="123">
        <f t="shared" si="105"/>
        <v>55.76036866359447</v>
      </c>
      <c r="E265" s="27">
        <f t="shared" si="105"/>
        <v>71.269841269841265</v>
      </c>
      <c r="F265" s="123">
        <f t="shared" si="105"/>
        <v>68.970814132104451</v>
      </c>
      <c r="G265" s="27">
        <f t="shared" si="105"/>
        <v>82.698412698412696</v>
      </c>
      <c r="H265" s="123">
        <f t="shared" si="105"/>
        <v>80.952380952380949</v>
      </c>
      <c r="I265" s="27">
        <f t="shared" si="105"/>
        <v>90.015360983102923</v>
      </c>
      <c r="J265" s="123">
        <f t="shared" si="105"/>
        <v>84.920634920634924</v>
      </c>
      <c r="K265" s="27">
        <f t="shared" si="105"/>
        <v>65.89861751152074</v>
      </c>
      <c r="L265" s="123">
        <f t="shared" si="105"/>
        <v>78.730158730158735</v>
      </c>
      <c r="M265" s="27">
        <f t="shared" si="105"/>
        <v>59.600614439324119</v>
      </c>
      <c r="N265" s="123">
        <f t="shared" si="105"/>
        <v>73.763861709067186</v>
      </c>
    </row>
    <row r="266" spans="1:14" s="4" customFormat="1" ht="23.25" customHeight="1" x14ac:dyDescent="0.2">
      <c r="A266" s="12" t="s">
        <v>10</v>
      </c>
      <c r="B266" s="123">
        <f t="shared" ref="B266:N266" si="106">IF(B38=0,0,(B55*100)/(B38))</f>
        <v>93.548387096774192</v>
      </c>
      <c r="C266" s="27">
        <f t="shared" si="106"/>
        <v>85.294117647058826</v>
      </c>
      <c r="D266" s="123">
        <f t="shared" si="106"/>
        <v>79.886148007590137</v>
      </c>
      <c r="E266" s="27">
        <f t="shared" si="106"/>
        <v>97.254901960784309</v>
      </c>
      <c r="F266" s="123">
        <f t="shared" si="106"/>
        <v>89.943074003795061</v>
      </c>
      <c r="G266" s="27">
        <f t="shared" si="106"/>
        <v>83.921568627450981</v>
      </c>
      <c r="H266" s="123">
        <f t="shared" si="106"/>
        <v>82.16318785578747</v>
      </c>
      <c r="I266" s="27">
        <f t="shared" si="106"/>
        <v>89.373814041745732</v>
      </c>
      <c r="J266" s="123">
        <f t="shared" si="106"/>
        <v>91.764705882352942</v>
      </c>
      <c r="K266" s="27">
        <f t="shared" si="106"/>
        <v>88.425047438330168</v>
      </c>
      <c r="L266" s="123">
        <f t="shared" si="106"/>
        <v>89.607843137254903</v>
      </c>
      <c r="M266" s="27">
        <f t="shared" si="106"/>
        <v>76.091081593927896</v>
      </c>
      <c r="N266" s="123">
        <f t="shared" si="106"/>
        <v>87.252215954875098</v>
      </c>
    </row>
    <row r="267" spans="1:14" s="4" customFormat="1" ht="23.25" customHeight="1" x14ac:dyDescent="0.2">
      <c r="A267" s="12" t="s">
        <v>11</v>
      </c>
      <c r="B267" s="123">
        <f t="shared" ref="B267:N267" si="107">IF(B39=0,0,(B56*100)/(B39))</f>
        <v>68.817204301075265</v>
      </c>
      <c r="C267" s="27">
        <f t="shared" si="107"/>
        <v>60.11904761904762</v>
      </c>
      <c r="D267" s="123">
        <f t="shared" si="107"/>
        <v>49.462365591397848</v>
      </c>
      <c r="E267" s="27">
        <f t="shared" si="107"/>
        <v>55.555555555555557</v>
      </c>
      <c r="F267" s="123">
        <f t="shared" si="107"/>
        <v>68.817204301075265</v>
      </c>
      <c r="G267" s="27">
        <f t="shared" si="107"/>
        <v>62.222222222222221</v>
      </c>
      <c r="H267" s="123">
        <f t="shared" si="107"/>
        <v>53.763440860215056</v>
      </c>
      <c r="I267" s="27">
        <f t="shared" si="107"/>
        <v>67.204301075268816</v>
      </c>
      <c r="J267" s="123">
        <f t="shared" si="107"/>
        <v>72.777777777777771</v>
      </c>
      <c r="K267" s="27">
        <f t="shared" si="107"/>
        <v>63.978494623655912</v>
      </c>
      <c r="L267" s="123">
        <f t="shared" si="107"/>
        <v>55</v>
      </c>
      <c r="M267" s="27">
        <f t="shared" si="107"/>
        <v>59.13978494623656</v>
      </c>
      <c r="N267" s="123">
        <f t="shared" si="107"/>
        <v>61.415525114155251</v>
      </c>
    </row>
    <row r="268" spans="1:14" s="4" customFormat="1" ht="23.25" customHeight="1" x14ac:dyDescent="0.2">
      <c r="A268" s="12" t="s">
        <v>12</v>
      </c>
      <c r="B268" s="123">
        <f t="shared" ref="B268:N268" si="108">IF(B40=0,0,(B57*100)/(B40))</f>
        <v>76.702508960573482</v>
      </c>
      <c r="C268" s="27">
        <f t="shared" si="108"/>
        <v>67.857142857142861</v>
      </c>
      <c r="D268" s="123">
        <f t="shared" si="108"/>
        <v>80.286738351254485</v>
      </c>
      <c r="E268" s="27">
        <f t="shared" si="108"/>
        <v>67.407407407407405</v>
      </c>
      <c r="F268" s="123">
        <f t="shared" si="108"/>
        <v>75.627240143369178</v>
      </c>
      <c r="G268" s="27">
        <f t="shared" si="108"/>
        <v>103.33333333333333</v>
      </c>
      <c r="H268" s="123">
        <f t="shared" si="108"/>
        <v>93.548387096774192</v>
      </c>
      <c r="I268" s="27">
        <f t="shared" si="108"/>
        <v>101.4336917562724</v>
      </c>
      <c r="J268" s="123">
        <f t="shared" si="108"/>
        <v>105.92592592592592</v>
      </c>
      <c r="K268" s="27">
        <f t="shared" si="108"/>
        <v>102.15053763440861</v>
      </c>
      <c r="L268" s="123">
        <f t="shared" si="108"/>
        <v>98.148148148148152</v>
      </c>
      <c r="M268" s="27">
        <f t="shared" si="108"/>
        <v>96.774193548387103</v>
      </c>
      <c r="N268" s="123">
        <f t="shared" si="108"/>
        <v>89.223744292237441</v>
      </c>
    </row>
    <row r="269" spans="1:14" s="4" customFormat="1" ht="23.25" customHeight="1" x14ac:dyDescent="0.2">
      <c r="A269" s="12" t="s">
        <v>14</v>
      </c>
      <c r="B269" s="123">
        <f t="shared" ref="B269:N269" si="109">IF(B41=0,0,(B58*100)/(B41))</f>
        <v>57.142857142857146</v>
      </c>
      <c r="C269" s="27">
        <f t="shared" si="109"/>
        <v>59.183673469387756</v>
      </c>
      <c r="D269" s="123">
        <f t="shared" si="109"/>
        <v>57.142857142857146</v>
      </c>
      <c r="E269" s="27">
        <f t="shared" si="109"/>
        <v>79.523809523809518</v>
      </c>
      <c r="F269" s="123">
        <f t="shared" si="109"/>
        <v>88.940092165898619</v>
      </c>
      <c r="G269" s="27">
        <f t="shared" si="109"/>
        <v>87.142857142857139</v>
      </c>
      <c r="H269" s="123">
        <f t="shared" si="109"/>
        <v>86.635944700460826</v>
      </c>
      <c r="I269" s="27">
        <f t="shared" si="109"/>
        <v>81.105990783410135</v>
      </c>
      <c r="J269" s="123">
        <f t="shared" si="109"/>
        <v>86.19047619047619</v>
      </c>
      <c r="K269" s="27">
        <f t="shared" si="109"/>
        <v>81.566820276497694</v>
      </c>
      <c r="L269" s="123">
        <f t="shared" si="109"/>
        <v>89.523809523809518</v>
      </c>
      <c r="M269" s="27">
        <f t="shared" si="109"/>
        <v>71.428571428571431</v>
      </c>
      <c r="N269" s="123">
        <f t="shared" si="109"/>
        <v>77.18199608610567</v>
      </c>
    </row>
    <row r="270" spans="1:14" s="4" customFormat="1" ht="23.25" customHeight="1" x14ac:dyDescent="0.2">
      <c r="A270" s="12" t="s">
        <v>16</v>
      </c>
      <c r="B270" s="123">
        <f t="shared" ref="B270:N270" si="110">IF(B42=0,0,(B59*100)/(B42))</f>
        <v>104.51612903225806</v>
      </c>
      <c r="C270" s="27">
        <f t="shared" si="110"/>
        <v>69.285714285714292</v>
      </c>
      <c r="D270" s="123">
        <f t="shared" si="110"/>
        <v>91.612903225806448</v>
      </c>
      <c r="E270" s="27">
        <f t="shared" si="110"/>
        <v>102.66666666666667</v>
      </c>
      <c r="F270" s="123">
        <f t="shared" si="110"/>
        <v>105.16129032258064</v>
      </c>
      <c r="G270" s="27">
        <f t="shared" si="110"/>
        <v>108</v>
      </c>
      <c r="H270" s="123">
        <f t="shared" si="110"/>
        <v>103.87096774193549</v>
      </c>
      <c r="I270" s="27">
        <f t="shared" si="110"/>
        <v>100.64516129032258</v>
      </c>
      <c r="J270" s="123">
        <f t="shared" si="110"/>
        <v>88</v>
      </c>
      <c r="K270" s="27">
        <f t="shared" si="110"/>
        <v>97.41935483870968</v>
      </c>
      <c r="L270" s="123">
        <f t="shared" si="110"/>
        <v>101.33333333333333</v>
      </c>
      <c r="M270" s="27">
        <f t="shared" si="110"/>
        <v>95.483870967741936</v>
      </c>
      <c r="N270" s="123">
        <f t="shared" si="110"/>
        <v>97.534246575342465</v>
      </c>
    </row>
    <row r="271" spans="1:14" s="4" customFormat="1" ht="23.25" customHeight="1" x14ac:dyDescent="0.2">
      <c r="A271" s="12" t="s">
        <v>15</v>
      </c>
      <c r="B271" s="123">
        <f t="shared" ref="B271:N271" si="111">IF(B43=0,0,(B60*100)/(B43))</f>
        <v>93.548387096774192</v>
      </c>
      <c r="C271" s="27">
        <f t="shared" si="111"/>
        <v>65</v>
      </c>
      <c r="D271" s="123">
        <f t="shared" si="111"/>
        <v>79.354838709677423</v>
      </c>
      <c r="E271" s="27">
        <f t="shared" si="111"/>
        <v>82</v>
      </c>
      <c r="F271" s="123">
        <f t="shared" si="111"/>
        <v>104.51612903225806</v>
      </c>
      <c r="G271" s="27">
        <f t="shared" si="111"/>
        <v>100.66666666666667</v>
      </c>
      <c r="H271" s="123">
        <f t="shared" si="111"/>
        <v>105.80645161290323</v>
      </c>
      <c r="I271" s="27">
        <f t="shared" si="111"/>
        <v>105.80645161290323</v>
      </c>
      <c r="J271" s="123">
        <f t="shared" si="111"/>
        <v>90.666666666666671</v>
      </c>
      <c r="K271" s="27">
        <f t="shared" si="111"/>
        <v>83.870967741935488</v>
      </c>
      <c r="L271" s="123">
        <f t="shared" si="111"/>
        <v>78</v>
      </c>
      <c r="M271" s="27">
        <f t="shared" si="111"/>
        <v>72.903225806451616</v>
      </c>
      <c r="N271" s="123">
        <f t="shared" si="111"/>
        <v>88.712328767123282</v>
      </c>
    </row>
    <row r="272" spans="1:14" s="9" customFormat="1" ht="23.25" customHeight="1" x14ac:dyDescent="0.25">
      <c r="A272" s="25" t="s">
        <v>7</v>
      </c>
      <c r="B272" s="124">
        <f t="shared" ref="B272:N272" si="112">IF(B44=0,0,(B62*100)/(B44))</f>
        <v>82.903225806451616</v>
      </c>
      <c r="C272" s="29">
        <f t="shared" si="112"/>
        <v>69.387755102040813</v>
      </c>
      <c r="D272" s="124">
        <f t="shared" si="112"/>
        <v>68.617511520737324</v>
      </c>
      <c r="E272" s="29">
        <f t="shared" si="112"/>
        <v>79.571428571428569</v>
      </c>
      <c r="F272" s="124">
        <f t="shared" si="112"/>
        <v>82.027649769585253</v>
      </c>
      <c r="G272" s="29">
        <f t="shared" si="112"/>
        <v>87.428571428571431</v>
      </c>
      <c r="H272" s="124">
        <f t="shared" si="112"/>
        <v>84.516129032258064</v>
      </c>
      <c r="I272" s="29">
        <f t="shared" si="112"/>
        <v>90.36866359447005</v>
      </c>
      <c r="J272" s="124">
        <f t="shared" si="112"/>
        <v>89</v>
      </c>
      <c r="K272" s="29">
        <f t="shared" si="112"/>
        <v>80.967741935483872</v>
      </c>
      <c r="L272" s="124">
        <f t="shared" si="112"/>
        <v>84.476190476190482</v>
      </c>
      <c r="M272" s="29">
        <f t="shared" si="112"/>
        <v>73.041474654377879</v>
      </c>
      <c r="N272" s="124">
        <f t="shared" si="112"/>
        <v>81.076320939334636</v>
      </c>
    </row>
    <row r="273" spans="1:14" s="4" customFormat="1" ht="12" customHeight="1" x14ac:dyDescent="0.25">
      <c r="A273" s="6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8"/>
    </row>
    <row r="274" spans="1:14" s="99" customFormat="1" ht="23.25" customHeight="1" x14ac:dyDescent="0.25">
      <c r="A274" s="103" t="s">
        <v>452</v>
      </c>
      <c r="B274" s="107"/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8"/>
    </row>
    <row r="275" spans="1:14" s="4" customFormat="1" ht="23.25" customHeight="1" x14ac:dyDescent="0.25">
      <c r="A275" s="12" t="s">
        <v>22</v>
      </c>
      <c r="B275" s="123">
        <f t="shared" ref="B275:N275" si="113">IF(B238=0,0,B47/SUM(B238,B203))</f>
        <v>4.2374999999999998</v>
      </c>
      <c r="C275" s="27">
        <f t="shared" si="113"/>
        <v>3.1772151898734178</v>
      </c>
      <c r="D275" s="123">
        <f t="shared" si="113"/>
        <v>3.4155844155844157</v>
      </c>
      <c r="E275" s="27">
        <f t="shared" si="113"/>
        <v>3.4352941176470586</v>
      </c>
      <c r="F275" s="123">
        <f t="shared" si="113"/>
        <v>4.279569892473118</v>
      </c>
      <c r="G275" s="27">
        <f t="shared" si="113"/>
        <v>5.4533333333333331</v>
      </c>
      <c r="H275" s="123">
        <f t="shared" si="113"/>
        <v>4.3469387755102042</v>
      </c>
      <c r="I275" s="27">
        <f t="shared" si="113"/>
        <v>5.0568181818181817</v>
      </c>
      <c r="J275" s="123">
        <f t="shared" si="113"/>
        <v>5.0972222222222223</v>
      </c>
      <c r="K275" s="27">
        <f t="shared" si="113"/>
        <v>3.8863636363636362</v>
      </c>
      <c r="L275" s="123">
        <f t="shared" si="113"/>
        <v>5.3818181818181818</v>
      </c>
      <c r="M275" s="27">
        <f t="shared" si="113"/>
        <v>4.0909090909090908</v>
      </c>
      <c r="N275" s="124">
        <f t="shared" si="113"/>
        <v>4.2866108786610875</v>
      </c>
    </row>
    <row r="276" spans="1:14" s="4" customFormat="1" ht="23.25" customHeight="1" x14ac:dyDescent="0.25">
      <c r="A276" s="10" t="s">
        <v>18</v>
      </c>
      <c r="B276" s="123">
        <f t="shared" ref="B276:N276" si="114">IF(B239=0,0,B48/SUM(B239,B204))</f>
        <v>5.9924242424242422</v>
      </c>
      <c r="C276" s="27">
        <f t="shared" si="114"/>
        <v>5.5350877192982457</v>
      </c>
      <c r="D276" s="123">
        <f t="shared" si="114"/>
        <v>4.4864864864864868</v>
      </c>
      <c r="E276" s="27">
        <f t="shared" si="114"/>
        <v>5.0440251572327046</v>
      </c>
      <c r="F276" s="123">
        <f t="shared" si="114"/>
        <v>4.2771084337349397</v>
      </c>
      <c r="G276" s="27">
        <f t="shared" si="114"/>
        <v>3.901734104046243</v>
      </c>
      <c r="H276" s="123">
        <f t="shared" si="114"/>
        <v>4.1301775147928996</v>
      </c>
      <c r="I276" s="27">
        <f t="shared" si="114"/>
        <v>5.0204081632653059</v>
      </c>
      <c r="J276" s="123">
        <f t="shared" si="114"/>
        <v>4.4936708860759493</v>
      </c>
      <c r="K276" s="27">
        <f t="shared" si="114"/>
        <v>6.177083333333333</v>
      </c>
      <c r="L276" s="123">
        <f t="shared" si="114"/>
        <v>6.9130434782608692</v>
      </c>
      <c r="M276" s="27">
        <f t="shared" si="114"/>
        <v>5.4262295081967213</v>
      </c>
      <c r="N276" s="124">
        <f t="shared" si="114"/>
        <v>4.9846968805179515</v>
      </c>
    </row>
    <row r="277" spans="1:14" s="4" customFormat="1" ht="23.25" customHeight="1" x14ac:dyDescent="0.25">
      <c r="A277" s="10" t="s">
        <v>5</v>
      </c>
      <c r="B277" s="123">
        <f t="shared" ref="B277:N277" si="115">IF(B240=0,0,B49/SUM(B240,B205))</f>
        <v>2.7073170731707319</v>
      </c>
      <c r="C277" s="27">
        <f t="shared" si="115"/>
        <v>2.7575757575757578</v>
      </c>
      <c r="D277" s="123">
        <f t="shared" si="115"/>
        <v>2.7272727272727271</v>
      </c>
      <c r="E277" s="27">
        <f t="shared" si="115"/>
        <v>2.8918918918918921</v>
      </c>
      <c r="F277" s="123">
        <f t="shared" si="115"/>
        <v>3.1111111111111112</v>
      </c>
      <c r="G277" s="27">
        <f t="shared" si="115"/>
        <v>2</v>
      </c>
      <c r="H277" s="123">
        <f t="shared" si="115"/>
        <v>2.5142857142857142</v>
      </c>
      <c r="I277" s="27">
        <f t="shared" si="115"/>
        <v>2.2830188679245285</v>
      </c>
      <c r="J277" s="123">
        <f t="shared" si="115"/>
        <v>2.693877551020408</v>
      </c>
      <c r="K277" s="27">
        <f t="shared" si="115"/>
        <v>2.8085106382978724</v>
      </c>
      <c r="L277" s="123">
        <f t="shared" si="115"/>
        <v>2.3095238095238093</v>
      </c>
      <c r="M277" s="27">
        <f t="shared" si="115"/>
        <v>2.6829268292682928</v>
      </c>
      <c r="N277" s="124">
        <f t="shared" si="115"/>
        <v>2.6061224489795918</v>
      </c>
    </row>
    <row r="278" spans="1:14" s="4" customFormat="1" ht="23.25" customHeight="1" x14ac:dyDescent="0.25">
      <c r="A278" s="12" t="s">
        <v>6</v>
      </c>
      <c r="B278" s="123">
        <f t="shared" ref="B278:N278" si="116">IF(B241=0,0,B50/SUM(B241,B206))</f>
        <v>6.6428571428571432</v>
      </c>
      <c r="C278" s="27">
        <f t="shared" si="116"/>
        <v>4.3483146067415728</v>
      </c>
      <c r="D278" s="123">
        <f t="shared" si="116"/>
        <v>6.293333333333333</v>
      </c>
      <c r="E278" s="27">
        <f t="shared" si="116"/>
        <v>5.4651162790697674</v>
      </c>
      <c r="F278" s="123">
        <f t="shared" si="116"/>
        <v>6.2921348314606744</v>
      </c>
      <c r="G278" s="27">
        <f t="shared" si="116"/>
        <v>7.0851063829787231</v>
      </c>
      <c r="H278" s="123">
        <f t="shared" si="116"/>
        <v>6.4123711340206189</v>
      </c>
      <c r="I278" s="27">
        <f t="shared" si="116"/>
        <v>6.9157894736842103</v>
      </c>
      <c r="J278" s="123">
        <f t="shared" si="116"/>
        <v>6.875</v>
      </c>
      <c r="K278" s="27">
        <f t="shared" si="116"/>
        <v>7.0408163265306118</v>
      </c>
      <c r="L278" s="123">
        <f t="shared" si="116"/>
        <v>6.6590909090909092</v>
      </c>
      <c r="M278" s="27">
        <f t="shared" si="116"/>
        <v>6.5421686746987948</v>
      </c>
      <c r="N278" s="124">
        <f t="shared" si="116"/>
        <v>6.3975791433891995</v>
      </c>
    </row>
    <row r="279" spans="1:14" s="9" customFormat="1" ht="23.25" customHeight="1" x14ac:dyDescent="0.25">
      <c r="A279" s="13" t="s">
        <v>7</v>
      </c>
      <c r="B279" s="123">
        <f t="shared" ref="B279:M279" si="117">IF(B242=0,0,B51/SUM(B242))</f>
        <v>7.2248995983935744</v>
      </c>
      <c r="C279" s="111">
        <f t="shared" si="117"/>
        <v>6.384976525821596</v>
      </c>
      <c r="D279" s="123">
        <f t="shared" si="117"/>
        <v>6.2041666666666666</v>
      </c>
      <c r="E279" s="111">
        <f t="shared" si="117"/>
        <v>6.4767441860465116</v>
      </c>
      <c r="F279" s="123">
        <f t="shared" si="117"/>
        <v>6.953125</v>
      </c>
      <c r="G279" s="111">
        <f t="shared" si="117"/>
        <v>7.228346456692913</v>
      </c>
      <c r="H279" s="123">
        <f t="shared" si="117"/>
        <v>6.4805653710247348</v>
      </c>
      <c r="I279" s="111">
        <f t="shared" si="117"/>
        <v>7.2095588235294121</v>
      </c>
      <c r="J279" s="123">
        <f t="shared" si="117"/>
        <v>6.8966789667896675</v>
      </c>
      <c r="K279" s="111">
        <f t="shared" si="117"/>
        <v>7.4449152542372881</v>
      </c>
      <c r="L279" s="123">
        <f t="shared" si="117"/>
        <v>7.9551569506726461</v>
      </c>
      <c r="M279" s="111">
        <f t="shared" si="117"/>
        <v>7.237442922374429</v>
      </c>
      <c r="N279" s="124">
        <f>IF(N242=0,0,N51/SUM(N242,N207))</f>
        <v>4.9099312633325436</v>
      </c>
    </row>
    <row r="280" spans="1:14" s="16" customFormat="1" ht="12" customHeight="1" x14ac:dyDescent="0.25">
      <c r="A280" s="6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8"/>
    </row>
    <row r="281" spans="1:14" s="122" customFormat="1" ht="23.25" customHeight="1" x14ac:dyDescent="0.25">
      <c r="A281" s="119" t="s">
        <v>36</v>
      </c>
      <c r="B281" s="124">
        <f>B279</f>
        <v>7.2248995983935744</v>
      </c>
      <c r="C281" s="124">
        <f t="shared" ref="C281:N281" si="118">C279</f>
        <v>6.384976525821596</v>
      </c>
      <c r="D281" s="124">
        <f t="shared" si="118"/>
        <v>6.2041666666666666</v>
      </c>
      <c r="E281" s="124">
        <f t="shared" si="118"/>
        <v>6.4767441860465116</v>
      </c>
      <c r="F281" s="124">
        <f t="shared" si="118"/>
        <v>6.953125</v>
      </c>
      <c r="G281" s="124">
        <f>G279</f>
        <v>7.228346456692913</v>
      </c>
      <c r="H281" s="124">
        <f>H279</f>
        <v>6.4805653710247348</v>
      </c>
      <c r="I281" s="124">
        <f t="shared" si="118"/>
        <v>7.2095588235294121</v>
      </c>
      <c r="J281" s="124">
        <f t="shared" si="118"/>
        <v>6.8966789667896675</v>
      </c>
      <c r="K281" s="124">
        <f t="shared" si="118"/>
        <v>7.4449152542372881</v>
      </c>
      <c r="L281" s="124">
        <f t="shared" si="118"/>
        <v>7.9551569506726461</v>
      </c>
      <c r="M281" s="124">
        <f t="shared" si="118"/>
        <v>7.237442922374429</v>
      </c>
      <c r="N281" s="124">
        <f t="shared" si="118"/>
        <v>4.9099312633325436</v>
      </c>
    </row>
    <row r="282" spans="1:14" s="4" customFormat="1" ht="12" customHeight="1" x14ac:dyDescent="0.25">
      <c r="A282" s="6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8"/>
    </row>
    <row r="283" spans="1:14" s="99" customFormat="1" ht="23.25" customHeight="1" x14ac:dyDescent="0.25">
      <c r="A283" s="103" t="s">
        <v>389</v>
      </c>
      <c r="B283" s="107"/>
      <c r="C283" s="107"/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8"/>
    </row>
    <row r="284" spans="1:14" s="4" customFormat="1" ht="23.25" customHeight="1" x14ac:dyDescent="0.25">
      <c r="A284" s="12" t="s">
        <v>9</v>
      </c>
      <c r="B284" s="123">
        <f t="shared" ref="B284:M284" si="119">IF(B$62=0,0,B54/SUM(B245,B210))</f>
        <v>4.6347826086956525</v>
      </c>
      <c r="C284" s="111">
        <f t="shared" si="119"/>
        <v>4.0212765957446805</v>
      </c>
      <c r="D284" s="123">
        <f t="shared" si="119"/>
        <v>3.5940594059405941</v>
      </c>
      <c r="E284" s="111">
        <f t="shared" si="119"/>
        <v>3.9734513274336285</v>
      </c>
      <c r="F284" s="123">
        <f t="shared" si="119"/>
        <v>3.5354330708661417</v>
      </c>
      <c r="G284" s="111">
        <f t="shared" si="119"/>
        <v>4.8240740740740744</v>
      </c>
      <c r="H284" s="123">
        <f t="shared" si="119"/>
        <v>4.1171875</v>
      </c>
      <c r="I284" s="111">
        <f t="shared" si="119"/>
        <v>4.725806451612903</v>
      </c>
      <c r="J284" s="123">
        <f t="shared" si="119"/>
        <v>3.7412587412587412</v>
      </c>
      <c r="K284" s="111">
        <f t="shared" si="119"/>
        <v>3.9357798165137616</v>
      </c>
      <c r="L284" s="123">
        <f t="shared" si="119"/>
        <v>4.7692307692307692</v>
      </c>
      <c r="M284" s="111">
        <f t="shared" si="119"/>
        <v>4.2173913043478262</v>
      </c>
      <c r="N284" s="124">
        <f>IF(N253=0,0,N54/SUM(N245,N210))</f>
        <v>4.1634756995581741</v>
      </c>
    </row>
    <row r="285" spans="1:14" s="4" customFormat="1" ht="23.25" customHeight="1" x14ac:dyDescent="0.25">
      <c r="A285" s="12" t="s">
        <v>10</v>
      </c>
      <c r="B285" s="123">
        <f t="shared" ref="B285:M285" si="120">IF(B$62=0,0,B55/SUM(B246,B211))</f>
        <v>7.0428571428571427</v>
      </c>
      <c r="C285" s="111">
        <f t="shared" si="120"/>
        <v>5.4864864864864868</v>
      </c>
      <c r="D285" s="123">
        <f t="shared" si="120"/>
        <v>4.677777777777778</v>
      </c>
      <c r="E285" s="111">
        <f t="shared" si="120"/>
        <v>4.8155339805825239</v>
      </c>
      <c r="F285" s="123">
        <f t="shared" si="120"/>
        <v>5.096774193548387</v>
      </c>
      <c r="G285" s="111">
        <f t="shared" si="120"/>
        <v>3.4239999999999999</v>
      </c>
      <c r="H285" s="123">
        <f t="shared" si="120"/>
        <v>4.2038834951456314</v>
      </c>
      <c r="I285" s="111">
        <f t="shared" si="120"/>
        <v>4.9578947368421051</v>
      </c>
      <c r="J285" s="123">
        <f t="shared" si="120"/>
        <v>5.2</v>
      </c>
      <c r="K285" s="111">
        <f t="shared" si="120"/>
        <v>6.1315789473684212</v>
      </c>
      <c r="L285" s="123">
        <f t="shared" si="120"/>
        <v>7.6166666666666663</v>
      </c>
      <c r="M285" s="111">
        <f t="shared" si="120"/>
        <v>6.1692307692307695</v>
      </c>
      <c r="N285" s="124">
        <f t="shared" ref="N285:N290" si="121">IF(N246=0,0,N55/SUM(N246,N211))</f>
        <v>5.185823754789272</v>
      </c>
    </row>
    <row r="286" spans="1:14" s="4" customFormat="1" ht="23.25" customHeight="1" x14ac:dyDescent="0.25">
      <c r="A286" s="130" t="s">
        <v>11</v>
      </c>
      <c r="B286" s="123">
        <f t="shared" ref="B286:M286" si="122">IF(B$62=0,0,B56/SUM(B247,B212))</f>
        <v>2.8444444444444446</v>
      </c>
      <c r="C286" s="111">
        <f t="shared" si="122"/>
        <v>2.7297297297297298</v>
      </c>
      <c r="D286" s="123">
        <f t="shared" si="122"/>
        <v>2.7878787878787881</v>
      </c>
      <c r="E286" s="111">
        <f t="shared" si="122"/>
        <v>2.7777777777777777</v>
      </c>
      <c r="F286" s="123">
        <f t="shared" si="122"/>
        <v>3.2</v>
      </c>
      <c r="G286" s="111">
        <f t="shared" si="122"/>
        <v>2.3829787234042552</v>
      </c>
      <c r="H286" s="123">
        <f t="shared" si="122"/>
        <v>2.5641025641025643</v>
      </c>
      <c r="I286" s="111">
        <f t="shared" si="122"/>
        <v>2.358490566037736</v>
      </c>
      <c r="J286" s="123">
        <f t="shared" si="122"/>
        <v>2.7872340425531914</v>
      </c>
      <c r="K286" s="111">
        <f t="shared" si="122"/>
        <v>2.7045454545454546</v>
      </c>
      <c r="L286" s="123">
        <f t="shared" si="122"/>
        <v>2.3571428571428572</v>
      </c>
      <c r="M286" s="111">
        <f t="shared" si="122"/>
        <v>2.6190476190476191</v>
      </c>
      <c r="N286" s="124">
        <f t="shared" si="121"/>
        <v>2.6633663366336635</v>
      </c>
    </row>
    <row r="287" spans="1:14" s="4" customFormat="1" ht="23.25" customHeight="1" x14ac:dyDescent="0.25">
      <c r="A287" s="12" t="s">
        <v>12</v>
      </c>
      <c r="B287" s="123">
        <f t="shared" ref="B287:M287" si="123">IF(B$62=0,0,B57/SUM(B248,B213))</f>
        <v>4.458333333333333</v>
      </c>
      <c r="C287" s="111">
        <f t="shared" si="123"/>
        <v>3.8</v>
      </c>
      <c r="D287" s="123">
        <f t="shared" si="123"/>
        <v>4.3921568627450984</v>
      </c>
      <c r="E287" s="111">
        <f t="shared" si="123"/>
        <v>3.5686274509803924</v>
      </c>
      <c r="F287" s="123">
        <f t="shared" si="123"/>
        <v>3.6379310344827585</v>
      </c>
      <c r="G287" s="111">
        <f t="shared" si="123"/>
        <v>5.9361702127659575</v>
      </c>
      <c r="H287" s="123">
        <f t="shared" si="123"/>
        <v>4.209677419354839</v>
      </c>
      <c r="I287" s="111">
        <f t="shared" si="123"/>
        <v>5.3396226415094343</v>
      </c>
      <c r="J287" s="123">
        <f t="shared" si="123"/>
        <v>6.975609756097561</v>
      </c>
      <c r="K287" s="111">
        <f t="shared" si="123"/>
        <v>7.5</v>
      </c>
      <c r="L287" s="123">
        <f t="shared" si="123"/>
        <v>5.520833333333333</v>
      </c>
      <c r="M287" s="111">
        <f t="shared" si="123"/>
        <v>6.1363636363636367</v>
      </c>
      <c r="N287" s="124">
        <f t="shared" si="121"/>
        <v>5.0017064846416384</v>
      </c>
    </row>
    <row r="288" spans="1:14" s="4" customFormat="1" ht="23.25" customHeight="1" x14ac:dyDescent="0.25">
      <c r="A288" s="12" t="s">
        <v>14</v>
      </c>
      <c r="B288" s="123">
        <f t="shared" ref="B288:M288" si="124">IF(B$62=0,0,B58/SUM(B249,B214))</f>
        <v>4</v>
      </c>
      <c r="C288" s="111">
        <f t="shared" si="124"/>
        <v>3.625</v>
      </c>
      <c r="D288" s="123">
        <f t="shared" si="124"/>
        <v>4.1333333333333337</v>
      </c>
      <c r="E288" s="111">
        <f t="shared" si="124"/>
        <v>4.9117647058823533</v>
      </c>
      <c r="F288" s="123">
        <f t="shared" si="124"/>
        <v>5.2162162162162158</v>
      </c>
      <c r="G288" s="111">
        <f t="shared" si="124"/>
        <v>7.32</v>
      </c>
      <c r="H288" s="123">
        <f t="shared" si="124"/>
        <v>5.0810810810810807</v>
      </c>
      <c r="I288" s="111">
        <f t="shared" si="124"/>
        <v>6.5185185185185182</v>
      </c>
      <c r="J288" s="123">
        <f t="shared" si="124"/>
        <v>6.7037037037037033</v>
      </c>
      <c r="K288" s="111">
        <f t="shared" si="124"/>
        <v>6.5555555555555554</v>
      </c>
      <c r="L288" s="123">
        <f t="shared" si="124"/>
        <v>10.444444444444445</v>
      </c>
      <c r="M288" s="111">
        <f t="shared" si="124"/>
        <v>4.6969696969696972</v>
      </c>
      <c r="N288" s="124">
        <f t="shared" si="121"/>
        <v>5.5083798882681565</v>
      </c>
    </row>
    <row r="289" spans="1:14" s="4" customFormat="1" ht="23.25" customHeight="1" x14ac:dyDescent="0.25">
      <c r="A289" s="12" t="s">
        <v>16</v>
      </c>
      <c r="B289" s="123">
        <f t="shared" ref="B289:M289" si="125">IF(B$62=0,0,B59/SUM(B250,B215))</f>
        <v>16.2</v>
      </c>
      <c r="C289" s="111">
        <f t="shared" si="125"/>
        <v>5.1052631578947372</v>
      </c>
      <c r="D289" s="123">
        <f t="shared" si="125"/>
        <v>10.142857142857142</v>
      </c>
      <c r="E289" s="111">
        <f t="shared" si="125"/>
        <v>14</v>
      </c>
      <c r="F289" s="123">
        <f t="shared" si="125"/>
        <v>16.3</v>
      </c>
      <c r="G289" s="111">
        <f t="shared" si="125"/>
        <v>12.461538461538462</v>
      </c>
      <c r="H289" s="123">
        <f t="shared" si="125"/>
        <v>12.384615384615385</v>
      </c>
      <c r="I289" s="111">
        <f t="shared" si="125"/>
        <v>9.1764705882352935</v>
      </c>
      <c r="J289" s="123">
        <f t="shared" si="125"/>
        <v>8.8000000000000007</v>
      </c>
      <c r="K289" s="111">
        <f t="shared" si="125"/>
        <v>13.727272727272727</v>
      </c>
      <c r="L289" s="123">
        <f t="shared" si="125"/>
        <v>15.2</v>
      </c>
      <c r="M289" s="111">
        <f t="shared" si="125"/>
        <v>8.7058823529411757</v>
      </c>
      <c r="N289" s="124">
        <f t="shared" si="121"/>
        <v>11.125</v>
      </c>
    </row>
    <row r="290" spans="1:14" s="4" customFormat="1" ht="23.25" customHeight="1" x14ac:dyDescent="0.25">
      <c r="A290" s="12" t="s">
        <v>15</v>
      </c>
      <c r="B290" s="123">
        <f t="shared" ref="B290:M290" si="126">IF(B$62=0,0,B60/SUM(B251,B216))</f>
        <v>8.0555555555555554</v>
      </c>
      <c r="C290" s="111">
        <f t="shared" si="126"/>
        <v>6.5</v>
      </c>
      <c r="D290" s="123">
        <f t="shared" si="126"/>
        <v>8.7857142857142865</v>
      </c>
      <c r="E290" s="111">
        <f t="shared" si="126"/>
        <v>6.4736842105263159</v>
      </c>
      <c r="F290" s="123">
        <f t="shared" si="126"/>
        <v>8.526315789473685</v>
      </c>
      <c r="G290" s="111">
        <f t="shared" si="126"/>
        <v>7.55</v>
      </c>
      <c r="H290" s="123">
        <f t="shared" si="126"/>
        <v>9.6470588235294112</v>
      </c>
      <c r="I290" s="111">
        <f t="shared" si="126"/>
        <v>11.714285714285714</v>
      </c>
      <c r="J290" s="123">
        <f t="shared" si="126"/>
        <v>11.333333333333334</v>
      </c>
      <c r="K290" s="111">
        <f t="shared" si="126"/>
        <v>5.416666666666667</v>
      </c>
      <c r="L290" s="123">
        <f t="shared" si="126"/>
        <v>6.5</v>
      </c>
      <c r="M290" s="111">
        <f t="shared" si="126"/>
        <v>5.9473684210526319</v>
      </c>
      <c r="N290" s="124">
        <f t="shared" si="121"/>
        <v>7.7836538461538458</v>
      </c>
    </row>
    <row r="291" spans="1:14" s="9" customFormat="1" ht="23.25" customHeight="1" x14ac:dyDescent="0.25">
      <c r="A291" s="13" t="s">
        <v>7</v>
      </c>
      <c r="B291" s="124">
        <f t="shared" ref="B291:M291" si="127">IF(B253=0,0,B62/SUM(B253))</f>
        <v>7.1673306772908365</v>
      </c>
      <c r="C291" s="29">
        <f t="shared" si="127"/>
        <v>6.384976525821596</v>
      </c>
      <c r="D291" s="124">
        <f t="shared" si="127"/>
        <v>6.1784232365145231</v>
      </c>
      <c r="E291" s="29">
        <f t="shared" si="127"/>
        <v>6.4517374517374515</v>
      </c>
      <c r="F291" s="124">
        <f t="shared" si="127"/>
        <v>6.953125</v>
      </c>
      <c r="G291" s="29">
        <f t="shared" si="127"/>
        <v>7.228346456692913</v>
      </c>
      <c r="H291" s="124">
        <f t="shared" si="127"/>
        <v>6.457746478873239</v>
      </c>
      <c r="I291" s="29">
        <f t="shared" si="127"/>
        <v>7.2095588235294121</v>
      </c>
      <c r="J291" s="124">
        <f t="shared" si="127"/>
        <v>6.8461538461538458</v>
      </c>
      <c r="K291" s="29">
        <f>IF(K253=0,0,K62/SUM(K253))</f>
        <v>7.3208333333333337</v>
      </c>
      <c r="L291" s="124">
        <f t="shared" si="127"/>
        <v>7.9551569506726461</v>
      </c>
      <c r="M291" s="29">
        <f t="shared" si="127"/>
        <v>7.1719457013574663</v>
      </c>
      <c r="N291" s="124">
        <f>IF(N253=0,0,N62/SUM(N253,N217))</f>
        <v>4.8948487712665409</v>
      </c>
    </row>
    <row r="292" spans="1:14" s="4" customFormat="1" ht="12" customHeight="1" x14ac:dyDescent="0.25">
      <c r="A292" s="6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8"/>
    </row>
    <row r="293" spans="1:14" s="99" customFormat="1" ht="23.25" customHeight="1" x14ac:dyDescent="0.25">
      <c r="A293" s="103" t="s">
        <v>390</v>
      </c>
      <c r="B293" s="107"/>
      <c r="C293" s="107"/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8"/>
    </row>
    <row r="294" spans="1:14" s="4" customFormat="1" ht="23.25" customHeight="1" x14ac:dyDescent="0.2">
      <c r="A294" s="12" t="s">
        <v>22</v>
      </c>
      <c r="B294" s="123">
        <f t="shared" ref="B294:N294" si="128">IF(B7=0,0,(B238)/B7)</f>
        <v>1.5714285714285714</v>
      </c>
      <c r="C294" s="27">
        <f t="shared" si="128"/>
        <v>1.3333333333333333</v>
      </c>
      <c r="D294" s="123">
        <f t="shared" si="128"/>
        <v>1.6666666666666667</v>
      </c>
      <c r="E294" s="27">
        <f t="shared" si="128"/>
        <v>1.5238095238095237</v>
      </c>
      <c r="F294" s="123">
        <f t="shared" si="128"/>
        <v>1.4761904761904763</v>
      </c>
      <c r="G294" s="27">
        <f t="shared" si="128"/>
        <v>1.2857142857142858</v>
      </c>
      <c r="H294" s="123">
        <f t="shared" si="128"/>
        <v>2</v>
      </c>
      <c r="I294" s="27">
        <f t="shared" si="128"/>
        <v>2.0952380952380953</v>
      </c>
      <c r="J294" s="123">
        <f t="shared" si="128"/>
        <v>1.3333333333333333</v>
      </c>
      <c r="K294" s="27">
        <f t="shared" si="128"/>
        <v>1.9047619047619047</v>
      </c>
      <c r="L294" s="123">
        <f t="shared" si="128"/>
        <v>0.95238095238095233</v>
      </c>
      <c r="M294" s="27">
        <f t="shared" si="128"/>
        <v>1.2380952380952381</v>
      </c>
      <c r="N294" s="123">
        <f t="shared" si="128"/>
        <v>1.5317460317460319</v>
      </c>
    </row>
    <row r="295" spans="1:14" s="4" customFormat="1" ht="23.25" customHeight="1" x14ac:dyDescent="0.2">
      <c r="A295" s="10" t="s">
        <v>18</v>
      </c>
      <c r="B295" s="123">
        <f t="shared" ref="B295:N295" si="129">IF(B8=0,0,(B239)/B8)</f>
        <v>7.5294117647058822</v>
      </c>
      <c r="C295" s="27">
        <f t="shared" si="129"/>
        <v>6.0588235294117645</v>
      </c>
      <c r="D295" s="123">
        <f t="shared" si="129"/>
        <v>7.8235294117647056</v>
      </c>
      <c r="E295" s="27">
        <f t="shared" si="129"/>
        <v>8.3529411764705888</v>
      </c>
      <c r="F295" s="123">
        <f t="shared" si="129"/>
        <v>8.7058823529411757</v>
      </c>
      <c r="G295" s="27">
        <f t="shared" si="129"/>
        <v>8.4705882352941178</v>
      </c>
      <c r="H295" s="123">
        <f t="shared" si="129"/>
        <v>9.2941176470588243</v>
      </c>
      <c r="I295" s="27">
        <f t="shared" si="129"/>
        <v>7.6470588235294121</v>
      </c>
      <c r="J295" s="123">
        <f t="shared" si="129"/>
        <v>8.117647058823529</v>
      </c>
      <c r="K295" s="27">
        <f t="shared" si="129"/>
        <v>5.117647058823529</v>
      </c>
      <c r="L295" s="123">
        <f t="shared" si="129"/>
        <v>6.4117647058823533</v>
      </c>
      <c r="M295" s="27">
        <f t="shared" si="129"/>
        <v>6.3529411764705879</v>
      </c>
      <c r="N295" s="123">
        <f t="shared" si="129"/>
        <v>7.4901960784313726</v>
      </c>
    </row>
    <row r="296" spans="1:14" s="4" customFormat="1" ht="23.25" customHeight="1" x14ac:dyDescent="0.2">
      <c r="A296" s="10" t="s">
        <v>5</v>
      </c>
      <c r="B296" s="123">
        <f t="shared" ref="B296:N296" si="130">IF(B9=0,0,(B240)/B9)</f>
        <v>5</v>
      </c>
      <c r="C296" s="27">
        <f t="shared" si="130"/>
        <v>4.666666666666667</v>
      </c>
      <c r="D296" s="123">
        <f t="shared" si="130"/>
        <v>4.5</v>
      </c>
      <c r="E296" s="27">
        <f t="shared" si="130"/>
        <v>5</v>
      </c>
      <c r="F296" s="123">
        <f t="shared" si="130"/>
        <v>4.333333333333333</v>
      </c>
      <c r="G296" s="27">
        <f t="shared" si="130"/>
        <v>5</v>
      </c>
      <c r="H296" s="123">
        <f t="shared" si="130"/>
        <v>5</v>
      </c>
      <c r="I296" s="27">
        <f t="shared" si="130"/>
        <v>6.833333333333333</v>
      </c>
      <c r="J296" s="123">
        <f t="shared" si="130"/>
        <v>7</v>
      </c>
      <c r="K296" s="27">
        <f t="shared" si="130"/>
        <v>7.666666666666667</v>
      </c>
      <c r="L296" s="123">
        <f t="shared" si="130"/>
        <v>6.166666666666667</v>
      </c>
      <c r="M296" s="27">
        <f t="shared" si="130"/>
        <v>5.333333333333333</v>
      </c>
      <c r="N296" s="123">
        <f t="shared" si="130"/>
        <v>5.541666666666667</v>
      </c>
    </row>
    <row r="297" spans="1:14" s="4" customFormat="1" ht="23.25" customHeight="1" x14ac:dyDescent="0.2">
      <c r="A297" s="12" t="s">
        <v>6</v>
      </c>
      <c r="B297" s="123">
        <f t="shared" ref="B297:N297" si="131">IF(B10=0,0,(B241)/B10)</f>
        <v>6.4444444444444446</v>
      </c>
      <c r="C297" s="27">
        <f t="shared" si="131"/>
        <v>6</v>
      </c>
      <c r="D297" s="123">
        <f t="shared" si="131"/>
        <v>5</v>
      </c>
      <c r="E297" s="27">
        <f t="shared" si="131"/>
        <v>6</v>
      </c>
      <c r="F297" s="123">
        <f t="shared" si="131"/>
        <v>5.666666666666667</v>
      </c>
      <c r="G297" s="27">
        <f t="shared" si="131"/>
        <v>5.8888888888888893</v>
      </c>
      <c r="H297" s="123">
        <f t="shared" si="131"/>
        <v>5.8888888888888893</v>
      </c>
      <c r="I297" s="27">
        <f t="shared" si="131"/>
        <v>6.333333333333333</v>
      </c>
      <c r="J297" s="123">
        <f t="shared" si="131"/>
        <v>7</v>
      </c>
      <c r="K297" s="27">
        <f t="shared" si="131"/>
        <v>7</v>
      </c>
      <c r="L297" s="123">
        <f t="shared" si="131"/>
        <v>6.333333333333333</v>
      </c>
      <c r="M297" s="27">
        <f t="shared" si="131"/>
        <v>5.8888888888888893</v>
      </c>
      <c r="N297" s="123">
        <f t="shared" si="131"/>
        <v>6.1203703703703702</v>
      </c>
    </row>
    <row r="298" spans="1:14" s="9" customFormat="1" ht="23.25" customHeight="1" x14ac:dyDescent="0.25">
      <c r="A298" s="13" t="s">
        <v>7</v>
      </c>
      <c r="B298" s="124">
        <f t="shared" ref="B298:M298" si="132">IF(B14=0,0,(B242/B14))</f>
        <v>3.5571428571428569</v>
      </c>
      <c r="C298" s="29">
        <f t="shared" si="132"/>
        <v>3.0428571428571427</v>
      </c>
      <c r="D298" s="124">
        <f t="shared" si="132"/>
        <v>3.4285714285714284</v>
      </c>
      <c r="E298" s="29">
        <f t="shared" si="132"/>
        <v>3.6857142857142855</v>
      </c>
      <c r="F298" s="124">
        <f t="shared" si="132"/>
        <v>3.657142857142857</v>
      </c>
      <c r="G298" s="29">
        <f t="shared" si="132"/>
        <v>3.6285714285714286</v>
      </c>
      <c r="H298" s="124">
        <f t="shared" si="132"/>
        <v>4.0428571428571427</v>
      </c>
      <c r="I298" s="29">
        <f t="shared" si="132"/>
        <v>3.8857142857142857</v>
      </c>
      <c r="J298" s="124">
        <f t="shared" si="132"/>
        <v>3.8714285714285714</v>
      </c>
      <c r="K298" s="29">
        <f t="shared" si="132"/>
        <v>3.3714285714285714</v>
      </c>
      <c r="L298" s="124">
        <f t="shared" si="132"/>
        <v>3.1857142857142855</v>
      </c>
      <c r="M298" s="29">
        <f t="shared" si="132"/>
        <v>3.1285714285714286</v>
      </c>
      <c r="N298" s="124">
        <f>IF(N13=0,0,(N242)/N14)</f>
        <v>3.5404761904761903</v>
      </c>
    </row>
    <row r="299" spans="1:14" s="9" customFormat="1" ht="12" customHeight="1" x14ac:dyDescent="0.25">
      <c r="A299" s="125"/>
      <c r="B299" s="126"/>
      <c r="C299" s="126"/>
      <c r="D299" s="126"/>
      <c r="E299" s="126"/>
      <c r="F299" s="126"/>
      <c r="G299" s="126"/>
      <c r="H299" s="126"/>
      <c r="I299" s="126"/>
      <c r="J299" s="126"/>
      <c r="K299" s="126"/>
      <c r="L299" s="126"/>
      <c r="M299" s="126"/>
      <c r="N299" s="126"/>
    </row>
    <row r="300" spans="1:14" s="99" customFormat="1" ht="23.25" customHeight="1" x14ac:dyDescent="0.25">
      <c r="A300" s="127" t="s">
        <v>391</v>
      </c>
      <c r="B300" s="252"/>
      <c r="C300" s="253"/>
      <c r="D300" s="253"/>
      <c r="E300" s="253"/>
      <c r="F300" s="253"/>
      <c r="G300" s="253"/>
      <c r="H300" s="253"/>
      <c r="I300" s="253"/>
      <c r="J300" s="253"/>
      <c r="K300" s="253"/>
      <c r="L300" s="253"/>
      <c r="M300" s="253"/>
      <c r="N300" s="254"/>
    </row>
    <row r="301" spans="1:14" s="4" customFormat="1" ht="23.25" customHeight="1" x14ac:dyDescent="0.2">
      <c r="A301" s="12" t="s">
        <v>9</v>
      </c>
      <c r="B301" s="128">
        <f t="shared" ref="B301:J301" si="133">IF(B17=0,0,(B245+B210)/B17)</f>
        <v>5.4761904761904763</v>
      </c>
      <c r="C301" s="112">
        <f t="shared" si="133"/>
        <v>4.4761904761904763</v>
      </c>
      <c r="D301" s="128">
        <f t="shared" si="133"/>
        <v>4.8095238095238093</v>
      </c>
      <c r="E301" s="112">
        <f t="shared" si="133"/>
        <v>5.3809523809523814</v>
      </c>
      <c r="F301" s="128">
        <f t="shared" si="133"/>
        <v>6.0476190476190474</v>
      </c>
      <c r="G301" s="112">
        <f t="shared" si="133"/>
        <v>5.1428571428571432</v>
      </c>
      <c r="H301" s="128">
        <f t="shared" si="133"/>
        <v>6.0952380952380949</v>
      </c>
      <c r="I301" s="112">
        <f t="shared" si="133"/>
        <v>5.9047619047619051</v>
      </c>
      <c r="J301" s="128">
        <f t="shared" si="133"/>
        <v>6.8095238095238093</v>
      </c>
      <c r="K301" s="112">
        <f t="shared" ref="K301:N307" si="134">IF(K17=0,0,(K245)/K17)</f>
        <v>3.6666666666666665</v>
      </c>
      <c r="L301" s="128">
        <f t="shared" si="134"/>
        <v>3.7142857142857144</v>
      </c>
      <c r="M301" s="112">
        <f t="shared" si="134"/>
        <v>3.4761904761904763</v>
      </c>
      <c r="N301" s="128">
        <f t="shared" si="134"/>
        <v>4.0436507936507935</v>
      </c>
    </row>
    <row r="302" spans="1:14" s="4" customFormat="1" ht="23.25" customHeight="1" x14ac:dyDescent="0.2">
      <c r="A302" s="12" t="s">
        <v>10</v>
      </c>
      <c r="B302" s="128">
        <f t="shared" ref="B302:J302" si="135">IF(B18=0,0,(B246+B211)/B18)</f>
        <v>4.117647058823529</v>
      </c>
      <c r="C302" s="112">
        <f t="shared" si="135"/>
        <v>4.3529411764705879</v>
      </c>
      <c r="D302" s="128">
        <f t="shared" si="135"/>
        <v>5.2941176470588234</v>
      </c>
      <c r="E302" s="112">
        <f t="shared" si="135"/>
        <v>6.0588235294117645</v>
      </c>
      <c r="F302" s="128">
        <f t="shared" si="135"/>
        <v>5.4705882352941178</v>
      </c>
      <c r="G302" s="112">
        <f t="shared" si="135"/>
        <v>7.3529411764705879</v>
      </c>
      <c r="H302" s="128">
        <f t="shared" si="135"/>
        <v>6.0588235294117645</v>
      </c>
      <c r="I302" s="112">
        <f t="shared" si="135"/>
        <v>5.5882352941176467</v>
      </c>
      <c r="J302" s="128">
        <f t="shared" si="135"/>
        <v>5.2941176470588234</v>
      </c>
      <c r="K302" s="112">
        <f t="shared" si="134"/>
        <v>3.9411764705882355</v>
      </c>
      <c r="L302" s="128">
        <f t="shared" si="134"/>
        <v>3.1764705882352939</v>
      </c>
      <c r="M302" s="112">
        <f t="shared" si="134"/>
        <v>3</v>
      </c>
      <c r="N302" s="128">
        <f t="shared" si="134"/>
        <v>4.2794117647058822</v>
      </c>
    </row>
    <row r="303" spans="1:14" s="4" customFormat="1" ht="23.25" customHeight="1" x14ac:dyDescent="0.2">
      <c r="A303" s="12" t="s">
        <v>11</v>
      </c>
      <c r="B303" s="128">
        <f t="shared" ref="B303:J303" si="136">IF(B19=0,0,(B247+B212)/B19)</f>
        <v>7.5</v>
      </c>
      <c r="C303" s="112">
        <f t="shared" si="136"/>
        <v>6.166666666666667</v>
      </c>
      <c r="D303" s="128">
        <f t="shared" si="136"/>
        <v>5.5</v>
      </c>
      <c r="E303" s="112">
        <f t="shared" si="136"/>
        <v>6</v>
      </c>
      <c r="F303" s="128">
        <f t="shared" si="136"/>
        <v>6.666666666666667</v>
      </c>
      <c r="G303" s="112">
        <f t="shared" si="136"/>
        <v>7.833333333333333</v>
      </c>
      <c r="H303" s="128">
        <f t="shared" si="136"/>
        <v>6.5</v>
      </c>
      <c r="I303" s="112">
        <f t="shared" si="136"/>
        <v>8.8333333333333339</v>
      </c>
      <c r="J303" s="128">
        <f t="shared" si="136"/>
        <v>7.833333333333333</v>
      </c>
      <c r="K303" s="112">
        <f t="shared" si="134"/>
        <v>7.166666666666667</v>
      </c>
      <c r="L303" s="128">
        <f t="shared" si="134"/>
        <v>6.166666666666667</v>
      </c>
      <c r="M303" s="112">
        <f t="shared" si="134"/>
        <v>5.5</v>
      </c>
      <c r="N303" s="128">
        <f t="shared" si="134"/>
        <v>5.75</v>
      </c>
    </row>
    <row r="304" spans="1:14" s="4" customFormat="1" ht="23.25" customHeight="1" x14ac:dyDescent="0.2">
      <c r="A304" s="12" t="s">
        <v>12</v>
      </c>
      <c r="B304" s="128">
        <f t="shared" ref="B304:J304" si="137">IF(B20=0,0,(B248+B213)/B20)</f>
        <v>5.333333333333333</v>
      </c>
      <c r="C304" s="112">
        <f t="shared" si="137"/>
        <v>5</v>
      </c>
      <c r="D304" s="128">
        <f t="shared" si="137"/>
        <v>5.666666666666667</v>
      </c>
      <c r="E304" s="112">
        <f t="shared" si="137"/>
        <v>5.666666666666667</v>
      </c>
      <c r="F304" s="128">
        <f t="shared" si="137"/>
        <v>6.4444444444444446</v>
      </c>
      <c r="G304" s="112">
        <f t="shared" si="137"/>
        <v>5.2222222222222223</v>
      </c>
      <c r="H304" s="128">
        <f t="shared" si="137"/>
        <v>6.8888888888888893</v>
      </c>
      <c r="I304" s="112">
        <f t="shared" si="137"/>
        <v>5.8888888888888893</v>
      </c>
      <c r="J304" s="128">
        <f t="shared" si="137"/>
        <v>4.5555555555555554</v>
      </c>
      <c r="K304" s="112">
        <f t="shared" si="134"/>
        <v>2.8888888888888888</v>
      </c>
      <c r="L304" s="128">
        <f t="shared" si="134"/>
        <v>4.2222222222222223</v>
      </c>
      <c r="M304" s="112">
        <f t="shared" si="134"/>
        <v>4.1111111111111107</v>
      </c>
      <c r="N304" s="128">
        <f t="shared" si="134"/>
        <v>3.9814814814814814</v>
      </c>
    </row>
    <row r="305" spans="1:14" s="4" customFormat="1" ht="23.25" customHeight="1" x14ac:dyDescent="0.2">
      <c r="A305" s="12" t="s">
        <v>14</v>
      </c>
      <c r="B305" s="128">
        <f t="shared" ref="B305:J305" si="138">IF(B21=0,0,(B249+B214)/B21)</f>
        <v>4.4285714285714288</v>
      </c>
      <c r="C305" s="112">
        <f t="shared" si="138"/>
        <v>4.5714285714285712</v>
      </c>
      <c r="D305" s="128">
        <f t="shared" si="138"/>
        <v>4.2857142857142856</v>
      </c>
      <c r="E305" s="112">
        <f t="shared" si="138"/>
        <v>4.8571428571428568</v>
      </c>
      <c r="F305" s="128">
        <f t="shared" si="138"/>
        <v>5.2857142857142856</v>
      </c>
      <c r="G305" s="112">
        <f t="shared" si="138"/>
        <v>3.5714285714285716</v>
      </c>
      <c r="H305" s="128">
        <f t="shared" si="138"/>
        <v>5.2857142857142856</v>
      </c>
      <c r="I305" s="112">
        <f t="shared" si="138"/>
        <v>3.8571428571428572</v>
      </c>
      <c r="J305" s="128">
        <f t="shared" si="138"/>
        <v>3.8571428571428572</v>
      </c>
      <c r="K305" s="112">
        <f t="shared" si="134"/>
        <v>1.5714285714285714</v>
      </c>
      <c r="L305" s="128">
        <f t="shared" si="134"/>
        <v>1.2857142857142858</v>
      </c>
      <c r="M305" s="112">
        <f t="shared" si="134"/>
        <v>1.7142857142857142</v>
      </c>
      <c r="N305" s="128">
        <f t="shared" si="134"/>
        <v>1.5119047619047619</v>
      </c>
    </row>
    <row r="306" spans="1:14" s="4" customFormat="1" ht="23.25" customHeight="1" x14ac:dyDescent="0.2">
      <c r="A306" s="12" t="s">
        <v>16</v>
      </c>
      <c r="B306" s="128">
        <f t="shared" ref="B306:J306" si="139">IF(B22=0,0,(B250+B215)/B22)</f>
        <v>2</v>
      </c>
      <c r="C306" s="112">
        <f t="shared" si="139"/>
        <v>3.8</v>
      </c>
      <c r="D306" s="128">
        <f t="shared" si="139"/>
        <v>2.8</v>
      </c>
      <c r="E306" s="112">
        <f t="shared" si="139"/>
        <v>2.2000000000000002</v>
      </c>
      <c r="F306" s="128">
        <f t="shared" si="139"/>
        <v>2</v>
      </c>
      <c r="G306" s="112">
        <f t="shared" si="139"/>
        <v>2.6</v>
      </c>
      <c r="H306" s="128">
        <f t="shared" si="139"/>
        <v>2.6</v>
      </c>
      <c r="I306" s="112">
        <f t="shared" si="139"/>
        <v>3.4</v>
      </c>
      <c r="J306" s="128">
        <f t="shared" si="139"/>
        <v>3</v>
      </c>
      <c r="K306" s="112">
        <f t="shared" si="134"/>
        <v>0.8</v>
      </c>
      <c r="L306" s="128">
        <f t="shared" si="134"/>
        <v>0.4</v>
      </c>
      <c r="M306" s="112">
        <f t="shared" si="134"/>
        <v>1.4</v>
      </c>
      <c r="N306" s="128">
        <f t="shared" si="134"/>
        <v>0.8833333333333333</v>
      </c>
    </row>
    <row r="307" spans="1:14" s="4" customFormat="1" ht="23.25" customHeight="1" x14ac:dyDescent="0.2">
      <c r="A307" s="12" t="s">
        <v>15</v>
      </c>
      <c r="B307" s="128">
        <f t="shared" ref="B307:J307" si="140">IF(B23=0,0,(B251+B216)/B23)</f>
        <v>3.6</v>
      </c>
      <c r="C307" s="112">
        <f t="shared" si="140"/>
        <v>2.8</v>
      </c>
      <c r="D307" s="128">
        <f t="shared" si="140"/>
        <v>2.8</v>
      </c>
      <c r="E307" s="112">
        <f t="shared" si="140"/>
        <v>3.8</v>
      </c>
      <c r="F307" s="128">
        <f t="shared" si="140"/>
        <v>3.8</v>
      </c>
      <c r="G307" s="112">
        <f t="shared" si="140"/>
        <v>4</v>
      </c>
      <c r="H307" s="128">
        <f t="shared" si="140"/>
        <v>3.4</v>
      </c>
      <c r="I307" s="112">
        <f t="shared" si="140"/>
        <v>2.8</v>
      </c>
      <c r="J307" s="128">
        <f t="shared" si="140"/>
        <v>2.4</v>
      </c>
      <c r="K307" s="112">
        <f t="shared" si="134"/>
        <v>1.6</v>
      </c>
      <c r="L307" s="128">
        <f t="shared" si="134"/>
        <v>1</v>
      </c>
      <c r="M307" s="112">
        <f t="shared" si="134"/>
        <v>1.2</v>
      </c>
      <c r="N307" s="128">
        <f t="shared" si="134"/>
        <v>0.96666666666666667</v>
      </c>
    </row>
    <row r="308" spans="1:14" s="9" customFormat="1" ht="23.25" customHeight="1" x14ac:dyDescent="0.25">
      <c r="A308" s="13" t="s">
        <v>7</v>
      </c>
      <c r="B308" s="129">
        <f t="shared" ref="B308:M308" si="141">IF(B24=0,0,(B253/B24))</f>
        <v>3.5857142857142859</v>
      </c>
      <c r="C308" s="45">
        <f t="shared" si="141"/>
        <v>3.0428571428571427</v>
      </c>
      <c r="D308" s="129">
        <f t="shared" si="141"/>
        <v>3.4428571428571431</v>
      </c>
      <c r="E308" s="45">
        <f t="shared" si="141"/>
        <v>3.7</v>
      </c>
      <c r="F308" s="129">
        <f t="shared" si="141"/>
        <v>3.657142857142857</v>
      </c>
      <c r="G308" s="45">
        <f t="shared" si="141"/>
        <v>3.6285714285714286</v>
      </c>
      <c r="H308" s="129">
        <f t="shared" si="141"/>
        <v>4.0571428571428569</v>
      </c>
      <c r="I308" s="45">
        <f t="shared" si="141"/>
        <v>3.8857142857142857</v>
      </c>
      <c r="J308" s="129">
        <f t="shared" si="141"/>
        <v>3.9</v>
      </c>
      <c r="K308" s="45">
        <f t="shared" si="141"/>
        <v>3.4285714285714284</v>
      </c>
      <c r="L308" s="129">
        <f t="shared" si="141"/>
        <v>3.1857142857142855</v>
      </c>
      <c r="M308" s="45">
        <f t="shared" si="141"/>
        <v>3.157142857142857</v>
      </c>
      <c r="N308" s="129">
        <f>IF(N24=0,0,(N253)/N24)</f>
        <v>3.5559523809523808</v>
      </c>
    </row>
    <row r="309" spans="1:14" s="4" customFormat="1" ht="12" customHeight="1" x14ac:dyDescent="0.25">
      <c r="A309" s="6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8"/>
    </row>
    <row r="310" spans="1:14" s="99" customFormat="1" ht="23.25" customHeight="1" x14ac:dyDescent="0.25">
      <c r="A310" s="103" t="s">
        <v>301</v>
      </c>
      <c r="B310" s="107"/>
      <c r="C310" s="107"/>
      <c r="D310" s="107"/>
      <c r="E310" s="107"/>
      <c r="F310" s="107"/>
      <c r="G310" s="107"/>
      <c r="H310" s="107"/>
      <c r="I310" s="107"/>
      <c r="J310" s="107"/>
      <c r="K310" s="107"/>
      <c r="L310" s="107"/>
      <c r="M310" s="107"/>
      <c r="N310" s="108"/>
    </row>
    <row r="311" spans="1:14" s="4" customFormat="1" ht="23.25" customHeight="1" x14ac:dyDescent="0.2">
      <c r="A311" s="12" t="s">
        <v>22</v>
      </c>
      <c r="B311" s="123">
        <f t="shared" ref="B311:N311" si="142">IF(B256=0,0,((100-B256)*B275)/B256)</f>
        <v>3.9</v>
      </c>
      <c r="C311" s="27">
        <f t="shared" si="142"/>
        <v>4.2658227848101262</v>
      </c>
      <c r="D311" s="123">
        <f t="shared" si="142"/>
        <v>5.0389610389610393</v>
      </c>
      <c r="E311" s="27">
        <f t="shared" si="142"/>
        <v>3.9764705882352942</v>
      </c>
      <c r="F311" s="123">
        <f t="shared" si="142"/>
        <v>2.7204301075268815</v>
      </c>
      <c r="G311" s="27">
        <f t="shared" si="142"/>
        <v>2.9466666666666659</v>
      </c>
      <c r="H311" s="123">
        <f t="shared" si="142"/>
        <v>2.2959183673469385</v>
      </c>
      <c r="I311" s="27">
        <f t="shared" si="142"/>
        <v>2.3409090909090913</v>
      </c>
      <c r="J311" s="123">
        <f t="shared" si="142"/>
        <v>3.6527777777777781</v>
      </c>
      <c r="K311" s="27">
        <f t="shared" si="142"/>
        <v>3.5113636363636367</v>
      </c>
      <c r="L311" s="123">
        <f t="shared" si="142"/>
        <v>6.0727272727272741</v>
      </c>
      <c r="M311" s="27">
        <f t="shared" si="142"/>
        <v>5.7727272727272725</v>
      </c>
      <c r="N311" s="123">
        <f t="shared" si="142"/>
        <v>3.7311715481171546</v>
      </c>
    </row>
    <row r="312" spans="1:14" s="4" customFormat="1" ht="23.25" customHeight="1" x14ac:dyDescent="0.2">
      <c r="A312" s="10" t="s">
        <v>18</v>
      </c>
      <c r="B312" s="123">
        <f t="shared" ref="B312:N312" si="143">IF(B257=0,0,((100-B257)*B276)/B257)</f>
        <v>-2</v>
      </c>
      <c r="C312" s="27">
        <f t="shared" si="143"/>
        <v>-1.3596491228070173</v>
      </c>
      <c r="D312" s="123">
        <f t="shared" si="143"/>
        <v>-0.92567567567567588</v>
      </c>
      <c r="E312" s="27">
        <f t="shared" si="143"/>
        <v>-1.8364779874213837</v>
      </c>
      <c r="F312" s="123">
        <f t="shared" si="143"/>
        <v>-1.1024096385542168</v>
      </c>
      <c r="G312" s="27">
        <f t="shared" si="143"/>
        <v>-0.95375722543352592</v>
      </c>
      <c r="H312" s="123">
        <f t="shared" si="143"/>
        <v>-1.0118343195266271</v>
      </c>
      <c r="I312" s="27">
        <f t="shared" si="143"/>
        <v>-1.4353741496598638</v>
      </c>
      <c r="J312" s="123">
        <f t="shared" si="143"/>
        <v>-1.2658227848101267</v>
      </c>
      <c r="K312" s="27">
        <f t="shared" si="143"/>
        <v>-0.68750000000000033</v>
      </c>
      <c r="L312" s="123">
        <f t="shared" si="143"/>
        <v>-2.4782608695652169</v>
      </c>
      <c r="M312" s="27">
        <f t="shared" si="143"/>
        <v>-1.1065573770491801</v>
      </c>
      <c r="N312" s="123">
        <f t="shared" si="143"/>
        <v>-1.3325485579752792</v>
      </c>
    </row>
    <row r="313" spans="1:14" s="4" customFormat="1" ht="23.25" customHeight="1" x14ac:dyDescent="0.2">
      <c r="A313" s="10" t="s">
        <v>5</v>
      </c>
      <c r="B313" s="123">
        <f t="shared" ref="B313:N313" si="144">IF(B258=0,0,((100-B258)*B277)/B258)</f>
        <v>1.8292682926829269</v>
      </c>
      <c r="C313" s="27">
        <f t="shared" si="144"/>
        <v>2.3333333333333335</v>
      </c>
      <c r="D313" s="123">
        <f t="shared" si="144"/>
        <v>2.9090909090909087</v>
      </c>
      <c r="E313" s="27">
        <f t="shared" si="144"/>
        <v>1.9729729729729732</v>
      </c>
      <c r="F313" s="123">
        <f t="shared" si="144"/>
        <v>2.0555555555555554</v>
      </c>
      <c r="G313" s="27">
        <f t="shared" si="144"/>
        <v>2.1860465116279069</v>
      </c>
      <c r="H313" s="123">
        <f t="shared" si="144"/>
        <v>2.8</v>
      </c>
      <c r="I313" s="27">
        <f t="shared" si="144"/>
        <v>1.226415094339623</v>
      </c>
      <c r="J313" s="123">
        <f t="shared" si="144"/>
        <v>0.97959183673469408</v>
      </c>
      <c r="K313" s="27">
        <f t="shared" si="144"/>
        <v>1.1489361702127658</v>
      </c>
      <c r="L313" s="123">
        <f t="shared" si="144"/>
        <v>1.9761904761904761</v>
      </c>
      <c r="M313" s="27">
        <f t="shared" si="144"/>
        <v>1.8536585365853657</v>
      </c>
      <c r="N313" s="123">
        <f t="shared" si="144"/>
        <v>1.8632653061224489</v>
      </c>
    </row>
    <row r="314" spans="1:14" s="4" customFormat="1" ht="23.25" customHeight="1" x14ac:dyDescent="0.2">
      <c r="A314" s="12" t="s">
        <v>6</v>
      </c>
      <c r="B314" s="123">
        <f t="shared" ref="B314:N314" si="145">IF(B259=0,0,((100-B259)*B278)/B259)</f>
        <v>-1.4761904761904769</v>
      </c>
      <c r="C314" s="27">
        <f t="shared" si="145"/>
        <v>5.6179775280898618E-2</v>
      </c>
      <c r="D314" s="123">
        <f t="shared" si="145"/>
        <v>-0.50666666666666693</v>
      </c>
      <c r="E314" s="27">
        <f t="shared" si="145"/>
        <v>-0.581395348837209</v>
      </c>
      <c r="F314" s="123">
        <f t="shared" si="145"/>
        <v>-1.4157303370786518</v>
      </c>
      <c r="G314" s="27">
        <f t="shared" si="145"/>
        <v>-2.6170212765957448</v>
      </c>
      <c r="H314" s="123">
        <f t="shared" si="145"/>
        <v>-1.9381443298969072</v>
      </c>
      <c r="I314" s="27">
        <f t="shared" si="145"/>
        <v>-2.3473684210526309</v>
      </c>
      <c r="J314" s="123">
        <f t="shared" si="145"/>
        <v>-2.5</v>
      </c>
      <c r="K314" s="27">
        <f t="shared" si="145"/>
        <v>-2.6122448979591835</v>
      </c>
      <c r="L314" s="123">
        <f t="shared" si="145"/>
        <v>-1.8863636363636362</v>
      </c>
      <c r="M314" s="27">
        <f t="shared" si="145"/>
        <v>-1.3132530120481924</v>
      </c>
      <c r="N314" s="123">
        <f t="shared" si="145"/>
        <v>-3.338919925512104</v>
      </c>
    </row>
    <row r="315" spans="1:14" s="9" customFormat="1" ht="23.25" customHeight="1" x14ac:dyDescent="0.25">
      <c r="A315" s="13" t="s">
        <v>7</v>
      </c>
      <c r="B315" s="124">
        <f t="shared" ref="B315:N315" si="146">IF(B260=0,0,((100-B260)*B279)/B260)</f>
        <v>1.4899598393574294</v>
      </c>
      <c r="C315" s="29">
        <f t="shared" si="146"/>
        <v>2.8169014084507045</v>
      </c>
      <c r="D315" s="124">
        <f t="shared" si="146"/>
        <v>2.8375000000000004</v>
      </c>
      <c r="E315" s="29">
        <f t="shared" si="146"/>
        <v>1.6627906976744189</v>
      </c>
      <c r="F315" s="124">
        <f t="shared" si="146"/>
        <v>1.5234375</v>
      </c>
      <c r="G315" s="29">
        <f t="shared" si="146"/>
        <v>1.0393700787401574</v>
      </c>
      <c r="H315" s="124">
        <f t="shared" si="146"/>
        <v>1.1872791519434629</v>
      </c>
      <c r="I315" s="29">
        <f t="shared" si="146"/>
        <v>0.76838235294117629</v>
      </c>
      <c r="J315" s="124">
        <f t="shared" si="146"/>
        <v>0.85239852398523974</v>
      </c>
      <c r="K315" s="29">
        <f t="shared" si="146"/>
        <v>1.75</v>
      </c>
      <c r="L315" s="124">
        <f t="shared" si="146"/>
        <v>1.4618834080717482</v>
      </c>
      <c r="M315" s="29">
        <f t="shared" si="146"/>
        <v>2.6712328767123288</v>
      </c>
      <c r="N315" s="124">
        <f t="shared" si="146"/>
        <v>1.1460061625977722</v>
      </c>
    </row>
    <row r="316" spans="1:14" s="4" customFormat="1" ht="12" customHeight="1" x14ac:dyDescent="0.25">
      <c r="A316" s="6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8"/>
    </row>
    <row r="317" spans="1:14" s="99" customFormat="1" ht="23.25" customHeight="1" x14ac:dyDescent="0.25">
      <c r="A317" s="103" t="s">
        <v>302</v>
      </c>
      <c r="B317" s="107"/>
      <c r="C317" s="107"/>
      <c r="D317" s="107"/>
      <c r="E317" s="107"/>
      <c r="F317" s="107"/>
      <c r="G317" s="107"/>
      <c r="H317" s="107"/>
      <c r="I317" s="107"/>
      <c r="J317" s="107"/>
      <c r="K317" s="107"/>
      <c r="L317" s="107"/>
      <c r="M317" s="107"/>
      <c r="N317" s="108"/>
    </row>
    <row r="318" spans="1:14" s="4" customFormat="1" ht="23.25" customHeight="1" x14ac:dyDescent="0.2">
      <c r="A318" s="12" t="s">
        <v>9</v>
      </c>
      <c r="B318" s="123">
        <f t="shared" ref="B318:N318" si="147">IF(B265=0,0,((100-B265)*B284)/B265)</f>
        <v>1.0260869565217392</v>
      </c>
      <c r="C318" s="27">
        <f t="shared" si="147"/>
        <v>2.2340425531914887</v>
      </c>
      <c r="D318" s="123">
        <f t="shared" si="147"/>
        <v>2.8514851485148514</v>
      </c>
      <c r="E318" s="27">
        <f t="shared" si="147"/>
        <v>1.6017699115044253</v>
      </c>
      <c r="F318" s="123">
        <f t="shared" si="147"/>
        <v>1.5905511811023625</v>
      </c>
      <c r="G318" s="27">
        <f t="shared" si="147"/>
        <v>1.0092592592592595</v>
      </c>
      <c r="H318" s="123">
        <f t="shared" si="147"/>
        <v>0.96875000000000022</v>
      </c>
      <c r="I318" s="27">
        <f t="shared" si="147"/>
        <v>0.52419354838709642</v>
      </c>
      <c r="J318" s="123">
        <f t="shared" si="147"/>
        <v>0.66433566433566416</v>
      </c>
      <c r="K318" s="27">
        <f t="shared" si="147"/>
        <v>2.0366972477064218</v>
      </c>
      <c r="L318" s="123">
        <f t="shared" si="147"/>
        <v>1.2884615384615381</v>
      </c>
      <c r="M318" s="27">
        <f t="shared" si="147"/>
        <v>2.8586956521739126</v>
      </c>
      <c r="N318" s="123">
        <f t="shared" si="147"/>
        <v>1.480854197349043</v>
      </c>
    </row>
    <row r="319" spans="1:14" s="4" customFormat="1" ht="23.25" customHeight="1" x14ac:dyDescent="0.2">
      <c r="A319" s="12" t="s">
        <v>10</v>
      </c>
      <c r="B319" s="123">
        <f t="shared" ref="B319:N319" si="148">IF(B266=0,0,((100-B266)*B285)/B266)</f>
        <v>0.48571428571428582</v>
      </c>
      <c r="C319" s="27">
        <f t="shared" si="148"/>
        <v>0.94594594594594572</v>
      </c>
      <c r="D319" s="123">
        <f t="shared" si="148"/>
        <v>1.1777777777777776</v>
      </c>
      <c r="E319" s="27">
        <f t="shared" si="148"/>
        <v>0.1359223300970876</v>
      </c>
      <c r="F319" s="123">
        <f t="shared" si="148"/>
        <v>0.56989247311827984</v>
      </c>
      <c r="G319" s="27">
        <f t="shared" si="148"/>
        <v>0.65599999999999992</v>
      </c>
      <c r="H319" s="123">
        <f t="shared" si="148"/>
        <v>0.91262135922330134</v>
      </c>
      <c r="I319" s="27">
        <f t="shared" si="148"/>
        <v>0.58947368421052626</v>
      </c>
      <c r="J319" s="123">
        <f t="shared" si="148"/>
        <v>0.46666666666666662</v>
      </c>
      <c r="K319" s="27">
        <f t="shared" si="148"/>
        <v>0.80263157894736858</v>
      </c>
      <c r="L319" s="123">
        <f t="shared" si="148"/>
        <v>0.88333333333333308</v>
      </c>
      <c r="M319" s="27">
        <f t="shared" si="148"/>
        <v>1.9384615384615382</v>
      </c>
      <c r="N319" s="123">
        <f t="shared" si="148"/>
        <v>0.75766283524904232</v>
      </c>
    </row>
    <row r="320" spans="1:14" s="4" customFormat="1" ht="23.25" customHeight="1" x14ac:dyDescent="0.2">
      <c r="A320" s="12" t="s">
        <v>11</v>
      </c>
      <c r="B320" s="123">
        <f t="shared" ref="B320:N320" si="149">IF(B267=0,0,((100-B267)*B286)/B267)</f>
        <v>1.2888888888888892</v>
      </c>
      <c r="C320" s="27">
        <f t="shared" si="149"/>
        <v>1.8108108108108107</v>
      </c>
      <c r="D320" s="123">
        <f t="shared" si="149"/>
        <v>2.8484848484848491</v>
      </c>
      <c r="E320" s="27">
        <f t="shared" si="149"/>
        <v>2.2222222222222219</v>
      </c>
      <c r="F320" s="123">
        <f t="shared" si="149"/>
        <v>1.4500000000000004</v>
      </c>
      <c r="G320" s="27">
        <f t="shared" si="149"/>
        <v>1.4468085106382977</v>
      </c>
      <c r="H320" s="123">
        <f t="shared" si="149"/>
        <v>2.2051282051282053</v>
      </c>
      <c r="I320" s="27">
        <f t="shared" si="149"/>
        <v>1.1509433962264151</v>
      </c>
      <c r="J320" s="123">
        <f t="shared" si="149"/>
        <v>1.042553191489362</v>
      </c>
      <c r="K320" s="27">
        <f t="shared" si="149"/>
        <v>1.5227272727272727</v>
      </c>
      <c r="L320" s="123">
        <f t="shared" si="149"/>
        <v>1.9285714285714286</v>
      </c>
      <c r="M320" s="27">
        <f t="shared" si="149"/>
        <v>1.8095238095238095</v>
      </c>
      <c r="N320" s="123">
        <f t="shared" si="149"/>
        <v>1.6732673267326734</v>
      </c>
    </row>
    <row r="321" spans="1:14" s="4" customFormat="1" ht="23.25" customHeight="1" x14ac:dyDescent="0.2">
      <c r="A321" s="12" t="s">
        <v>12</v>
      </c>
      <c r="B321" s="123">
        <f t="shared" ref="B321:N321" si="150">IF(B268=0,0,((100-B268)*B287)/B268)</f>
        <v>1.3541666666666661</v>
      </c>
      <c r="C321" s="27">
        <f t="shared" si="150"/>
        <v>1.7999999999999996</v>
      </c>
      <c r="D321" s="123">
        <f t="shared" si="150"/>
        <v>1.0784313725490193</v>
      </c>
      <c r="E321" s="27">
        <f t="shared" si="150"/>
        <v>1.7254901960784317</v>
      </c>
      <c r="F321" s="123">
        <f t="shared" si="150"/>
        <v>1.1724137931034482</v>
      </c>
      <c r="G321" s="27">
        <f t="shared" si="150"/>
        <v>-0.19148936170212738</v>
      </c>
      <c r="H321" s="123">
        <f t="shared" si="150"/>
        <v>0.29032258064516137</v>
      </c>
      <c r="I321" s="27">
        <f t="shared" si="150"/>
        <v>-7.5471698113207239E-2</v>
      </c>
      <c r="J321" s="123">
        <f t="shared" si="150"/>
        <v>-0.39024390243902424</v>
      </c>
      <c r="K321" s="27">
        <f t="shared" si="150"/>
        <v>-0.15789473684210564</v>
      </c>
      <c r="L321" s="123">
        <f t="shared" si="150"/>
        <v>0.10416666666666641</v>
      </c>
      <c r="M321" s="27">
        <f t="shared" si="150"/>
        <v>0.20454545454545414</v>
      </c>
      <c r="N321" s="123">
        <f t="shared" si="150"/>
        <v>0.60409556313993185</v>
      </c>
    </row>
    <row r="322" spans="1:14" s="4" customFormat="1" ht="23.25" customHeight="1" x14ac:dyDescent="0.2">
      <c r="A322" s="12" t="s">
        <v>14</v>
      </c>
      <c r="B322" s="123">
        <f t="shared" ref="B322:N322" si="151">IF(B269=0,0,((100-B269)*B288)/B269)</f>
        <v>2.9999999999999996</v>
      </c>
      <c r="C322" s="27">
        <f t="shared" si="151"/>
        <v>2.5</v>
      </c>
      <c r="D322" s="123">
        <f t="shared" si="151"/>
        <v>3.0999999999999996</v>
      </c>
      <c r="E322" s="27">
        <f t="shared" si="151"/>
        <v>1.2647058823529416</v>
      </c>
      <c r="F322" s="123">
        <f t="shared" si="151"/>
        <v>0.64864864864864846</v>
      </c>
      <c r="G322" s="27">
        <f t="shared" si="151"/>
        <v>1.0800000000000003</v>
      </c>
      <c r="H322" s="123">
        <f t="shared" si="151"/>
        <v>0.78378378378378399</v>
      </c>
      <c r="I322" s="27">
        <f t="shared" si="151"/>
        <v>1.5185185185185188</v>
      </c>
      <c r="J322" s="123">
        <f t="shared" si="151"/>
        <v>1.074074074074074</v>
      </c>
      <c r="K322" s="27">
        <f t="shared" si="151"/>
        <v>1.4814814814814816</v>
      </c>
      <c r="L322" s="123">
        <f t="shared" si="151"/>
        <v>1.222222222222223</v>
      </c>
      <c r="M322" s="27">
        <f t="shared" si="151"/>
        <v>1.8787878787878787</v>
      </c>
      <c r="N322" s="123">
        <f t="shared" si="151"/>
        <v>1.6284916201117323</v>
      </c>
    </row>
    <row r="323" spans="1:14" s="4" customFormat="1" ht="23.25" customHeight="1" x14ac:dyDescent="0.2">
      <c r="A323" s="12" t="s">
        <v>16</v>
      </c>
      <c r="B323" s="123">
        <f t="shared" ref="B323:N323" si="152">IF(B270=0,0,((100-B270)*B289)/B270)</f>
        <v>-0.7</v>
      </c>
      <c r="C323" s="27">
        <f t="shared" si="152"/>
        <v>2.2631578947368416</v>
      </c>
      <c r="D323" s="123">
        <f t="shared" si="152"/>
        <v>0.92857142857142894</v>
      </c>
      <c r="E323" s="27">
        <f t="shared" si="152"/>
        <v>-0.36363636363636426</v>
      </c>
      <c r="F323" s="123">
        <f t="shared" si="152"/>
        <v>-0.79999999999999938</v>
      </c>
      <c r="G323" s="27">
        <f t="shared" si="152"/>
        <v>-0.92307692307692313</v>
      </c>
      <c r="H323" s="123">
        <f t="shared" si="152"/>
        <v>-0.46153846153846195</v>
      </c>
      <c r="I323" s="27">
        <f t="shared" si="152"/>
        <v>-5.8823529411764323E-2</v>
      </c>
      <c r="J323" s="123">
        <f t="shared" si="152"/>
        <v>1.2000000000000002</v>
      </c>
      <c r="K323" s="27">
        <f t="shared" si="152"/>
        <v>0.36363636363636331</v>
      </c>
      <c r="L323" s="123">
        <f t="shared" si="152"/>
        <v>-0.19999999999999929</v>
      </c>
      <c r="M323" s="27">
        <f t="shared" si="152"/>
        <v>0.41176470588235292</v>
      </c>
      <c r="N323" s="123">
        <f t="shared" si="152"/>
        <v>0.28125000000000011</v>
      </c>
    </row>
    <row r="324" spans="1:14" s="4" customFormat="1" ht="23.25" customHeight="1" x14ac:dyDescent="0.2">
      <c r="A324" s="12" t="s">
        <v>15</v>
      </c>
      <c r="B324" s="123">
        <f t="shared" ref="B324:N324" si="153">IF(B271=0,0,((100-B271)*B290)/B271)</f>
        <v>0.55555555555555569</v>
      </c>
      <c r="C324" s="27">
        <f t="shared" si="153"/>
        <v>3.5</v>
      </c>
      <c r="D324" s="123">
        <f t="shared" si="153"/>
        <v>2.2857142857142856</v>
      </c>
      <c r="E324" s="27">
        <f t="shared" si="153"/>
        <v>1.4210526315789473</v>
      </c>
      <c r="F324" s="123">
        <f t="shared" si="153"/>
        <v>-0.36842105263157893</v>
      </c>
      <c r="G324" s="27">
        <f t="shared" si="153"/>
        <v>-5.000000000000035E-2</v>
      </c>
      <c r="H324" s="123">
        <f t="shared" si="153"/>
        <v>-0.5294117647058828</v>
      </c>
      <c r="I324" s="27">
        <f t="shared" si="153"/>
        <v>-0.64285714285714335</v>
      </c>
      <c r="J324" s="123">
        <f t="shared" si="153"/>
        <v>1.1666666666666661</v>
      </c>
      <c r="K324" s="27">
        <f t="shared" si="153"/>
        <v>1.0416666666666663</v>
      </c>
      <c r="L324" s="123">
        <f t="shared" si="153"/>
        <v>1.8333333333333333</v>
      </c>
      <c r="M324" s="27">
        <f t="shared" si="153"/>
        <v>2.2105263157894735</v>
      </c>
      <c r="N324" s="123">
        <f t="shared" si="153"/>
        <v>0.99038461538461597</v>
      </c>
    </row>
    <row r="325" spans="1:14" s="9" customFormat="1" ht="23.25" customHeight="1" x14ac:dyDescent="0.25">
      <c r="A325" s="13" t="s">
        <v>7</v>
      </c>
      <c r="B325" s="124">
        <f t="shared" ref="B325:N325" si="154">IF(B272=0,0,((100-B272)*B291)/B272)</f>
        <v>1.4780876494023902</v>
      </c>
      <c r="C325" s="29">
        <f t="shared" si="154"/>
        <v>2.8169014084507045</v>
      </c>
      <c r="D325" s="124">
        <f t="shared" si="154"/>
        <v>2.8257261410788388</v>
      </c>
      <c r="E325" s="29">
        <f t="shared" si="154"/>
        <v>1.6563706563706566</v>
      </c>
      <c r="F325" s="124">
        <f t="shared" si="154"/>
        <v>1.5234375</v>
      </c>
      <c r="G325" s="29">
        <f t="shared" si="154"/>
        <v>1.0393700787401574</v>
      </c>
      <c r="H325" s="124">
        <f t="shared" si="154"/>
        <v>1.1830985915492958</v>
      </c>
      <c r="I325" s="29">
        <f t="shared" si="154"/>
        <v>0.76838235294117629</v>
      </c>
      <c r="J325" s="124">
        <f t="shared" si="154"/>
        <v>0.84615384615384615</v>
      </c>
      <c r="K325" s="29">
        <f t="shared" si="154"/>
        <v>1.7208333333333334</v>
      </c>
      <c r="L325" s="124">
        <f t="shared" si="154"/>
        <v>1.4618834080717482</v>
      </c>
      <c r="M325" s="29">
        <f t="shared" si="154"/>
        <v>2.6470588235294117</v>
      </c>
      <c r="N325" s="124">
        <f t="shared" si="154"/>
        <v>1.1424858223062384</v>
      </c>
    </row>
    <row r="326" spans="1:14" s="4" customFormat="1" ht="12" customHeight="1" x14ac:dyDescent="0.25">
      <c r="A326" s="6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8"/>
    </row>
    <row r="327" spans="1:14" s="99" customFormat="1" ht="23.25" customHeight="1" x14ac:dyDescent="0.25">
      <c r="A327" s="103" t="s">
        <v>404</v>
      </c>
      <c r="B327" s="107"/>
      <c r="C327" s="107"/>
      <c r="D327" s="107"/>
      <c r="E327" s="107"/>
      <c r="F327" s="107"/>
      <c r="G327" s="107"/>
      <c r="H327" s="107"/>
      <c r="I327" s="107"/>
      <c r="J327" s="107"/>
      <c r="K327" s="107"/>
      <c r="L327" s="107"/>
      <c r="M327" s="107"/>
      <c r="N327" s="108"/>
    </row>
    <row r="328" spans="1:14" s="4" customFormat="1" ht="23.25" customHeight="1" x14ac:dyDescent="0.2">
      <c r="A328" s="12" t="s">
        <v>22</v>
      </c>
      <c r="B328" s="123">
        <f>IF(B238=0,0,(B155/SUM(B238,B203)))</f>
        <v>7.4999999999999997E-2</v>
      </c>
      <c r="C328" s="27">
        <f t="shared" ref="C328:I328" si="155">IF(C238=0,0,(C155/SUM(C238,C203)))</f>
        <v>8.8607594936708861E-2</v>
      </c>
      <c r="D328" s="123">
        <f t="shared" si="155"/>
        <v>0.11688311688311688</v>
      </c>
      <c r="E328" s="27">
        <f t="shared" si="155"/>
        <v>0.15294117647058825</v>
      </c>
      <c r="F328" s="123">
        <f t="shared" si="155"/>
        <v>7.5268817204301078E-2</v>
      </c>
      <c r="G328" s="27">
        <f t="shared" si="155"/>
        <v>9.3333333333333338E-2</v>
      </c>
      <c r="H328" s="123">
        <f t="shared" si="155"/>
        <v>7.1428571428571425E-2</v>
      </c>
      <c r="I328" s="27">
        <f t="shared" si="155"/>
        <v>9.0909090909090912E-2</v>
      </c>
      <c r="J328" s="123">
        <f t="shared" ref="J328:M331" si="156">IF(J238=0,0,(J155/SUM(J238,J203)))</f>
        <v>8.3333333333333329E-2</v>
      </c>
      <c r="K328" s="27">
        <f t="shared" si="156"/>
        <v>0.125</v>
      </c>
      <c r="L328" s="123">
        <f t="shared" si="156"/>
        <v>0.10909090909090909</v>
      </c>
      <c r="M328" s="27">
        <f t="shared" si="156"/>
        <v>9.0909090909090912E-2</v>
      </c>
      <c r="N328" s="123">
        <f>IF(N155=0,0,(N155*100/SUM(N238,N203)))</f>
        <v>9.7280334728033466</v>
      </c>
    </row>
    <row r="329" spans="1:14" s="4" customFormat="1" ht="23.25" customHeight="1" x14ac:dyDescent="0.2">
      <c r="A329" s="10" t="s">
        <v>18</v>
      </c>
      <c r="B329" s="123">
        <f>IF(B239=0,0,(B156/SUM(B239,B204)))</f>
        <v>1.5151515151515152E-2</v>
      </c>
      <c r="C329" s="27">
        <f t="shared" ref="C329:I329" si="157">IF(C239=0,0,(C156/SUM(C239,C204)))</f>
        <v>1.7543859649122806E-2</v>
      </c>
      <c r="D329" s="123">
        <f t="shared" si="157"/>
        <v>2.7027027027027029E-2</v>
      </c>
      <c r="E329" s="27">
        <f t="shared" si="157"/>
        <v>1.8867924528301886E-2</v>
      </c>
      <c r="F329" s="123">
        <f t="shared" si="157"/>
        <v>5.4216867469879519E-2</v>
      </c>
      <c r="G329" s="27">
        <f t="shared" si="157"/>
        <v>5.7803468208092483E-3</v>
      </c>
      <c r="H329" s="123">
        <f t="shared" si="157"/>
        <v>0</v>
      </c>
      <c r="I329" s="27">
        <f t="shared" si="157"/>
        <v>2.0408163265306121E-2</v>
      </c>
      <c r="J329" s="123">
        <f t="shared" si="156"/>
        <v>2.5316455696202531E-2</v>
      </c>
      <c r="K329" s="27">
        <f t="shared" si="156"/>
        <v>1.0416666666666666E-2</v>
      </c>
      <c r="L329" s="123">
        <f t="shared" si="156"/>
        <v>3.4782608695652174E-2</v>
      </c>
      <c r="M329" s="27">
        <f t="shared" si="156"/>
        <v>2.4590163934426229E-2</v>
      </c>
      <c r="N329" s="123">
        <f>IF(N156=0,0,(N156*100/SUM(N239,N204)))</f>
        <v>2.1188934667451442</v>
      </c>
    </row>
    <row r="330" spans="1:14" s="4" customFormat="1" ht="23.25" customHeight="1" x14ac:dyDescent="0.2">
      <c r="A330" s="10" t="s">
        <v>5</v>
      </c>
      <c r="B330" s="123">
        <f>IF(B240=0,0,(B157/SUM(B240,B205)))</f>
        <v>0</v>
      </c>
      <c r="C330" s="27">
        <f t="shared" ref="C330:I330" si="158">IF(C240=0,0,(C157/SUM(C240,C205)))</f>
        <v>0</v>
      </c>
      <c r="D330" s="123">
        <f t="shared" si="158"/>
        <v>0</v>
      </c>
      <c r="E330" s="27">
        <f t="shared" si="158"/>
        <v>0</v>
      </c>
      <c r="F330" s="123">
        <f t="shared" si="158"/>
        <v>2.7777777777777776E-2</v>
      </c>
      <c r="G330" s="27">
        <f t="shared" si="158"/>
        <v>0</v>
      </c>
      <c r="H330" s="123">
        <f t="shared" si="158"/>
        <v>0</v>
      </c>
      <c r="I330" s="27">
        <f t="shared" si="158"/>
        <v>0</v>
      </c>
      <c r="J330" s="123">
        <f t="shared" si="156"/>
        <v>0</v>
      </c>
      <c r="K330" s="27">
        <f t="shared" si="156"/>
        <v>0</v>
      </c>
      <c r="L330" s="123">
        <f t="shared" si="156"/>
        <v>0</v>
      </c>
      <c r="M330" s="27">
        <f t="shared" si="156"/>
        <v>0</v>
      </c>
      <c r="N330" s="123">
        <f>IF(N157=0,0,(N157*100/SUM(N240,N205)))</f>
        <v>0.20408163265306123</v>
      </c>
    </row>
    <row r="331" spans="1:14" s="4" customFormat="1" ht="23.25" customHeight="1" x14ac:dyDescent="0.2">
      <c r="A331" s="12" t="s">
        <v>6</v>
      </c>
      <c r="B331" s="123">
        <f>IF(B241=0,0,(B158/SUM(B241,B206)))</f>
        <v>3.5714285714285712E-2</v>
      </c>
      <c r="C331" s="27">
        <f t="shared" ref="C331:I331" si="159">IF(C241=0,0,(C158/SUM(C241,C206)))</f>
        <v>6.741573033707865E-2</v>
      </c>
      <c r="D331" s="123">
        <f t="shared" si="159"/>
        <v>6.6666666666666666E-2</v>
      </c>
      <c r="E331" s="27">
        <f t="shared" si="159"/>
        <v>1.1627906976744186E-2</v>
      </c>
      <c r="F331" s="123">
        <f t="shared" si="159"/>
        <v>2.247191011235955E-2</v>
      </c>
      <c r="G331" s="27">
        <f t="shared" si="159"/>
        <v>3.1914893617021274E-2</v>
      </c>
      <c r="H331" s="123">
        <f t="shared" si="159"/>
        <v>2.0618556701030927E-2</v>
      </c>
      <c r="I331" s="27">
        <f t="shared" si="159"/>
        <v>4.2105263157894736E-2</v>
      </c>
      <c r="J331" s="123">
        <f t="shared" si="156"/>
        <v>3.125E-2</v>
      </c>
      <c r="K331" s="27">
        <f t="shared" si="156"/>
        <v>4.0816326530612242E-2</v>
      </c>
      <c r="L331" s="123">
        <f t="shared" si="156"/>
        <v>5.6818181818181816E-2</v>
      </c>
      <c r="M331" s="27">
        <f t="shared" si="156"/>
        <v>4.8192771084337352E-2</v>
      </c>
      <c r="N331" s="123">
        <f>IF(N158=0,0,(N158*100/SUM(N241,N206)))</f>
        <v>3.9106145251396649</v>
      </c>
    </row>
    <row r="332" spans="1:14" s="9" customFormat="1" ht="23.25" customHeight="1" x14ac:dyDescent="0.25">
      <c r="A332" s="31" t="s">
        <v>7</v>
      </c>
      <c r="B332" s="124">
        <f t="shared" ref="B332:M332" si="160">IF(B242=0,0,(B159/SUM(B242,B207)))</f>
        <v>3.2640949554896145E-2</v>
      </c>
      <c r="C332" s="29">
        <f t="shared" si="160"/>
        <v>4.7619047619047616E-2</v>
      </c>
      <c r="D332" s="124">
        <f t="shared" si="160"/>
        <v>5.4054054054054057E-2</v>
      </c>
      <c r="E332" s="29">
        <f t="shared" si="160"/>
        <v>4.632152588555858E-2</v>
      </c>
      <c r="F332" s="124">
        <f t="shared" si="160"/>
        <v>4.9479166666666664E-2</v>
      </c>
      <c r="G332" s="29">
        <f t="shared" si="160"/>
        <v>2.8571428571428571E-2</v>
      </c>
      <c r="H332" s="124">
        <f t="shared" si="160"/>
        <v>2.2556390977443608E-2</v>
      </c>
      <c r="I332" s="29">
        <f t="shared" si="160"/>
        <v>3.91644908616188E-2</v>
      </c>
      <c r="J332" s="124">
        <f t="shared" si="160"/>
        <v>3.4666666666666665E-2</v>
      </c>
      <c r="K332" s="29">
        <f t="shared" si="160"/>
        <v>4.8632218844984802E-2</v>
      </c>
      <c r="L332" s="124">
        <f t="shared" si="160"/>
        <v>0.05</v>
      </c>
      <c r="M332" s="29">
        <f t="shared" si="160"/>
        <v>4.1666666666666664E-2</v>
      </c>
      <c r="N332" s="124">
        <f>IF(N159=0,0,(N159*100/SUM(N242,N207)))</f>
        <v>4.0767954491585687</v>
      </c>
    </row>
    <row r="333" spans="1:14" s="4" customFormat="1" ht="12" customHeight="1" x14ac:dyDescent="0.25">
      <c r="A333" s="32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4"/>
    </row>
    <row r="334" spans="1:14" s="9" customFormat="1" ht="23.25" customHeight="1" x14ac:dyDescent="0.25">
      <c r="A334" s="103" t="s">
        <v>405</v>
      </c>
      <c r="B334" s="107"/>
      <c r="C334" s="107"/>
      <c r="D334" s="107"/>
      <c r="E334" s="107"/>
      <c r="F334" s="107"/>
      <c r="G334" s="107"/>
      <c r="H334" s="107"/>
      <c r="I334" s="107"/>
      <c r="J334" s="107"/>
      <c r="K334" s="107"/>
      <c r="L334" s="107"/>
      <c r="M334" s="107"/>
      <c r="N334" s="108"/>
    </row>
    <row r="335" spans="1:14" s="4" customFormat="1" ht="23.25" customHeight="1" x14ac:dyDescent="0.2">
      <c r="A335" s="12" t="s">
        <v>9</v>
      </c>
      <c r="B335" s="121">
        <f t="shared" ref="B335:B342" si="161">IF(B245=0,0,(B162/(B245+B210)))</f>
        <v>8.6956521739130436E-3</v>
      </c>
      <c r="C335" s="22">
        <f t="shared" ref="C335:I335" si="162">IF(C245=0,0,(C162/(C245+C210)))</f>
        <v>1.0638297872340425E-2</v>
      </c>
      <c r="D335" s="121">
        <f t="shared" si="162"/>
        <v>1.9801980198019802E-2</v>
      </c>
      <c r="E335" s="22">
        <f t="shared" si="162"/>
        <v>2.6548672566371681E-2</v>
      </c>
      <c r="F335" s="121">
        <f t="shared" si="162"/>
        <v>3.1496062992125984E-2</v>
      </c>
      <c r="G335" s="22">
        <f t="shared" si="162"/>
        <v>2.7777777777777776E-2</v>
      </c>
      <c r="H335" s="121">
        <f t="shared" si="162"/>
        <v>7.8125E-3</v>
      </c>
      <c r="I335" s="23">
        <f t="shared" si="162"/>
        <v>1.6129032258064516E-2</v>
      </c>
      <c r="J335" s="121">
        <f t="shared" ref="J335:M342" si="163">IF(J245=0,0,(J162/(J245+J210)))</f>
        <v>6.993006993006993E-3</v>
      </c>
      <c r="K335" s="23">
        <f t="shared" si="163"/>
        <v>3.669724770642202E-2</v>
      </c>
      <c r="L335" s="121">
        <f t="shared" si="163"/>
        <v>9.6153846153846159E-3</v>
      </c>
      <c r="M335" s="23">
        <f t="shared" si="163"/>
        <v>0</v>
      </c>
      <c r="N335" s="121">
        <f t="shared" ref="N335:N343" si="164">IF(N162=0,0,(N162*100/(N245+N210)))</f>
        <v>1.6936671575846833</v>
      </c>
    </row>
    <row r="336" spans="1:14" s="4" customFormat="1" ht="23.25" customHeight="1" x14ac:dyDescent="0.2">
      <c r="A336" s="12" t="s">
        <v>10</v>
      </c>
      <c r="B336" s="121">
        <f t="shared" si="161"/>
        <v>0</v>
      </c>
      <c r="C336" s="22">
        <f t="shared" ref="C336:I336" si="165">IF(C246=0,0,(C163/(C246+C211)))</f>
        <v>1.3513513513513514E-2</v>
      </c>
      <c r="D336" s="121">
        <f t="shared" si="165"/>
        <v>1.1111111111111112E-2</v>
      </c>
      <c r="E336" s="22">
        <f t="shared" si="165"/>
        <v>1.9417475728155338E-2</v>
      </c>
      <c r="F336" s="121">
        <f t="shared" si="165"/>
        <v>2.1505376344086023E-2</v>
      </c>
      <c r="G336" s="22">
        <f t="shared" si="165"/>
        <v>8.0000000000000002E-3</v>
      </c>
      <c r="H336" s="121">
        <f t="shared" si="165"/>
        <v>0</v>
      </c>
      <c r="I336" s="23">
        <f t="shared" si="165"/>
        <v>0</v>
      </c>
      <c r="J336" s="121">
        <f t="shared" si="163"/>
        <v>0</v>
      </c>
      <c r="K336" s="23">
        <f t="shared" si="163"/>
        <v>1.3157894736842105E-2</v>
      </c>
      <c r="L336" s="121">
        <f t="shared" si="163"/>
        <v>1.6666666666666666E-2</v>
      </c>
      <c r="M336" s="23">
        <f t="shared" si="163"/>
        <v>1.5384615384615385E-2</v>
      </c>
      <c r="N336" s="121">
        <f t="shared" si="164"/>
        <v>0.95785440613026818</v>
      </c>
    </row>
    <row r="337" spans="1:14" s="4" customFormat="1" ht="23.25" customHeight="1" x14ac:dyDescent="0.2">
      <c r="A337" s="12" t="s">
        <v>11</v>
      </c>
      <c r="B337" s="121">
        <f t="shared" si="161"/>
        <v>0</v>
      </c>
      <c r="C337" s="22">
        <f t="shared" ref="C337:I337" si="166">IF(C247=0,0,(C164/(C247+C212)))</f>
        <v>0</v>
      </c>
      <c r="D337" s="121">
        <f t="shared" si="166"/>
        <v>0</v>
      </c>
      <c r="E337" s="22">
        <f t="shared" si="166"/>
        <v>0</v>
      </c>
      <c r="F337" s="121">
        <f t="shared" si="166"/>
        <v>0</v>
      </c>
      <c r="G337" s="22">
        <f t="shared" si="166"/>
        <v>0</v>
      </c>
      <c r="H337" s="121">
        <f t="shared" si="166"/>
        <v>0</v>
      </c>
      <c r="I337" s="23">
        <f t="shared" si="166"/>
        <v>0</v>
      </c>
      <c r="J337" s="121">
        <f t="shared" si="163"/>
        <v>0</v>
      </c>
      <c r="K337" s="23">
        <f t="shared" si="163"/>
        <v>0</v>
      </c>
      <c r="L337" s="121">
        <f t="shared" si="163"/>
        <v>0</v>
      </c>
      <c r="M337" s="23">
        <f t="shared" si="163"/>
        <v>0</v>
      </c>
      <c r="N337" s="121">
        <f t="shared" si="164"/>
        <v>0</v>
      </c>
    </row>
    <row r="338" spans="1:14" s="4" customFormat="1" ht="23.25" customHeight="1" x14ac:dyDescent="0.2">
      <c r="A338" s="12" t="s">
        <v>12</v>
      </c>
      <c r="B338" s="121">
        <f t="shared" si="161"/>
        <v>0</v>
      </c>
      <c r="C338" s="22">
        <f t="shared" ref="C338:I338" si="167">IF(C248=0,0,(C165/(C248+C213)))</f>
        <v>0</v>
      </c>
      <c r="D338" s="121">
        <f t="shared" si="167"/>
        <v>0</v>
      </c>
      <c r="E338" s="22">
        <f t="shared" si="167"/>
        <v>0</v>
      </c>
      <c r="F338" s="121">
        <f t="shared" si="167"/>
        <v>0</v>
      </c>
      <c r="G338" s="22">
        <f t="shared" si="167"/>
        <v>0</v>
      </c>
      <c r="H338" s="121">
        <f t="shared" si="167"/>
        <v>0</v>
      </c>
      <c r="I338" s="23">
        <f t="shared" si="167"/>
        <v>0</v>
      </c>
      <c r="J338" s="121">
        <f t="shared" si="163"/>
        <v>0</v>
      </c>
      <c r="K338" s="23">
        <f t="shared" si="163"/>
        <v>0</v>
      </c>
      <c r="L338" s="121">
        <f t="shared" si="163"/>
        <v>0</v>
      </c>
      <c r="M338" s="23">
        <f t="shared" si="163"/>
        <v>0</v>
      </c>
      <c r="N338" s="121">
        <f t="shared" si="164"/>
        <v>0</v>
      </c>
    </row>
    <row r="339" spans="1:14" s="4" customFormat="1" ht="23.25" customHeight="1" x14ac:dyDescent="0.2">
      <c r="A339" s="12" t="s">
        <v>14</v>
      </c>
      <c r="B339" s="121">
        <f t="shared" si="161"/>
        <v>0.25806451612903225</v>
      </c>
      <c r="C339" s="22">
        <f t="shared" ref="C339:I339" si="168">IF(C249=0,0,(C166/(C249+C214)))</f>
        <v>0.21875</v>
      </c>
      <c r="D339" s="121">
        <f t="shared" si="168"/>
        <v>0.33333333333333331</v>
      </c>
      <c r="E339" s="22">
        <f t="shared" si="168"/>
        <v>0.3235294117647059</v>
      </c>
      <c r="F339" s="121">
        <f t="shared" si="168"/>
        <v>0.29729729729729731</v>
      </c>
      <c r="G339" s="22">
        <f t="shared" si="168"/>
        <v>0.16</v>
      </c>
      <c r="H339" s="121">
        <f t="shared" si="168"/>
        <v>0.16216216216216217</v>
      </c>
      <c r="I339" s="23">
        <f t="shared" si="168"/>
        <v>0.33333333333333331</v>
      </c>
      <c r="J339" s="121">
        <f t="shared" si="163"/>
        <v>0.33333333333333331</v>
      </c>
      <c r="K339" s="23">
        <f t="shared" si="163"/>
        <v>0.25925925925925924</v>
      </c>
      <c r="L339" s="121">
        <f t="shared" si="163"/>
        <v>0.44444444444444442</v>
      </c>
      <c r="M339" s="23">
        <f t="shared" si="163"/>
        <v>0.27272727272727271</v>
      </c>
      <c r="N339" s="121">
        <f t="shared" si="164"/>
        <v>27.653631284916202</v>
      </c>
    </row>
    <row r="340" spans="1:14" s="4" customFormat="1" ht="23.25" customHeight="1" x14ac:dyDescent="0.2">
      <c r="A340" s="12" t="s">
        <v>16</v>
      </c>
      <c r="B340" s="121">
        <f t="shared" si="161"/>
        <v>0.1</v>
      </c>
      <c r="C340" s="22">
        <f t="shared" ref="C340:I342" si="169">IF(C250=0,0,(C167/(C250+C215)))</f>
        <v>0.21052631578947367</v>
      </c>
      <c r="D340" s="121">
        <f t="shared" si="169"/>
        <v>0.21428571428571427</v>
      </c>
      <c r="E340" s="22">
        <f t="shared" si="169"/>
        <v>0</v>
      </c>
      <c r="F340" s="121">
        <f t="shared" si="169"/>
        <v>0</v>
      </c>
      <c r="G340" s="22">
        <f t="shared" si="169"/>
        <v>0</v>
      </c>
      <c r="H340" s="121">
        <f t="shared" si="169"/>
        <v>7.6923076923076927E-2</v>
      </c>
      <c r="I340" s="23">
        <f t="shared" si="169"/>
        <v>0.11764705882352941</v>
      </c>
      <c r="J340" s="121">
        <f t="shared" si="163"/>
        <v>0.13333333333333333</v>
      </c>
      <c r="K340" s="23">
        <f t="shared" si="163"/>
        <v>0</v>
      </c>
      <c r="L340" s="121">
        <f t="shared" si="163"/>
        <v>0.1</v>
      </c>
      <c r="M340" s="23">
        <f t="shared" si="163"/>
        <v>0.11764705882352941</v>
      </c>
      <c r="N340" s="121">
        <f t="shared" si="164"/>
        <v>10</v>
      </c>
    </row>
    <row r="341" spans="1:14" s="4" customFormat="1" ht="23.25" customHeight="1" x14ac:dyDescent="0.2">
      <c r="A341" s="12" t="s">
        <v>15</v>
      </c>
      <c r="B341" s="121">
        <f t="shared" si="161"/>
        <v>5.5555555555555552E-2</v>
      </c>
      <c r="C341" s="22">
        <f t="shared" si="169"/>
        <v>0.14285714285714285</v>
      </c>
      <c r="D341" s="121">
        <f t="shared" si="169"/>
        <v>0.14285714285714285</v>
      </c>
      <c r="E341" s="22">
        <f t="shared" si="169"/>
        <v>5.2631578947368418E-2</v>
      </c>
      <c r="F341" s="121">
        <f t="shared" si="169"/>
        <v>0.10526315789473684</v>
      </c>
      <c r="G341" s="22">
        <f t="shared" si="169"/>
        <v>0.15</v>
      </c>
      <c r="H341" s="121">
        <f t="shared" si="169"/>
        <v>5.8823529411764705E-2</v>
      </c>
      <c r="I341" s="23">
        <f t="shared" si="169"/>
        <v>0.14285714285714285</v>
      </c>
      <c r="J341" s="121">
        <f t="shared" si="163"/>
        <v>8.3333333333333329E-2</v>
      </c>
      <c r="K341" s="23">
        <f t="shared" si="163"/>
        <v>0.16666666666666666</v>
      </c>
      <c r="L341" s="121">
        <f t="shared" si="163"/>
        <v>0.22222222222222221</v>
      </c>
      <c r="M341" s="23">
        <f t="shared" si="163"/>
        <v>5.2631578947368418E-2</v>
      </c>
      <c r="N341" s="121">
        <f t="shared" si="164"/>
        <v>11.538461538461538</v>
      </c>
    </row>
    <row r="342" spans="1:14" s="4" customFormat="1" ht="23.25" customHeight="1" x14ac:dyDescent="0.2">
      <c r="A342" s="12" t="s">
        <v>222</v>
      </c>
      <c r="B342" s="121">
        <f t="shared" si="161"/>
        <v>2.2222222222222223E-2</v>
      </c>
      <c r="C342" s="22">
        <f t="shared" si="169"/>
        <v>0</v>
      </c>
      <c r="D342" s="121">
        <f t="shared" si="169"/>
        <v>1.0638297872340425E-2</v>
      </c>
      <c r="E342" s="22">
        <f t="shared" si="169"/>
        <v>9.0909090909090905E-3</v>
      </c>
      <c r="F342" s="121">
        <f t="shared" si="169"/>
        <v>0</v>
      </c>
      <c r="G342" s="22">
        <f t="shared" si="169"/>
        <v>0</v>
      </c>
      <c r="H342" s="121">
        <f t="shared" si="169"/>
        <v>8.5470085470085479E-3</v>
      </c>
      <c r="I342" s="23">
        <f t="shared" si="169"/>
        <v>0</v>
      </c>
      <c r="J342" s="121">
        <f t="shared" si="163"/>
        <v>1.8867924528301886E-2</v>
      </c>
      <c r="K342" s="23">
        <f t="shared" si="163"/>
        <v>4.1237113402061855E-2</v>
      </c>
      <c r="L342" s="121">
        <f t="shared" si="163"/>
        <v>0</v>
      </c>
      <c r="M342" s="23">
        <f t="shared" si="163"/>
        <v>2.1052631578947368E-2</v>
      </c>
      <c r="N342" s="121">
        <f t="shared" si="164"/>
        <v>1.0333863275039745</v>
      </c>
    </row>
    <row r="343" spans="1:14" s="9" customFormat="1" ht="17.25" customHeight="1" x14ac:dyDescent="0.25">
      <c r="A343" s="13" t="s">
        <v>7</v>
      </c>
      <c r="B343" s="120">
        <f>IF(B253=0,0,(B170/(B253+B217)))</f>
        <v>3.8348082595870206E-2</v>
      </c>
      <c r="C343" s="24">
        <f t="shared" ref="C343:K343" si="170">IF(C253=0,0,(C170/(C253+C217)))</f>
        <v>4.7619047619047616E-2</v>
      </c>
      <c r="D343" s="120">
        <f t="shared" si="170"/>
        <v>5.6886227544910177E-2</v>
      </c>
      <c r="E343" s="24">
        <f t="shared" si="170"/>
        <v>4.8913043478260872E-2</v>
      </c>
      <c r="F343" s="120">
        <f t="shared" si="170"/>
        <v>4.9479166666666664E-2</v>
      </c>
      <c r="G343" s="24">
        <f t="shared" si="170"/>
        <v>2.8571428571428571E-2</v>
      </c>
      <c r="H343" s="120">
        <f t="shared" si="170"/>
        <v>2.5000000000000001E-2</v>
      </c>
      <c r="I343" s="24">
        <f t="shared" si="170"/>
        <v>3.91644908616188E-2</v>
      </c>
      <c r="J343" s="120">
        <f t="shared" si="170"/>
        <v>3.9787798408488062E-2</v>
      </c>
      <c r="K343" s="135">
        <f t="shared" si="170"/>
        <v>6.006006006006006E-2</v>
      </c>
      <c r="L343" s="120">
        <f>IF(L253=0,0,(L170/(L253+L217)))</f>
        <v>0.05</v>
      </c>
      <c r="M343" s="135">
        <f>IF(M253=0,0,(M170/(M253+M217)))</f>
        <v>4.7770700636942678E-2</v>
      </c>
      <c r="N343" s="120">
        <f t="shared" si="164"/>
        <v>6.1935051891529964</v>
      </c>
    </row>
    <row r="344" spans="1:14" s="4" customFormat="1" ht="12" customHeight="1" x14ac:dyDescent="0.25">
      <c r="A344" s="6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8"/>
    </row>
    <row r="345" spans="1:14" s="99" customFormat="1" ht="23.25" customHeight="1" x14ac:dyDescent="0.25">
      <c r="A345" s="119" t="s">
        <v>339</v>
      </c>
      <c r="B345" s="124">
        <f t="shared" ref="B345:M345" si="171">IF((B140+B159)=0,0,(B159/(B140+B159)*100))</f>
        <v>4.4897959183673466</v>
      </c>
      <c r="C345" s="93">
        <f t="shared" si="171"/>
        <v>7.2115384615384608</v>
      </c>
      <c r="D345" s="124">
        <f t="shared" si="171"/>
        <v>7.6595744680851059</v>
      </c>
      <c r="E345" s="93">
        <f t="shared" si="171"/>
        <v>6.666666666666667</v>
      </c>
      <c r="F345" s="124">
        <f t="shared" si="171"/>
        <v>7.4803149606299222</v>
      </c>
      <c r="G345" s="93">
        <f t="shared" si="171"/>
        <v>4.3999999999999995</v>
      </c>
      <c r="H345" s="124">
        <f t="shared" si="171"/>
        <v>3.2727272727272729</v>
      </c>
      <c r="I345" s="93">
        <f t="shared" si="171"/>
        <v>5.7251908396946565</v>
      </c>
      <c r="J345" s="124">
        <f t="shared" si="171"/>
        <v>4.868913857677903</v>
      </c>
      <c r="K345" s="93">
        <f t="shared" si="171"/>
        <v>6.9264069264069263</v>
      </c>
      <c r="L345" s="124">
        <f t="shared" si="171"/>
        <v>6.8181818181818175</v>
      </c>
      <c r="M345" s="93">
        <f t="shared" si="171"/>
        <v>6.3106796116504853</v>
      </c>
      <c r="N345" s="124">
        <f>IF(N159=0,0,(N159*100/(N140+N159)))</f>
        <v>5.9147180192572213</v>
      </c>
    </row>
    <row r="346" spans="1:14" s="9" customFormat="1" ht="12" customHeight="1" x14ac:dyDescent="0.25">
      <c r="A346" s="39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8"/>
    </row>
    <row r="347" spans="1:14" s="99" customFormat="1" ht="23.25" customHeight="1" x14ac:dyDescent="0.25">
      <c r="A347" s="103" t="s">
        <v>316</v>
      </c>
      <c r="B347" s="107"/>
      <c r="C347" s="107"/>
      <c r="D347" s="107"/>
      <c r="E347" s="107"/>
      <c r="F347" s="107"/>
      <c r="G347" s="107"/>
      <c r="H347" s="107"/>
      <c r="I347" s="107"/>
      <c r="J347" s="107"/>
      <c r="K347" s="107"/>
      <c r="L347" s="107"/>
      <c r="M347" s="107"/>
      <c r="N347" s="108"/>
    </row>
    <row r="348" spans="1:14" s="4" customFormat="1" ht="23.25" customHeight="1" x14ac:dyDescent="0.2">
      <c r="A348" s="12" t="s">
        <v>37</v>
      </c>
      <c r="B348" s="123">
        <f t="shared" ref="B348:J348" si="172">IF(B242=0,0,(B185/B242)*100)</f>
        <v>2.8112449799196786</v>
      </c>
      <c r="C348" s="27">
        <f t="shared" si="172"/>
        <v>6.103286384976526</v>
      </c>
      <c r="D348" s="123">
        <f t="shared" si="172"/>
        <v>6.25</v>
      </c>
      <c r="E348" s="27">
        <f t="shared" si="172"/>
        <v>6.5891472868217065</v>
      </c>
      <c r="F348" s="123">
        <f t="shared" si="172"/>
        <v>7.421875</v>
      </c>
      <c r="G348" s="27">
        <f t="shared" si="172"/>
        <v>4.3307086614173231</v>
      </c>
      <c r="H348" s="123">
        <f t="shared" si="172"/>
        <v>2.8268551236749118</v>
      </c>
      <c r="I348" s="27">
        <f t="shared" si="172"/>
        <v>4.7794117647058822</v>
      </c>
      <c r="J348" s="123">
        <f t="shared" si="172"/>
        <v>4.7970479704797047</v>
      </c>
      <c r="K348" s="27">
        <f>IF(K185=0,0,(K185*100/K152+K170))</f>
        <v>25.116279069767444</v>
      </c>
      <c r="L348" s="123">
        <f>IF(L185=0,0,(L185*100/L152+L170))</f>
        <v>22.317073170731707</v>
      </c>
      <c r="M348" s="27">
        <f>IF(M185=0,0,(M185*100/M152+M170))</f>
        <v>20.181347150259068</v>
      </c>
      <c r="N348" s="123">
        <f>IF(N185=0,0,(N185*100/N152+N170))</f>
        <v>190.55555555555554</v>
      </c>
    </row>
    <row r="349" spans="1:14" s="4" customFormat="1" ht="23.25" customHeight="1" x14ac:dyDescent="0.2">
      <c r="A349" s="12" t="s">
        <v>38</v>
      </c>
      <c r="B349" s="123">
        <f t="shared" ref="B349:J349" si="173">IF(B242=0,0,(B178/B242)*100)</f>
        <v>2.4096385542168677</v>
      </c>
      <c r="C349" s="27">
        <f t="shared" si="173"/>
        <v>0.93896713615023475</v>
      </c>
      <c r="D349" s="123">
        <f t="shared" si="173"/>
        <v>1.6666666666666667</v>
      </c>
      <c r="E349" s="27">
        <f t="shared" si="173"/>
        <v>0.38759689922480622</v>
      </c>
      <c r="F349" s="123">
        <f t="shared" si="173"/>
        <v>0</v>
      </c>
      <c r="G349" s="27">
        <f t="shared" si="173"/>
        <v>0</v>
      </c>
      <c r="H349" s="123">
        <f t="shared" si="173"/>
        <v>0.70671378091872794</v>
      </c>
      <c r="I349" s="27">
        <f t="shared" si="173"/>
        <v>0.73529411764705876</v>
      </c>
      <c r="J349" s="123">
        <f t="shared" si="173"/>
        <v>0</v>
      </c>
      <c r="K349" s="27">
        <f>IF(K178=0,0,(K178*100/K152+K170))</f>
        <v>24.186046511627907</v>
      </c>
      <c r="L349" s="123">
        <f>IF(L178=0,0,(L178*100/L152+L170))</f>
        <v>0</v>
      </c>
      <c r="M349" s="27">
        <f>IF(M178=0,0,(M178*100/M152+M170))</f>
        <v>17.590673575129532</v>
      </c>
      <c r="N349" s="123">
        <f>IF(N178=0,0,(N178*100/N152+N170))</f>
        <v>186.13304093567251</v>
      </c>
    </row>
    <row r="350" spans="1:14" s="4" customFormat="1" ht="23.25" customHeight="1" x14ac:dyDescent="0.2">
      <c r="A350" s="12" t="s">
        <v>347</v>
      </c>
      <c r="B350" s="123">
        <f t="shared" ref="B350:J350" si="174">IF(B408=0,0,(B188/B408)*100)</f>
        <v>5</v>
      </c>
      <c r="C350" s="27">
        <f t="shared" si="174"/>
        <v>20</v>
      </c>
      <c r="D350" s="123">
        <f t="shared" si="174"/>
        <v>14.285714285714285</v>
      </c>
      <c r="E350" s="27">
        <f t="shared" si="174"/>
        <v>4.3478260869565215</v>
      </c>
      <c r="F350" s="123">
        <f t="shared" si="174"/>
        <v>9.5238095238095237</v>
      </c>
      <c r="G350" s="27">
        <f t="shared" si="174"/>
        <v>0</v>
      </c>
      <c r="H350" s="123">
        <f t="shared" si="174"/>
        <v>5</v>
      </c>
      <c r="I350" s="27">
        <f t="shared" si="174"/>
        <v>3.125</v>
      </c>
      <c r="J350" s="123">
        <f t="shared" si="174"/>
        <v>2.5641025641025639</v>
      </c>
      <c r="K350" s="27">
        <f>IF(K188=0,0,(K188*100/K152+K170))</f>
        <v>21.395348837209301</v>
      </c>
      <c r="L350" s="123">
        <f>IF(L188=0,0,(L188*100/L152+L170))</f>
        <v>15.487804878048781</v>
      </c>
      <c r="M350" s="27">
        <f>IF(M188=0,0,(M188*100/M152+M170))</f>
        <v>15.518134715025907</v>
      </c>
      <c r="N350" s="123">
        <f>IF(N188=0,0,(N188*100/N152+N170))</f>
        <v>185.65789473684211</v>
      </c>
    </row>
    <row r="351" spans="1:14" s="4" customFormat="1" ht="23.25" customHeight="1" x14ac:dyDescent="0.2">
      <c r="A351" s="12" t="s">
        <v>376</v>
      </c>
      <c r="B351" s="123">
        <f t="shared" ref="B351:J351" si="175">IF(B370=0,0,(B156/B370)*100)</f>
        <v>1.1363636363636365</v>
      </c>
      <c r="C351" s="27">
        <f t="shared" si="175"/>
        <v>1.3513513513513513</v>
      </c>
      <c r="D351" s="123">
        <f t="shared" si="175"/>
        <v>2.083333333333333</v>
      </c>
      <c r="E351" s="27">
        <f t="shared" si="175"/>
        <v>1.3513513513513513</v>
      </c>
      <c r="F351" s="123">
        <f t="shared" si="175"/>
        <v>4.3062200956937797</v>
      </c>
      <c r="G351" s="27">
        <f t="shared" si="175"/>
        <v>0.46948356807511737</v>
      </c>
      <c r="H351" s="123">
        <f t="shared" si="175"/>
        <v>0</v>
      </c>
      <c r="I351" s="27">
        <f t="shared" si="175"/>
        <v>1.3215859030837005</v>
      </c>
      <c r="J351" s="123">
        <f t="shared" si="175"/>
        <v>1.7621145374449341</v>
      </c>
      <c r="K351" s="27">
        <f>IF(K370=0,0,(K156*100/K370))</f>
        <v>0.56497175141242939</v>
      </c>
      <c r="L351" s="123">
        <f>IF(L370=0,0,(L156*100/L370))</f>
        <v>1.6877637130801688</v>
      </c>
      <c r="M351" s="27">
        <f>IF(M370=0,0,(M156*100/M370))</f>
        <v>1.5957446808510638</v>
      </c>
      <c r="N351" s="123">
        <f>IF(N370=0,0,(N156*100/N370))</f>
        <v>1.486988847583643</v>
      </c>
    </row>
    <row r="352" spans="1:14" s="4" customFormat="1" ht="23.25" customHeight="1" x14ac:dyDescent="0.2">
      <c r="A352" s="12" t="s">
        <v>39</v>
      </c>
      <c r="B352" s="123">
        <f t="shared" ref="B352:J352" si="176">IF(B240=0,0,(B157/B240)*100)</f>
        <v>0</v>
      </c>
      <c r="C352" s="27">
        <f t="shared" si="176"/>
        <v>0</v>
      </c>
      <c r="D352" s="123">
        <f t="shared" si="176"/>
        <v>0</v>
      </c>
      <c r="E352" s="27">
        <f t="shared" si="176"/>
        <v>0</v>
      </c>
      <c r="F352" s="123">
        <f t="shared" si="176"/>
        <v>3.8461538461538463</v>
      </c>
      <c r="G352" s="27">
        <f t="shared" si="176"/>
        <v>0</v>
      </c>
      <c r="H352" s="123">
        <f t="shared" si="176"/>
        <v>0</v>
      </c>
      <c r="I352" s="27">
        <f t="shared" si="176"/>
        <v>0</v>
      </c>
      <c r="J352" s="123">
        <f t="shared" si="176"/>
        <v>0</v>
      </c>
      <c r="K352" s="27">
        <f>IF(K157=0,0,(K157*100/K152+K170))</f>
        <v>0</v>
      </c>
      <c r="L352" s="123">
        <f>IF(L157=0,0,(L157*100/L152+L170))</f>
        <v>0</v>
      </c>
      <c r="M352" s="27">
        <f>IF(M157=0,0,(M157*100/M152+M170))</f>
        <v>0</v>
      </c>
      <c r="N352" s="123">
        <f>IF(N157=0,0,(N157*100/N152+N170))</f>
        <v>185.03654970760235</v>
      </c>
    </row>
    <row r="353" spans="1:14" s="4" customFormat="1" ht="12" customHeight="1" x14ac:dyDescent="0.2">
      <c r="A353" s="131"/>
      <c r="B353" s="132"/>
      <c r="C353" s="132"/>
      <c r="D353" s="132"/>
      <c r="E353" s="132"/>
      <c r="F353" s="132"/>
      <c r="G353" s="132"/>
      <c r="H353" s="132"/>
      <c r="I353" s="132"/>
      <c r="J353" s="132"/>
      <c r="K353" s="132"/>
      <c r="L353" s="132"/>
      <c r="M353" s="132"/>
      <c r="N353" s="132"/>
    </row>
    <row r="354" spans="1:14" s="122" customFormat="1" ht="23.25" customHeight="1" x14ac:dyDescent="0.25">
      <c r="A354" s="119" t="s">
        <v>40</v>
      </c>
      <c r="B354" s="255"/>
      <c r="C354" s="256"/>
      <c r="D354" s="256"/>
      <c r="E354" s="256"/>
      <c r="F354" s="256"/>
      <c r="G354" s="256"/>
      <c r="H354" s="256"/>
      <c r="I354" s="256"/>
      <c r="J354" s="256"/>
      <c r="K354" s="256"/>
      <c r="L354" s="256"/>
      <c r="M354" s="256"/>
      <c r="N354" s="257"/>
    </row>
    <row r="355" spans="1:14" s="9" customFormat="1" ht="12" customHeight="1" x14ac:dyDescent="0.25">
      <c r="A355" s="6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8"/>
    </row>
    <row r="356" spans="1:14" s="122" customFormat="1" ht="23.25" customHeight="1" x14ac:dyDescent="0.25">
      <c r="A356" s="103" t="s">
        <v>219</v>
      </c>
      <c r="B356" s="107"/>
      <c r="C356" s="107"/>
      <c r="D356" s="107"/>
      <c r="E356" s="107"/>
      <c r="F356" s="107"/>
      <c r="G356" s="107"/>
      <c r="H356" s="107"/>
      <c r="I356" s="107"/>
      <c r="J356" s="107"/>
      <c r="K356" s="107"/>
      <c r="L356" s="107"/>
      <c r="M356" s="107"/>
      <c r="N356" s="108"/>
    </row>
    <row r="357" spans="1:14" s="9" customFormat="1" ht="12" customHeight="1" x14ac:dyDescent="0.25">
      <c r="A357" s="36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8"/>
    </row>
    <row r="358" spans="1:14" s="9" customFormat="1" ht="23.25" customHeight="1" x14ac:dyDescent="0.25">
      <c r="A358" s="208" t="s">
        <v>41</v>
      </c>
      <c r="B358" s="107"/>
      <c r="C358" s="107"/>
      <c r="D358" s="107"/>
      <c r="E358" s="107"/>
      <c r="F358" s="107"/>
      <c r="G358" s="107"/>
      <c r="H358" s="107"/>
      <c r="I358" s="107"/>
      <c r="J358" s="107"/>
      <c r="K358" s="107"/>
      <c r="L358" s="107"/>
      <c r="M358" s="107"/>
      <c r="N358" s="108"/>
    </row>
    <row r="359" spans="1:14" s="4" customFormat="1" ht="23.25" customHeight="1" x14ac:dyDescent="0.25">
      <c r="A359" s="12" t="s">
        <v>42</v>
      </c>
      <c r="B359" s="106">
        <v>103</v>
      </c>
      <c r="C359" s="92">
        <v>81</v>
      </c>
      <c r="D359" s="106">
        <v>101</v>
      </c>
      <c r="E359" s="19">
        <v>143</v>
      </c>
      <c r="F359" s="106">
        <v>123</v>
      </c>
      <c r="G359" s="19">
        <v>107</v>
      </c>
      <c r="H359" s="106">
        <v>98</v>
      </c>
      <c r="I359" s="19">
        <v>100</v>
      </c>
      <c r="J359" s="106">
        <v>83</v>
      </c>
      <c r="K359" s="19">
        <v>81</v>
      </c>
      <c r="L359" s="106">
        <v>117</v>
      </c>
      <c r="M359" s="19">
        <v>59</v>
      </c>
      <c r="N359" s="105">
        <f>SUM(B359:M359)</f>
        <v>1196</v>
      </c>
    </row>
    <row r="360" spans="1:14" s="4" customFormat="1" ht="23.25" customHeight="1" x14ac:dyDescent="0.25">
      <c r="A360" s="12" t="s">
        <v>43</v>
      </c>
      <c r="B360" s="106">
        <v>52</v>
      </c>
      <c r="C360" s="92">
        <v>53</v>
      </c>
      <c r="D360" s="106">
        <v>67</v>
      </c>
      <c r="E360" s="19">
        <v>64</v>
      </c>
      <c r="F360" s="106">
        <v>69</v>
      </c>
      <c r="G360" s="19">
        <v>103</v>
      </c>
      <c r="H360" s="106">
        <v>83</v>
      </c>
      <c r="I360" s="19">
        <v>106</v>
      </c>
      <c r="J360" s="106">
        <v>120</v>
      </c>
      <c r="K360" s="19">
        <v>85</v>
      </c>
      <c r="L360" s="106">
        <v>103</v>
      </c>
      <c r="M360" s="19">
        <v>105</v>
      </c>
      <c r="N360" s="105">
        <f>SUM(B360:M360)</f>
        <v>1010</v>
      </c>
    </row>
    <row r="361" spans="1:14" s="4" customFormat="1" ht="23.25" customHeight="1" x14ac:dyDescent="0.25">
      <c r="A361" s="12" t="s">
        <v>44</v>
      </c>
      <c r="B361" s="106">
        <v>20</v>
      </c>
      <c r="C361" s="92">
        <v>11</v>
      </c>
      <c r="D361" s="106">
        <v>21</v>
      </c>
      <c r="E361" s="19">
        <v>11</v>
      </c>
      <c r="F361" s="106">
        <v>17</v>
      </c>
      <c r="G361" s="19">
        <v>1</v>
      </c>
      <c r="H361" s="106">
        <v>21</v>
      </c>
      <c r="I361" s="19">
        <v>17</v>
      </c>
      <c r="J361" s="106">
        <v>22</v>
      </c>
      <c r="K361" s="19">
        <v>11</v>
      </c>
      <c r="L361" s="106">
        <v>16</v>
      </c>
      <c r="M361" s="19">
        <v>21</v>
      </c>
      <c r="N361" s="105">
        <f>SUM(B361:M361)</f>
        <v>189</v>
      </c>
    </row>
    <row r="362" spans="1:14" s="9" customFormat="1" ht="23.25" customHeight="1" x14ac:dyDescent="0.25">
      <c r="A362" s="13" t="s">
        <v>45</v>
      </c>
      <c r="B362" s="105">
        <f t="shared" ref="B362:M362" si="177">SUM(B359:B361)</f>
        <v>175</v>
      </c>
      <c r="C362" s="15">
        <f t="shared" si="177"/>
        <v>145</v>
      </c>
      <c r="D362" s="105">
        <f t="shared" si="177"/>
        <v>189</v>
      </c>
      <c r="E362" s="44">
        <f t="shared" si="177"/>
        <v>218</v>
      </c>
      <c r="F362" s="105">
        <f t="shared" si="177"/>
        <v>209</v>
      </c>
      <c r="G362" s="14">
        <f t="shared" si="177"/>
        <v>211</v>
      </c>
      <c r="H362" s="105">
        <f t="shared" si="177"/>
        <v>202</v>
      </c>
      <c r="I362" s="44">
        <f t="shared" si="177"/>
        <v>223</v>
      </c>
      <c r="J362" s="105">
        <f t="shared" si="177"/>
        <v>225</v>
      </c>
      <c r="K362" s="14">
        <f t="shared" si="177"/>
        <v>177</v>
      </c>
      <c r="L362" s="105">
        <f>SUM(L359:L361)</f>
        <v>236</v>
      </c>
      <c r="M362" s="14">
        <f t="shared" si="177"/>
        <v>185</v>
      </c>
      <c r="N362" s="105">
        <f>SUM(B362:M362)</f>
        <v>2395</v>
      </c>
    </row>
    <row r="363" spans="1:14" s="4" customFormat="1" ht="12" customHeight="1" x14ac:dyDescent="0.25">
      <c r="A363" s="6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8"/>
    </row>
    <row r="364" spans="1:14" s="99" customFormat="1" ht="23.25" customHeight="1" x14ac:dyDescent="0.25">
      <c r="A364" s="119" t="s">
        <v>46</v>
      </c>
      <c r="B364" s="120">
        <f t="shared" ref="B364:N364" si="178">B362/B1485</f>
        <v>5.645161290322581</v>
      </c>
      <c r="C364" s="135">
        <f t="shared" si="178"/>
        <v>5.1785714285714288</v>
      </c>
      <c r="D364" s="120">
        <f t="shared" si="178"/>
        <v>6.096774193548387</v>
      </c>
      <c r="E364" s="135">
        <f t="shared" si="178"/>
        <v>7.2666666666666666</v>
      </c>
      <c r="F364" s="120">
        <f t="shared" si="178"/>
        <v>6.741935483870968</v>
      </c>
      <c r="G364" s="135">
        <f t="shared" si="178"/>
        <v>7.0333333333333332</v>
      </c>
      <c r="H364" s="120">
        <f t="shared" si="178"/>
        <v>6.5161290322580649</v>
      </c>
      <c r="I364" s="135">
        <f t="shared" si="178"/>
        <v>7.193548387096774</v>
      </c>
      <c r="J364" s="120">
        <f t="shared" si="178"/>
        <v>7.5</v>
      </c>
      <c r="K364" s="135">
        <f t="shared" si="178"/>
        <v>5.709677419354839</v>
      </c>
      <c r="L364" s="120">
        <f t="shared" si="178"/>
        <v>7.8666666666666663</v>
      </c>
      <c r="M364" s="135">
        <f t="shared" si="178"/>
        <v>5.967741935483871</v>
      </c>
      <c r="N364" s="24">
        <f t="shared" si="178"/>
        <v>26.032608695652176</v>
      </c>
    </row>
    <row r="365" spans="1:14" s="9" customFormat="1" ht="23.25" customHeight="1" x14ac:dyDescent="0.25">
      <c r="A365" s="39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8"/>
    </row>
    <row r="366" spans="1:14" s="9" customFormat="1" ht="23.25" customHeight="1" x14ac:dyDescent="0.25">
      <c r="A366" s="130" t="s">
        <v>47</v>
      </c>
      <c r="B366" s="106">
        <v>1</v>
      </c>
      <c r="C366" s="92">
        <v>3</v>
      </c>
      <c r="D366" s="106">
        <v>3</v>
      </c>
      <c r="E366" s="19">
        <v>4</v>
      </c>
      <c r="F366" s="106">
        <v>0</v>
      </c>
      <c r="G366" s="19">
        <v>2</v>
      </c>
      <c r="H366" s="106">
        <v>3</v>
      </c>
      <c r="I366" s="19">
        <v>4</v>
      </c>
      <c r="J366" s="106">
        <v>2</v>
      </c>
      <c r="K366" s="19">
        <v>0</v>
      </c>
      <c r="L366" s="106">
        <v>1</v>
      </c>
      <c r="M366" s="19">
        <v>3</v>
      </c>
      <c r="N366" s="105">
        <f>SUM(B366:M366)</f>
        <v>26</v>
      </c>
    </row>
    <row r="367" spans="1:14" s="9" customFormat="1" ht="12" customHeight="1" x14ac:dyDescent="0.25">
      <c r="A367" s="39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8"/>
    </row>
    <row r="368" spans="1:14" s="99" customFormat="1" ht="23.25" customHeight="1" x14ac:dyDescent="0.25">
      <c r="A368" s="183" t="s">
        <v>48</v>
      </c>
      <c r="B368" s="177">
        <f t="shared" ref="B368:J368" si="179">B366/C1485</f>
        <v>3.5714285714285712E-2</v>
      </c>
      <c r="C368" s="177">
        <f t="shared" si="179"/>
        <v>9.6774193548387094E-2</v>
      </c>
      <c r="D368" s="177">
        <f t="shared" si="179"/>
        <v>0.1</v>
      </c>
      <c r="E368" s="177">
        <f t="shared" si="179"/>
        <v>0.12903225806451613</v>
      </c>
      <c r="F368" s="177">
        <f t="shared" si="179"/>
        <v>0</v>
      </c>
      <c r="G368" s="177">
        <f t="shared" si="179"/>
        <v>6.4516129032258063E-2</v>
      </c>
      <c r="H368" s="177">
        <f t="shared" si="179"/>
        <v>9.6774193548387094E-2</v>
      </c>
      <c r="I368" s="177">
        <f t="shared" si="179"/>
        <v>0.13333333333333333</v>
      </c>
      <c r="J368" s="177">
        <f t="shared" si="179"/>
        <v>6.4516129032258063E-2</v>
      </c>
      <c r="K368" s="177">
        <f>K366/K1485</f>
        <v>0</v>
      </c>
      <c r="L368" s="177">
        <f>L366/L1485</f>
        <v>3.3333333333333333E-2</v>
      </c>
      <c r="M368" s="177">
        <f>M366/M1485</f>
        <v>9.6774193548387094E-2</v>
      </c>
      <c r="N368" s="177">
        <f>N366/N1485</f>
        <v>0.28260869565217389</v>
      </c>
    </row>
    <row r="369" spans="1:14" s="9" customFormat="1" ht="12" customHeight="1" x14ac:dyDescent="0.25">
      <c r="A369" s="39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8"/>
    </row>
    <row r="370" spans="1:14" s="9" customFormat="1" ht="23.25" customHeight="1" x14ac:dyDescent="0.25">
      <c r="A370" s="119" t="s">
        <v>49</v>
      </c>
      <c r="B370" s="105">
        <f>SUM(B362,B366)</f>
        <v>176</v>
      </c>
      <c r="C370" s="44">
        <f>SUM(C362,C366)</f>
        <v>148</v>
      </c>
      <c r="D370" s="105">
        <f t="shared" ref="D370:M370" si="180">SUM(D362,D366)</f>
        <v>192</v>
      </c>
      <c r="E370" s="44">
        <f t="shared" si="180"/>
        <v>222</v>
      </c>
      <c r="F370" s="105">
        <f>SUM(F362,F366)</f>
        <v>209</v>
      </c>
      <c r="G370" s="44">
        <f t="shared" si="180"/>
        <v>213</v>
      </c>
      <c r="H370" s="105">
        <f t="shared" si="180"/>
        <v>205</v>
      </c>
      <c r="I370" s="44">
        <f t="shared" si="180"/>
        <v>227</v>
      </c>
      <c r="J370" s="105">
        <f t="shared" si="180"/>
        <v>227</v>
      </c>
      <c r="K370" s="44">
        <f t="shared" si="180"/>
        <v>177</v>
      </c>
      <c r="L370" s="105">
        <f t="shared" si="180"/>
        <v>237</v>
      </c>
      <c r="M370" s="44">
        <f t="shared" si="180"/>
        <v>188</v>
      </c>
      <c r="N370" s="105">
        <f>SUM(B370:M370)</f>
        <v>2421</v>
      </c>
    </row>
    <row r="371" spans="1:14" s="4" customFormat="1" ht="23.25" customHeight="1" x14ac:dyDescent="0.25">
      <c r="A371" s="12" t="s">
        <v>50</v>
      </c>
      <c r="B371" s="106">
        <v>3</v>
      </c>
      <c r="C371" s="11">
        <v>3</v>
      </c>
      <c r="D371" s="106">
        <v>3</v>
      </c>
      <c r="E371" s="11">
        <v>3</v>
      </c>
      <c r="F371" s="106">
        <v>3</v>
      </c>
      <c r="G371" s="11">
        <v>3</v>
      </c>
      <c r="H371" s="106">
        <v>3</v>
      </c>
      <c r="I371" s="11">
        <v>3</v>
      </c>
      <c r="J371" s="106">
        <v>3</v>
      </c>
      <c r="K371" s="11">
        <v>3</v>
      </c>
      <c r="L371" s="106">
        <v>3</v>
      </c>
      <c r="M371" s="11">
        <v>3</v>
      </c>
      <c r="N371" s="105">
        <f>SUM(B371:M371)</f>
        <v>36</v>
      </c>
    </row>
    <row r="372" spans="1:14" s="99" customFormat="1" ht="23.25" customHeight="1" x14ac:dyDescent="0.25">
      <c r="A372" s="119" t="s">
        <v>51</v>
      </c>
      <c r="B372" s="124">
        <f t="shared" ref="B372:M372" si="181">IF(B371=0,0,B370/B371)</f>
        <v>58.666666666666664</v>
      </c>
      <c r="C372" s="93">
        <f>IF(C371=0,0,C370/C371)</f>
        <v>49.333333333333336</v>
      </c>
      <c r="D372" s="124">
        <f>IF(D371=0,0,D370/D371)</f>
        <v>64</v>
      </c>
      <c r="E372" s="93">
        <f t="shared" si="181"/>
        <v>74</v>
      </c>
      <c r="F372" s="124">
        <f t="shared" si="181"/>
        <v>69.666666666666671</v>
      </c>
      <c r="G372" s="93">
        <f>IF(G371=0,0,G370/G371)</f>
        <v>71</v>
      </c>
      <c r="H372" s="124">
        <f>IF(H371=0,0,H370/H371)</f>
        <v>68.333333333333329</v>
      </c>
      <c r="I372" s="93">
        <f t="shared" si="181"/>
        <v>75.666666666666671</v>
      </c>
      <c r="J372" s="124">
        <f>IF(J371=0,0,J370/J371)</f>
        <v>75.666666666666671</v>
      </c>
      <c r="K372" s="93">
        <f t="shared" si="181"/>
        <v>59</v>
      </c>
      <c r="L372" s="124">
        <f t="shared" si="181"/>
        <v>79</v>
      </c>
      <c r="M372" s="93">
        <f t="shared" si="181"/>
        <v>62.666666666666664</v>
      </c>
      <c r="N372" s="124">
        <f>IF(N371=0,0,N370/N371)</f>
        <v>67.25</v>
      </c>
    </row>
    <row r="373" spans="1:14" s="9" customFormat="1" ht="12" customHeight="1" x14ac:dyDescent="0.25">
      <c r="A373" s="39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8"/>
    </row>
    <row r="374" spans="1:14" s="9" customFormat="1" ht="23.25" customHeight="1" x14ac:dyDescent="0.25">
      <c r="A374" s="201" t="s">
        <v>52</v>
      </c>
      <c r="B374" s="109"/>
      <c r="C374" s="109"/>
      <c r="D374" s="109"/>
      <c r="E374" s="109"/>
      <c r="F374" s="109"/>
      <c r="G374" s="109"/>
      <c r="H374" s="109"/>
      <c r="I374" s="109"/>
      <c r="J374" s="109"/>
      <c r="K374" s="109"/>
      <c r="L374" s="109"/>
      <c r="M374" s="109"/>
      <c r="N374" s="110"/>
    </row>
    <row r="375" spans="1:14" s="4" customFormat="1" ht="23.25" customHeight="1" x14ac:dyDescent="0.25">
      <c r="A375" s="12" t="s">
        <v>42</v>
      </c>
      <c r="B375" s="106">
        <v>104</v>
      </c>
      <c r="C375" s="92">
        <v>84</v>
      </c>
      <c r="D375" s="106">
        <v>104</v>
      </c>
      <c r="E375" s="19">
        <v>132</v>
      </c>
      <c r="F375" s="106">
        <v>106</v>
      </c>
      <c r="G375" s="19">
        <v>93</v>
      </c>
      <c r="H375" s="106">
        <v>98</v>
      </c>
      <c r="I375" s="19">
        <v>77</v>
      </c>
      <c r="J375" s="106">
        <v>85</v>
      </c>
      <c r="K375" s="19">
        <v>64</v>
      </c>
      <c r="L375" s="106">
        <v>84</v>
      </c>
      <c r="M375" s="19">
        <v>59</v>
      </c>
      <c r="N375" s="105">
        <f>SUM(B375:M375)</f>
        <v>1090</v>
      </c>
    </row>
    <row r="376" spans="1:14" s="4" customFormat="1" ht="23.25" customHeight="1" x14ac:dyDescent="0.25">
      <c r="A376" s="12" t="s">
        <v>43</v>
      </c>
      <c r="B376" s="106">
        <v>52</v>
      </c>
      <c r="C376" s="92">
        <v>53</v>
      </c>
      <c r="D376" s="106">
        <v>67</v>
      </c>
      <c r="E376" s="19">
        <v>64</v>
      </c>
      <c r="F376" s="106">
        <v>69</v>
      </c>
      <c r="G376" s="19">
        <v>103</v>
      </c>
      <c r="H376" s="106">
        <v>83</v>
      </c>
      <c r="I376" s="19">
        <v>106</v>
      </c>
      <c r="J376" s="106">
        <v>120</v>
      </c>
      <c r="K376" s="19">
        <v>85</v>
      </c>
      <c r="L376" s="106">
        <v>102</v>
      </c>
      <c r="M376" s="19">
        <v>100</v>
      </c>
      <c r="N376" s="105">
        <f>SUM(B376:M376)</f>
        <v>1004</v>
      </c>
    </row>
    <row r="377" spans="1:14" s="4" customFormat="1" ht="23.25" customHeight="1" x14ac:dyDescent="0.25">
      <c r="A377" s="12" t="s">
        <v>44</v>
      </c>
      <c r="B377" s="106">
        <v>20</v>
      </c>
      <c r="C377" s="92">
        <v>11</v>
      </c>
      <c r="D377" s="106">
        <v>21</v>
      </c>
      <c r="E377" s="19">
        <v>11</v>
      </c>
      <c r="F377" s="106">
        <v>17</v>
      </c>
      <c r="G377" s="19">
        <v>1</v>
      </c>
      <c r="H377" s="106">
        <v>24</v>
      </c>
      <c r="I377" s="19">
        <v>17</v>
      </c>
      <c r="J377" s="106">
        <v>22</v>
      </c>
      <c r="K377" s="19">
        <v>11</v>
      </c>
      <c r="L377" s="106">
        <v>16</v>
      </c>
      <c r="M377" s="19">
        <v>24</v>
      </c>
      <c r="N377" s="105">
        <f>SUM(B377:M377)</f>
        <v>195</v>
      </c>
    </row>
    <row r="378" spans="1:14" s="9" customFormat="1" ht="23.25" customHeight="1" x14ac:dyDescent="0.25">
      <c r="A378" s="13" t="s">
        <v>7</v>
      </c>
      <c r="B378" s="105">
        <f>SUM(B375:B377)</f>
        <v>176</v>
      </c>
      <c r="C378" s="44">
        <f t="shared" ref="C378:M378" si="182">SUM(C375:C377)</f>
        <v>148</v>
      </c>
      <c r="D378" s="105">
        <f t="shared" si="182"/>
        <v>192</v>
      </c>
      <c r="E378" s="44">
        <f t="shared" si="182"/>
        <v>207</v>
      </c>
      <c r="F378" s="105">
        <f t="shared" si="182"/>
        <v>192</v>
      </c>
      <c r="G378" s="44">
        <f t="shared" si="182"/>
        <v>197</v>
      </c>
      <c r="H378" s="105">
        <f t="shared" si="182"/>
        <v>205</v>
      </c>
      <c r="I378" s="44">
        <f t="shared" si="182"/>
        <v>200</v>
      </c>
      <c r="J378" s="105">
        <f t="shared" si="182"/>
        <v>227</v>
      </c>
      <c r="K378" s="44">
        <f t="shared" si="182"/>
        <v>160</v>
      </c>
      <c r="L378" s="105">
        <f t="shared" si="182"/>
        <v>202</v>
      </c>
      <c r="M378" s="44">
        <f t="shared" si="182"/>
        <v>183</v>
      </c>
      <c r="N378" s="105">
        <f>SUM(B378:M378)</f>
        <v>2289</v>
      </c>
    </row>
    <row r="379" spans="1:14" s="9" customFormat="1" ht="23.25" customHeight="1" x14ac:dyDescent="0.25">
      <c r="A379" s="13" t="s">
        <v>53</v>
      </c>
      <c r="B379" s="124">
        <f t="shared" ref="B379:N379" si="183">AVERAGE(B378/B1485)</f>
        <v>5.67741935483871</v>
      </c>
      <c r="C379" s="93">
        <f t="shared" si="183"/>
        <v>5.2857142857142856</v>
      </c>
      <c r="D379" s="124">
        <f t="shared" si="183"/>
        <v>6.193548387096774</v>
      </c>
      <c r="E379" s="93">
        <f t="shared" si="183"/>
        <v>6.9</v>
      </c>
      <c r="F379" s="124">
        <f t="shared" si="183"/>
        <v>6.193548387096774</v>
      </c>
      <c r="G379" s="93">
        <f t="shared" si="183"/>
        <v>6.5666666666666664</v>
      </c>
      <c r="H379" s="124">
        <f t="shared" si="183"/>
        <v>6.612903225806452</v>
      </c>
      <c r="I379" s="93">
        <f t="shared" si="183"/>
        <v>6.4516129032258061</v>
      </c>
      <c r="J379" s="124">
        <f t="shared" si="183"/>
        <v>7.5666666666666664</v>
      </c>
      <c r="K379" s="29">
        <f t="shared" si="183"/>
        <v>5.161290322580645</v>
      </c>
      <c r="L379" s="124">
        <f t="shared" si="183"/>
        <v>6.7333333333333334</v>
      </c>
      <c r="M379" s="29">
        <f t="shared" si="183"/>
        <v>5.903225806451613</v>
      </c>
      <c r="N379" s="124">
        <f t="shared" si="183"/>
        <v>24.880434782608695</v>
      </c>
    </row>
    <row r="380" spans="1:14" s="9" customFormat="1" ht="23.25" customHeight="1" x14ac:dyDescent="0.25">
      <c r="A380" s="31" t="s">
        <v>54</v>
      </c>
      <c r="B380" s="124">
        <f t="shared" ref="B380:K380" si="184">IF(B378=0,0,(B378/B370)*100)</f>
        <v>100</v>
      </c>
      <c r="C380" s="29">
        <f t="shared" si="184"/>
        <v>100</v>
      </c>
      <c r="D380" s="124">
        <f t="shared" si="184"/>
        <v>100</v>
      </c>
      <c r="E380" s="29">
        <f t="shared" si="184"/>
        <v>93.243243243243242</v>
      </c>
      <c r="F380" s="124">
        <f>IF(F378=0,0,(F378/F370)*100)</f>
        <v>91.866028708133967</v>
      </c>
      <c r="G380" s="29">
        <f>IF(G378=0,0,(G378/G370)*100)</f>
        <v>92.488262910798127</v>
      </c>
      <c r="H380" s="124">
        <f t="shared" si="184"/>
        <v>100</v>
      </c>
      <c r="I380" s="29">
        <f t="shared" si="184"/>
        <v>88.105726872246692</v>
      </c>
      <c r="J380" s="124">
        <f t="shared" si="184"/>
        <v>100</v>
      </c>
      <c r="K380" s="29">
        <f t="shared" si="184"/>
        <v>90.395480225988706</v>
      </c>
      <c r="L380" s="124">
        <f>IF(L362=0,0,(L378/L362)*100)</f>
        <v>85.593220338983059</v>
      </c>
      <c r="M380" s="29">
        <f>IF(M362=0,0,(M378/M362)*100)</f>
        <v>98.918918918918919</v>
      </c>
      <c r="N380" s="124">
        <f>IF(N362=0,0,(N378/N362)*100)</f>
        <v>95.5741127348643</v>
      </c>
    </row>
    <row r="381" spans="1:14" s="9" customFormat="1" ht="12" customHeight="1" x14ac:dyDescent="0.25">
      <c r="A381" s="39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8"/>
    </row>
    <row r="382" spans="1:14" s="9" customFormat="1" ht="23.25" customHeight="1" x14ac:dyDescent="0.25">
      <c r="A382" s="103" t="s">
        <v>55</v>
      </c>
      <c r="B382" s="107"/>
      <c r="C382" s="107"/>
      <c r="D382" s="107"/>
      <c r="E382" s="107"/>
      <c r="F382" s="107"/>
      <c r="G382" s="107"/>
      <c r="H382" s="107"/>
      <c r="I382" s="107"/>
      <c r="J382" s="107"/>
      <c r="K382" s="107"/>
      <c r="L382" s="107"/>
      <c r="M382" s="107"/>
      <c r="N382" s="108"/>
    </row>
    <row r="383" spans="1:14" s="4" customFormat="1" ht="23.25" customHeight="1" x14ac:dyDescent="0.25">
      <c r="A383" s="12" t="s">
        <v>42</v>
      </c>
      <c r="B383" s="106">
        <v>0</v>
      </c>
      <c r="C383" s="92">
        <v>0</v>
      </c>
      <c r="D383" s="106">
        <v>0</v>
      </c>
      <c r="E383" s="11">
        <v>15</v>
      </c>
      <c r="F383" s="106">
        <v>17</v>
      </c>
      <c r="G383" s="11">
        <v>16</v>
      </c>
      <c r="H383" s="106">
        <v>0</v>
      </c>
      <c r="I383" s="11">
        <v>27</v>
      </c>
      <c r="J383" s="106">
        <v>0</v>
      </c>
      <c r="K383" s="11">
        <v>17</v>
      </c>
      <c r="L383" s="106">
        <v>34</v>
      </c>
      <c r="M383" s="92">
        <v>5</v>
      </c>
      <c r="N383" s="105">
        <f>SUM(B383:M383)</f>
        <v>131</v>
      </c>
    </row>
    <row r="384" spans="1:14" s="9" customFormat="1" ht="23.25" customHeight="1" x14ac:dyDescent="0.25">
      <c r="A384" s="13" t="s">
        <v>7</v>
      </c>
      <c r="B384" s="105">
        <f t="shared" ref="B384:M384" si="185">SUM(B383)</f>
        <v>0</v>
      </c>
      <c r="C384" s="14">
        <f>SUM(C383)</f>
        <v>0</v>
      </c>
      <c r="D384" s="105">
        <f t="shared" si="185"/>
        <v>0</v>
      </c>
      <c r="E384" s="14">
        <f t="shared" si="185"/>
        <v>15</v>
      </c>
      <c r="F384" s="105">
        <f t="shared" si="185"/>
        <v>17</v>
      </c>
      <c r="G384" s="14">
        <f t="shared" si="185"/>
        <v>16</v>
      </c>
      <c r="H384" s="105">
        <f t="shared" si="185"/>
        <v>0</v>
      </c>
      <c r="I384" s="14">
        <f t="shared" si="185"/>
        <v>27</v>
      </c>
      <c r="J384" s="105">
        <f t="shared" si="185"/>
        <v>0</v>
      </c>
      <c r="K384" s="14">
        <f t="shared" si="185"/>
        <v>17</v>
      </c>
      <c r="L384" s="105">
        <f t="shared" si="185"/>
        <v>34</v>
      </c>
      <c r="M384" s="44">
        <f t="shared" si="185"/>
        <v>5</v>
      </c>
      <c r="N384" s="105">
        <f>SUM(B384:M384)</f>
        <v>131</v>
      </c>
    </row>
    <row r="385" spans="1:14" s="9" customFormat="1" ht="23.25" customHeight="1" x14ac:dyDescent="0.25">
      <c r="A385" s="13" t="s">
        <v>46</v>
      </c>
      <c r="B385" s="124">
        <f t="shared" ref="B385:N385" si="186">AVERAGE(B384/B1485)</f>
        <v>0</v>
      </c>
      <c r="C385" s="29">
        <f t="shared" si="186"/>
        <v>0</v>
      </c>
      <c r="D385" s="124">
        <f t="shared" si="186"/>
        <v>0</v>
      </c>
      <c r="E385" s="29">
        <f t="shared" si="186"/>
        <v>0.5</v>
      </c>
      <c r="F385" s="124">
        <f t="shared" si="186"/>
        <v>0.54838709677419351</v>
      </c>
      <c r="G385" s="29">
        <f t="shared" si="186"/>
        <v>0.53333333333333333</v>
      </c>
      <c r="H385" s="124">
        <f t="shared" si="186"/>
        <v>0</v>
      </c>
      <c r="I385" s="29">
        <f t="shared" si="186"/>
        <v>0.87096774193548387</v>
      </c>
      <c r="J385" s="124">
        <f t="shared" si="186"/>
        <v>0</v>
      </c>
      <c r="K385" s="29">
        <f t="shared" si="186"/>
        <v>0.54838709677419351</v>
      </c>
      <c r="L385" s="124">
        <f t="shared" si="186"/>
        <v>1.1333333333333333</v>
      </c>
      <c r="M385" s="93">
        <f t="shared" si="186"/>
        <v>0.16129032258064516</v>
      </c>
      <c r="N385" s="124">
        <f t="shared" si="186"/>
        <v>1.423913043478261</v>
      </c>
    </row>
    <row r="386" spans="1:14" s="9" customFormat="1" ht="23.25" customHeight="1" x14ac:dyDescent="0.25">
      <c r="A386" s="31" t="s">
        <v>54</v>
      </c>
      <c r="B386" s="124">
        <f t="shared" ref="B386:M386" si="187">IF(B384=0,0,(B384/B370)*100)</f>
        <v>0</v>
      </c>
      <c r="C386" s="29">
        <f t="shared" si="187"/>
        <v>0</v>
      </c>
      <c r="D386" s="124">
        <f t="shared" si="187"/>
        <v>0</v>
      </c>
      <c r="E386" s="29">
        <f t="shared" si="187"/>
        <v>6.756756756756757</v>
      </c>
      <c r="F386" s="124">
        <f>IF(F384=0,0,(F384/F370)*100)</f>
        <v>8.133971291866029</v>
      </c>
      <c r="G386" s="29">
        <f t="shared" si="187"/>
        <v>7.511737089201878</v>
      </c>
      <c r="H386" s="124">
        <f t="shared" si="187"/>
        <v>0</v>
      </c>
      <c r="I386" s="29">
        <f>IF(I384=0,0,(I384/I370)*100)</f>
        <v>11.894273127753303</v>
      </c>
      <c r="J386" s="124">
        <f t="shared" si="187"/>
        <v>0</v>
      </c>
      <c r="K386" s="29">
        <f t="shared" si="187"/>
        <v>9.6045197740112993</v>
      </c>
      <c r="L386" s="124">
        <f t="shared" si="187"/>
        <v>14.345991561181433</v>
      </c>
      <c r="M386" s="93">
        <f t="shared" si="187"/>
        <v>2.6595744680851063</v>
      </c>
      <c r="N386" s="124">
        <f>SUM(B386:M386)</f>
        <v>60.906824068855805</v>
      </c>
    </row>
    <row r="387" spans="1:14" s="9" customFormat="1" ht="12" customHeight="1" x14ac:dyDescent="0.25">
      <c r="A387" s="41"/>
      <c r="B387" s="42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34"/>
    </row>
    <row r="388" spans="1:14" s="99" customFormat="1" ht="23.25" customHeight="1" x14ac:dyDescent="0.25">
      <c r="A388" s="103" t="s">
        <v>218</v>
      </c>
      <c r="B388" s="107"/>
      <c r="C388" s="107"/>
      <c r="D388" s="107"/>
      <c r="E388" s="107"/>
      <c r="F388" s="107"/>
      <c r="G388" s="107"/>
      <c r="H388" s="107"/>
      <c r="I388" s="107"/>
      <c r="J388" s="107"/>
      <c r="K388" s="107"/>
      <c r="L388" s="107"/>
      <c r="M388" s="107"/>
      <c r="N388" s="108"/>
    </row>
    <row r="389" spans="1:14" s="9" customFormat="1" ht="12" customHeight="1" x14ac:dyDescent="0.25">
      <c r="A389" s="39"/>
      <c r="B389" s="40"/>
      <c r="C389" s="40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8"/>
    </row>
    <row r="390" spans="1:14" s="9" customFormat="1" ht="23.25" customHeight="1" x14ac:dyDescent="0.25">
      <c r="A390" s="208" t="s">
        <v>56</v>
      </c>
      <c r="B390" s="107"/>
      <c r="C390" s="107"/>
      <c r="D390" s="107"/>
      <c r="E390" s="107"/>
      <c r="F390" s="107"/>
      <c r="G390" s="107"/>
      <c r="H390" s="107"/>
      <c r="I390" s="107"/>
      <c r="J390" s="107"/>
      <c r="K390" s="107"/>
      <c r="L390" s="107"/>
      <c r="M390" s="107"/>
      <c r="N390" s="108"/>
    </row>
    <row r="391" spans="1:14" s="4" customFormat="1" ht="23.25" customHeight="1" x14ac:dyDescent="0.25">
      <c r="A391" s="12" t="s">
        <v>57</v>
      </c>
      <c r="B391" s="106">
        <v>5</v>
      </c>
      <c r="C391" s="19">
        <v>7</v>
      </c>
      <c r="D391" s="106">
        <v>3</v>
      </c>
      <c r="E391" s="19">
        <v>2</v>
      </c>
      <c r="F391" s="106">
        <v>2</v>
      </c>
      <c r="G391" s="19">
        <v>1</v>
      </c>
      <c r="H391" s="106">
        <v>2</v>
      </c>
      <c r="I391" s="19">
        <v>5</v>
      </c>
      <c r="J391" s="106">
        <v>12</v>
      </c>
      <c r="K391" s="19">
        <v>11</v>
      </c>
      <c r="L391" s="106">
        <v>5</v>
      </c>
      <c r="M391" s="19">
        <v>10</v>
      </c>
      <c r="N391" s="105">
        <f>SUM(B391:M391)</f>
        <v>65</v>
      </c>
    </row>
    <row r="392" spans="1:14" s="4" customFormat="1" ht="23.25" customHeight="1" x14ac:dyDescent="0.25">
      <c r="A392" s="12" t="s">
        <v>334</v>
      </c>
      <c r="B392" s="106">
        <v>15</v>
      </c>
      <c r="C392" s="19">
        <v>14</v>
      </c>
      <c r="D392" s="106">
        <v>11</v>
      </c>
      <c r="E392" s="19">
        <v>21</v>
      </c>
      <c r="F392" s="106">
        <v>19</v>
      </c>
      <c r="G392" s="19">
        <v>19</v>
      </c>
      <c r="H392" s="106">
        <v>18</v>
      </c>
      <c r="I392" s="19">
        <v>27</v>
      </c>
      <c r="J392" s="106">
        <v>24</v>
      </c>
      <c r="K392" s="19">
        <v>23</v>
      </c>
      <c r="L392" s="106">
        <v>31</v>
      </c>
      <c r="M392" s="19">
        <v>20</v>
      </c>
      <c r="N392" s="105">
        <f>SUM(B392:M392)</f>
        <v>242</v>
      </c>
    </row>
    <row r="393" spans="1:14" s="4" customFormat="1" ht="23.25" customHeight="1" x14ac:dyDescent="0.25">
      <c r="A393" s="12" t="s">
        <v>58</v>
      </c>
      <c r="B393" s="106">
        <v>1</v>
      </c>
      <c r="C393" s="19">
        <v>0</v>
      </c>
      <c r="D393" s="106">
        <v>0</v>
      </c>
      <c r="E393" s="19">
        <v>0</v>
      </c>
      <c r="F393" s="106">
        <v>0</v>
      </c>
      <c r="G393" s="19">
        <v>0</v>
      </c>
      <c r="H393" s="106">
        <v>0</v>
      </c>
      <c r="I393" s="19">
        <v>0</v>
      </c>
      <c r="J393" s="106"/>
      <c r="K393" s="19"/>
      <c r="L393" s="106"/>
      <c r="M393" s="19">
        <v>0</v>
      </c>
      <c r="N393" s="105">
        <f>SUM(B393:M393)</f>
        <v>1</v>
      </c>
    </row>
    <row r="394" spans="1:14" s="9" customFormat="1" ht="23.25" customHeight="1" x14ac:dyDescent="0.25">
      <c r="A394" s="13" t="s">
        <v>7</v>
      </c>
      <c r="B394" s="105">
        <f>SUM(B391:B393)</f>
        <v>21</v>
      </c>
      <c r="C394" s="44">
        <f t="shared" ref="C394:I394" si="188">SUM(C391:C393)</f>
        <v>21</v>
      </c>
      <c r="D394" s="105">
        <f t="shared" si="188"/>
        <v>14</v>
      </c>
      <c r="E394" s="44">
        <f t="shared" si="188"/>
        <v>23</v>
      </c>
      <c r="F394" s="105">
        <f t="shared" si="188"/>
        <v>21</v>
      </c>
      <c r="G394" s="44">
        <f t="shared" si="188"/>
        <v>20</v>
      </c>
      <c r="H394" s="105">
        <f t="shared" si="188"/>
        <v>20</v>
      </c>
      <c r="I394" s="44">
        <f t="shared" si="188"/>
        <v>32</v>
      </c>
      <c r="J394" s="105">
        <f>SUM(J391:J393)</f>
        <v>36</v>
      </c>
      <c r="K394" s="44">
        <f>SUM(K391:K393)</f>
        <v>34</v>
      </c>
      <c r="L394" s="105">
        <f>SUM(L391:L393)</f>
        <v>36</v>
      </c>
      <c r="M394" s="44">
        <f>SUM(M391:M393)</f>
        <v>30</v>
      </c>
      <c r="N394" s="105">
        <f>SUM(B394:M394)</f>
        <v>308</v>
      </c>
    </row>
    <row r="395" spans="1:14" s="9" customFormat="1" ht="23.25" customHeight="1" x14ac:dyDescent="0.25">
      <c r="A395" s="13" t="s">
        <v>53</v>
      </c>
      <c r="B395" s="124">
        <f t="shared" ref="B395:N395" si="189">AVERAGE(B394/B1485)</f>
        <v>0.67741935483870963</v>
      </c>
      <c r="C395" s="29">
        <f t="shared" si="189"/>
        <v>0.75</v>
      </c>
      <c r="D395" s="124">
        <f t="shared" si="189"/>
        <v>0.45161290322580644</v>
      </c>
      <c r="E395" s="29">
        <f t="shared" si="189"/>
        <v>0.76666666666666672</v>
      </c>
      <c r="F395" s="124">
        <f t="shared" si="189"/>
        <v>0.67741935483870963</v>
      </c>
      <c r="G395" s="29">
        <f t="shared" si="189"/>
        <v>0.66666666666666663</v>
      </c>
      <c r="H395" s="124">
        <f t="shared" si="189"/>
        <v>0.64516129032258063</v>
      </c>
      <c r="I395" s="29">
        <f t="shared" si="189"/>
        <v>1.032258064516129</v>
      </c>
      <c r="J395" s="124">
        <f t="shared" si="189"/>
        <v>1.2</v>
      </c>
      <c r="K395" s="29">
        <f t="shared" si="189"/>
        <v>1.096774193548387</v>
      </c>
      <c r="L395" s="124">
        <f t="shared" si="189"/>
        <v>1.2</v>
      </c>
      <c r="M395" s="29">
        <f t="shared" si="189"/>
        <v>0.967741935483871</v>
      </c>
      <c r="N395" s="124">
        <f t="shared" si="189"/>
        <v>3.347826086956522</v>
      </c>
    </row>
    <row r="396" spans="1:14" s="4" customFormat="1" ht="12" customHeight="1" x14ac:dyDescent="0.25">
      <c r="A396" s="6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8"/>
    </row>
    <row r="397" spans="1:14" s="4" customFormat="1" ht="23.25" customHeight="1" x14ac:dyDescent="0.25">
      <c r="A397" s="103" t="s">
        <v>251</v>
      </c>
      <c r="B397" s="107"/>
      <c r="C397" s="107"/>
      <c r="D397" s="107"/>
      <c r="E397" s="107"/>
      <c r="F397" s="107"/>
      <c r="G397" s="107"/>
      <c r="H397" s="107"/>
      <c r="I397" s="107"/>
      <c r="J397" s="107"/>
      <c r="K397" s="107"/>
      <c r="L397" s="107"/>
      <c r="M397" s="107"/>
      <c r="N397" s="108"/>
    </row>
    <row r="398" spans="1:14" s="9" customFormat="1" ht="23.25" customHeight="1" x14ac:dyDescent="0.25">
      <c r="A398" s="12" t="s">
        <v>59</v>
      </c>
      <c r="B398" s="106">
        <v>11</v>
      </c>
      <c r="C398" s="19">
        <v>10</v>
      </c>
      <c r="D398" s="106">
        <v>8</v>
      </c>
      <c r="E398" s="19">
        <v>17</v>
      </c>
      <c r="F398" s="106">
        <v>7</v>
      </c>
      <c r="G398" s="19">
        <v>14</v>
      </c>
      <c r="H398" s="106">
        <v>9</v>
      </c>
      <c r="I398" s="19">
        <v>18</v>
      </c>
      <c r="J398" s="106">
        <v>27</v>
      </c>
      <c r="K398" s="19">
        <v>16</v>
      </c>
      <c r="L398" s="106">
        <v>16</v>
      </c>
      <c r="M398" s="19">
        <v>18</v>
      </c>
      <c r="N398" s="105">
        <f>SUM(B398:M398)</f>
        <v>171</v>
      </c>
    </row>
    <row r="399" spans="1:14" s="4" customFormat="1" ht="23.25" customHeight="1" x14ac:dyDescent="0.25">
      <c r="A399" s="12" t="s">
        <v>60</v>
      </c>
      <c r="B399" s="106">
        <v>11</v>
      </c>
      <c r="C399" s="19">
        <v>12</v>
      </c>
      <c r="D399" s="106">
        <v>6</v>
      </c>
      <c r="E399" s="19">
        <v>8</v>
      </c>
      <c r="F399" s="106">
        <v>15</v>
      </c>
      <c r="G399" s="19">
        <v>7</v>
      </c>
      <c r="H399" s="106">
        <v>11</v>
      </c>
      <c r="I399" s="19">
        <v>15</v>
      </c>
      <c r="J399" s="106">
        <v>12</v>
      </c>
      <c r="K399" s="19">
        <v>20</v>
      </c>
      <c r="L399" s="106">
        <v>20</v>
      </c>
      <c r="M399" s="19">
        <v>15</v>
      </c>
      <c r="N399" s="105">
        <f>SUM(B399:M399)</f>
        <v>152</v>
      </c>
    </row>
    <row r="400" spans="1:14" s="4" customFormat="1" ht="23.25" customHeight="1" x14ac:dyDescent="0.25">
      <c r="A400" s="12" t="s">
        <v>61</v>
      </c>
      <c r="B400" s="106">
        <v>0</v>
      </c>
      <c r="C400" s="19"/>
      <c r="D400" s="106">
        <v>0</v>
      </c>
      <c r="E400" s="19">
        <v>0</v>
      </c>
      <c r="F400" s="106">
        <v>0</v>
      </c>
      <c r="G400" s="19">
        <v>0</v>
      </c>
      <c r="H400" s="106">
        <v>0</v>
      </c>
      <c r="I400" s="19"/>
      <c r="J400" s="106"/>
      <c r="K400" s="19"/>
      <c r="L400" s="106"/>
      <c r="M400" s="19">
        <v>0</v>
      </c>
      <c r="N400" s="105">
        <f>SUM(B400:M400)</f>
        <v>0</v>
      </c>
    </row>
    <row r="401" spans="1:14" s="9" customFormat="1" ht="23.25" customHeight="1" x14ac:dyDescent="0.25">
      <c r="A401" s="43" t="s">
        <v>7</v>
      </c>
      <c r="B401" s="105">
        <f>SUM(B398:B400)</f>
        <v>22</v>
      </c>
      <c r="C401" s="44">
        <f t="shared" ref="C401:I401" si="190">SUM(C398:C400)</f>
        <v>22</v>
      </c>
      <c r="D401" s="105">
        <f t="shared" si="190"/>
        <v>14</v>
      </c>
      <c r="E401" s="44">
        <f t="shared" si="190"/>
        <v>25</v>
      </c>
      <c r="F401" s="105">
        <f t="shared" si="190"/>
        <v>22</v>
      </c>
      <c r="G401" s="44">
        <f t="shared" si="190"/>
        <v>21</v>
      </c>
      <c r="H401" s="105">
        <f t="shared" si="190"/>
        <v>20</v>
      </c>
      <c r="I401" s="44">
        <f t="shared" si="190"/>
        <v>33</v>
      </c>
      <c r="J401" s="105">
        <f>SUM(J398:J400)</f>
        <v>39</v>
      </c>
      <c r="K401" s="14">
        <f>SUM(K398:K400)</f>
        <v>36</v>
      </c>
      <c r="L401" s="105">
        <f>SUM(L398:L400)</f>
        <v>36</v>
      </c>
      <c r="M401" s="15">
        <f>SUM(M398:M400)</f>
        <v>33</v>
      </c>
      <c r="N401" s="105">
        <f>SUM(B401:M401)</f>
        <v>323</v>
      </c>
    </row>
    <row r="402" spans="1:14" s="4" customFormat="1" ht="23.25" customHeight="1" x14ac:dyDescent="0.25">
      <c r="A402" s="13" t="s">
        <v>53</v>
      </c>
      <c r="B402" s="124">
        <f t="shared" ref="B402:N402" si="191">AVERAGE(B401/B1485)</f>
        <v>0.70967741935483875</v>
      </c>
      <c r="C402" s="29">
        <f t="shared" si="191"/>
        <v>0.7857142857142857</v>
      </c>
      <c r="D402" s="124">
        <f t="shared" si="191"/>
        <v>0.45161290322580644</v>
      </c>
      <c r="E402" s="29">
        <f t="shared" si="191"/>
        <v>0.83333333333333337</v>
      </c>
      <c r="F402" s="124">
        <f t="shared" si="191"/>
        <v>0.70967741935483875</v>
      </c>
      <c r="G402" s="29">
        <f t="shared" si="191"/>
        <v>0.7</v>
      </c>
      <c r="H402" s="124">
        <f t="shared" si="191"/>
        <v>0.64516129032258063</v>
      </c>
      <c r="I402" s="29">
        <f t="shared" si="191"/>
        <v>1.064516129032258</v>
      </c>
      <c r="J402" s="124">
        <f t="shared" si="191"/>
        <v>1.3</v>
      </c>
      <c r="K402" s="29">
        <f t="shared" si="191"/>
        <v>1.1612903225806452</v>
      </c>
      <c r="L402" s="124">
        <f t="shared" si="191"/>
        <v>1.2</v>
      </c>
      <c r="M402" s="29">
        <f t="shared" si="191"/>
        <v>1.064516129032258</v>
      </c>
      <c r="N402" s="124">
        <f t="shared" si="191"/>
        <v>3.5108695652173911</v>
      </c>
    </row>
    <row r="403" spans="1:14" s="9" customFormat="1" ht="12" customHeight="1" x14ac:dyDescent="0.25">
      <c r="A403" s="39"/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8"/>
    </row>
    <row r="404" spans="1:14" s="9" customFormat="1" ht="23.25" customHeight="1" x14ac:dyDescent="0.25">
      <c r="A404" s="103" t="s">
        <v>252</v>
      </c>
      <c r="B404" s="107"/>
      <c r="C404" s="107"/>
      <c r="D404" s="107"/>
      <c r="E404" s="107"/>
      <c r="F404" s="107"/>
      <c r="G404" s="107"/>
      <c r="H404" s="107"/>
      <c r="I404" s="107"/>
      <c r="J404" s="107"/>
      <c r="K404" s="107"/>
      <c r="L404" s="107"/>
      <c r="M404" s="107"/>
      <c r="N404" s="108"/>
    </row>
    <row r="405" spans="1:14" s="9" customFormat="1" ht="23.25" customHeight="1" x14ac:dyDescent="0.25">
      <c r="A405" s="12" t="s">
        <v>59</v>
      </c>
      <c r="B405" s="106">
        <v>10</v>
      </c>
      <c r="C405" s="19">
        <v>9</v>
      </c>
      <c r="D405" s="106">
        <v>8</v>
      </c>
      <c r="E405" s="19">
        <v>15</v>
      </c>
      <c r="F405" s="106">
        <v>6</v>
      </c>
      <c r="G405" s="19">
        <v>13</v>
      </c>
      <c r="H405" s="106">
        <v>9</v>
      </c>
      <c r="I405" s="19">
        <v>17</v>
      </c>
      <c r="J405" s="106">
        <v>27</v>
      </c>
      <c r="K405" s="19">
        <v>14</v>
      </c>
      <c r="L405" s="106">
        <v>16</v>
      </c>
      <c r="M405" s="19">
        <v>17</v>
      </c>
      <c r="N405" s="105">
        <f>SUM(B405:M405)</f>
        <v>161</v>
      </c>
    </row>
    <row r="406" spans="1:14" s="4" customFormat="1" ht="23.25" customHeight="1" x14ac:dyDescent="0.25">
      <c r="A406" s="12" t="s">
        <v>60</v>
      </c>
      <c r="B406" s="106">
        <v>10</v>
      </c>
      <c r="C406" s="19">
        <v>11</v>
      </c>
      <c r="D406" s="106">
        <v>6</v>
      </c>
      <c r="E406" s="19">
        <v>8</v>
      </c>
      <c r="F406" s="106">
        <v>15</v>
      </c>
      <c r="G406" s="19">
        <v>7</v>
      </c>
      <c r="H406" s="106">
        <v>11</v>
      </c>
      <c r="I406" s="19">
        <v>15</v>
      </c>
      <c r="J406" s="106">
        <v>12</v>
      </c>
      <c r="K406" s="19">
        <v>19</v>
      </c>
      <c r="L406" s="106">
        <v>20</v>
      </c>
      <c r="M406" s="19">
        <v>15</v>
      </c>
      <c r="N406" s="105">
        <f>SUM(B406:M406)</f>
        <v>149</v>
      </c>
    </row>
    <row r="407" spans="1:14" s="4" customFormat="1" ht="23.25" customHeight="1" x14ac:dyDescent="0.25">
      <c r="A407" s="12" t="s">
        <v>61</v>
      </c>
      <c r="B407" s="106">
        <v>0</v>
      </c>
      <c r="C407" s="19">
        <v>0</v>
      </c>
      <c r="D407" s="106">
        <v>0</v>
      </c>
      <c r="E407" s="19">
        <v>0</v>
      </c>
      <c r="F407" s="106">
        <v>0</v>
      </c>
      <c r="G407" s="19">
        <v>0</v>
      </c>
      <c r="H407" s="106" t="s">
        <v>421</v>
      </c>
      <c r="I407" s="19" t="s">
        <v>421</v>
      </c>
      <c r="J407" s="106" t="s">
        <v>421</v>
      </c>
      <c r="K407" s="19" t="s">
        <v>421</v>
      </c>
      <c r="L407" s="106" t="s">
        <v>421</v>
      </c>
      <c r="M407" s="19">
        <v>0</v>
      </c>
      <c r="N407" s="105">
        <f>SUM(B407:M407)</f>
        <v>0</v>
      </c>
    </row>
    <row r="408" spans="1:14" s="9" customFormat="1" ht="23.25" customHeight="1" x14ac:dyDescent="0.25">
      <c r="A408" s="13" t="s">
        <v>7</v>
      </c>
      <c r="B408" s="105">
        <f>SUM(B405:B407)</f>
        <v>20</v>
      </c>
      <c r="C408" s="44">
        <f t="shared" ref="C408:I408" si="192">SUM(C405:C407)</f>
        <v>20</v>
      </c>
      <c r="D408" s="105">
        <f t="shared" si="192"/>
        <v>14</v>
      </c>
      <c r="E408" s="44">
        <f t="shared" si="192"/>
        <v>23</v>
      </c>
      <c r="F408" s="105">
        <f t="shared" si="192"/>
        <v>21</v>
      </c>
      <c r="G408" s="44">
        <f t="shared" si="192"/>
        <v>20</v>
      </c>
      <c r="H408" s="105">
        <f t="shared" si="192"/>
        <v>20</v>
      </c>
      <c r="I408" s="44">
        <f t="shared" si="192"/>
        <v>32</v>
      </c>
      <c r="J408" s="105">
        <f>SUM(J405:J407)</f>
        <v>39</v>
      </c>
      <c r="K408" s="14">
        <f>SUM(K405:K407)</f>
        <v>33</v>
      </c>
      <c r="L408" s="105">
        <f>SUM(L405:L407)</f>
        <v>36</v>
      </c>
      <c r="M408" s="14">
        <f>SUM(M405:M407)</f>
        <v>32</v>
      </c>
      <c r="N408" s="105">
        <f>SUM(B408:M408)</f>
        <v>310</v>
      </c>
    </row>
    <row r="409" spans="1:14" s="4" customFormat="1" ht="23.25" customHeight="1" x14ac:dyDescent="0.25">
      <c r="A409" s="13" t="s">
        <v>53</v>
      </c>
      <c r="B409" s="124">
        <f t="shared" ref="B409:N409" si="193">B408/B1485</f>
        <v>0.64516129032258063</v>
      </c>
      <c r="C409" s="29">
        <f t="shared" si="193"/>
        <v>0.7142857142857143</v>
      </c>
      <c r="D409" s="124">
        <f t="shared" si="193"/>
        <v>0.45161290322580644</v>
      </c>
      <c r="E409" s="29">
        <f t="shared" si="193"/>
        <v>0.76666666666666672</v>
      </c>
      <c r="F409" s="124">
        <f t="shared" si="193"/>
        <v>0.67741935483870963</v>
      </c>
      <c r="G409" s="29">
        <f t="shared" si="193"/>
        <v>0.66666666666666663</v>
      </c>
      <c r="H409" s="124">
        <f t="shared" si="193"/>
        <v>0.64516129032258063</v>
      </c>
      <c r="I409" s="29">
        <f t="shared" si="193"/>
        <v>1.032258064516129</v>
      </c>
      <c r="J409" s="124">
        <f t="shared" si="193"/>
        <v>1.3</v>
      </c>
      <c r="K409" s="29">
        <f t="shared" si="193"/>
        <v>1.064516129032258</v>
      </c>
      <c r="L409" s="124">
        <f t="shared" si="193"/>
        <v>1.2</v>
      </c>
      <c r="M409" s="29">
        <f t="shared" si="193"/>
        <v>1.032258064516129</v>
      </c>
      <c r="N409" s="124">
        <f t="shared" si="193"/>
        <v>3.3695652173913042</v>
      </c>
    </row>
    <row r="410" spans="1:14" s="9" customFormat="1" ht="23.25" customHeight="1" x14ac:dyDescent="0.25">
      <c r="A410" s="13" t="s">
        <v>62</v>
      </c>
      <c r="B410" s="124">
        <f t="shared" ref="B410:M410" si="194">IF(B401=0,0,(B408/B401)*100)</f>
        <v>90.909090909090907</v>
      </c>
      <c r="C410" s="29">
        <f t="shared" si="194"/>
        <v>90.909090909090907</v>
      </c>
      <c r="D410" s="124">
        <f t="shared" si="194"/>
        <v>100</v>
      </c>
      <c r="E410" s="29">
        <f t="shared" si="194"/>
        <v>92</v>
      </c>
      <c r="F410" s="124">
        <f t="shared" si="194"/>
        <v>95.454545454545453</v>
      </c>
      <c r="G410" s="29">
        <f t="shared" si="194"/>
        <v>95.238095238095227</v>
      </c>
      <c r="H410" s="124">
        <f t="shared" si="194"/>
        <v>100</v>
      </c>
      <c r="I410" s="29">
        <f t="shared" si="194"/>
        <v>96.969696969696969</v>
      </c>
      <c r="J410" s="124">
        <f t="shared" si="194"/>
        <v>100</v>
      </c>
      <c r="K410" s="29">
        <f t="shared" si="194"/>
        <v>91.666666666666657</v>
      </c>
      <c r="L410" s="124">
        <f t="shared" si="194"/>
        <v>100</v>
      </c>
      <c r="M410" s="29">
        <f t="shared" si="194"/>
        <v>96.969696969696969</v>
      </c>
      <c r="N410" s="124">
        <f>IF(N401=0,0,(N408/N401)*100)</f>
        <v>95.975232198142407</v>
      </c>
    </row>
    <row r="411" spans="1:14" s="9" customFormat="1" ht="12" customHeight="1" x14ac:dyDescent="0.25">
      <c r="A411" s="6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8"/>
    </row>
    <row r="412" spans="1:14" s="4" customFormat="1" ht="23.25" customHeight="1" x14ac:dyDescent="0.25">
      <c r="A412" s="103" t="s">
        <v>253</v>
      </c>
      <c r="B412" s="107"/>
      <c r="C412" s="107"/>
      <c r="D412" s="107"/>
      <c r="E412" s="107"/>
      <c r="F412" s="107"/>
      <c r="G412" s="107"/>
      <c r="H412" s="107"/>
      <c r="I412" s="107"/>
      <c r="J412" s="107"/>
      <c r="K412" s="107"/>
      <c r="L412" s="107"/>
      <c r="M412" s="107"/>
      <c r="N412" s="108"/>
    </row>
    <row r="413" spans="1:14" s="9" customFormat="1" ht="23.25" customHeight="1" x14ac:dyDescent="0.25">
      <c r="A413" s="12" t="s">
        <v>59</v>
      </c>
      <c r="B413" s="106">
        <v>1</v>
      </c>
      <c r="C413" s="11">
        <v>0</v>
      </c>
      <c r="D413" s="106">
        <v>0</v>
      </c>
      <c r="E413" s="11">
        <v>2</v>
      </c>
      <c r="F413" s="106">
        <v>1</v>
      </c>
      <c r="G413" s="11">
        <v>1</v>
      </c>
      <c r="H413" s="106">
        <v>0</v>
      </c>
      <c r="I413" s="11">
        <v>1</v>
      </c>
      <c r="J413" s="106">
        <v>0</v>
      </c>
      <c r="K413" s="11">
        <v>3</v>
      </c>
      <c r="L413" s="106">
        <v>0</v>
      </c>
      <c r="M413" s="11">
        <v>0</v>
      </c>
      <c r="N413" s="105">
        <f t="shared" ref="N413:N418" si="195">SUM(B413:M413)</f>
        <v>9</v>
      </c>
    </row>
    <row r="414" spans="1:14" s="4" customFormat="1" ht="23.25" customHeight="1" x14ac:dyDescent="0.25">
      <c r="A414" s="12" t="s">
        <v>60</v>
      </c>
      <c r="B414" s="106">
        <v>1</v>
      </c>
      <c r="C414" s="11">
        <v>1</v>
      </c>
      <c r="D414" s="106">
        <v>0</v>
      </c>
      <c r="E414" s="11">
        <v>0</v>
      </c>
      <c r="F414" s="106">
        <v>0</v>
      </c>
      <c r="G414" s="11">
        <v>0</v>
      </c>
      <c r="H414" s="106">
        <v>0</v>
      </c>
      <c r="I414" s="11">
        <v>0</v>
      </c>
      <c r="J414" s="106">
        <v>0</v>
      </c>
      <c r="K414" s="11">
        <v>0</v>
      </c>
      <c r="L414" s="106">
        <v>0</v>
      </c>
      <c r="M414" s="11">
        <v>1</v>
      </c>
      <c r="N414" s="105">
        <f t="shared" si="195"/>
        <v>3</v>
      </c>
    </row>
    <row r="415" spans="1:14" s="4" customFormat="1" ht="23.25" customHeight="1" x14ac:dyDescent="0.25">
      <c r="A415" s="12" t="s">
        <v>61</v>
      </c>
      <c r="B415" s="106">
        <v>0</v>
      </c>
      <c r="C415" s="11">
        <v>0</v>
      </c>
      <c r="D415" s="106">
        <v>0</v>
      </c>
      <c r="E415" s="11">
        <v>0</v>
      </c>
      <c r="F415" s="106">
        <v>0</v>
      </c>
      <c r="G415" s="11">
        <v>0</v>
      </c>
      <c r="H415" s="106">
        <v>0</v>
      </c>
      <c r="I415" s="11">
        <v>0</v>
      </c>
      <c r="J415" s="106">
        <v>0</v>
      </c>
      <c r="K415" s="11">
        <v>0</v>
      </c>
      <c r="L415" s="106">
        <v>0</v>
      </c>
      <c r="M415" s="11">
        <v>0</v>
      </c>
      <c r="N415" s="105">
        <f t="shared" si="195"/>
        <v>0</v>
      </c>
    </row>
    <row r="416" spans="1:14" s="9" customFormat="1" ht="23.25" customHeight="1" x14ac:dyDescent="0.25">
      <c r="A416" s="13" t="s">
        <v>7</v>
      </c>
      <c r="B416" s="105">
        <f>SUM(B413:B415)</f>
        <v>2</v>
      </c>
      <c r="C416" s="44">
        <f t="shared" ref="C416:I416" si="196">SUM(C413:C415)</f>
        <v>1</v>
      </c>
      <c r="D416" s="105">
        <f t="shared" si="196"/>
        <v>0</v>
      </c>
      <c r="E416" s="44">
        <f t="shared" si="196"/>
        <v>2</v>
      </c>
      <c r="F416" s="105">
        <f t="shared" si="196"/>
        <v>1</v>
      </c>
      <c r="G416" s="44">
        <f t="shared" si="196"/>
        <v>1</v>
      </c>
      <c r="H416" s="105">
        <f t="shared" si="196"/>
        <v>0</v>
      </c>
      <c r="I416" s="44">
        <f t="shared" si="196"/>
        <v>1</v>
      </c>
      <c r="J416" s="105">
        <f>SUM(J413:J415)</f>
        <v>0</v>
      </c>
      <c r="K416" s="14">
        <f>SUM(K413:K415)</f>
        <v>3</v>
      </c>
      <c r="L416" s="105">
        <f>SUM(L413:L415)</f>
        <v>0</v>
      </c>
      <c r="M416" s="14">
        <f>SUM(M413:M415)</f>
        <v>1</v>
      </c>
      <c r="N416" s="105">
        <f t="shared" si="195"/>
        <v>12</v>
      </c>
    </row>
    <row r="417" spans="1:14" s="4" customFormat="1" ht="23.25" customHeight="1" x14ac:dyDescent="0.25">
      <c r="A417" s="13" t="s">
        <v>53</v>
      </c>
      <c r="B417" s="124">
        <f t="shared" ref="B417:N417" si="197">B416/B1485</f>
        <v>6.4516129032258063E-2</v>
      </c>
      <c r="C417" s="29">
        <f t="shared" si="197"/>
        <v>3.5714285714285712E-2</v>
      </c>
      <c r="D417" s="124">
        <f t="shared" si="197"/>
        <v>0</v>
      </c>
      <c r="E417" s="29">
        <f t="shared" si="197"/>
        <v>6.6666666666666666E-2</v>
      </c>
      <c r="F417" s="124">
        <f t="shared" si="197"/>
        <v>3.2258064516129031E-2</v>
      </c>
      <c r="G417" s="29">
        <f t="shared" si="197"/>
        <v>3.3333333333333333E-2</v>
      </c>
      <c r="H417" s="124">
        <f t="shared" si="197"/>
        <v>0</v>
      </c>
      <c r="I417" s="29">
        <f t="shared" si="197"/>
        <v>3.2258064516129031E-2</v>
      </c>
      <c r="J417" s="124">
        <f t="shared" si="197"/>
        <v>0</v>
      </c>
      <c r="K417" s="29">
        <f t="shared" si="197"/>
        <v>9.6774193548387094E-2</v>
      </c>
      <c r="L417" s="124">
        <f t="shared" si="197"/>
        <v>0</v>
      </c>
      <c r="M417" s="29">
        <f t="shared" si="197"/>
        <v>3.2258064516129031E-2</v>
      </c>
      <c r="N417" s="124">
        <f t="shared" si="197"/>
        <v>0.13043478260869565</v>
      </c>
    </row>
    <row r="418" spans="1:14" s="9" customFormat="1" ht="23.25" customHeight="1" x14ac:dyDescent="0.25">
      <c r="A418" s="13" t="s">
        <v>62</v>
      </c>
      <c r="B418" s="124">
        <f>IF(B401=0,0,(B416/B401)*100)</f>
        <v>9.0909090909090917</v>
      </c>
      <c r="C418" s="29">
        <f t="shared" ref="C418:M418" si="198">IF(C401=0,0,(C416/C401)*100)</f>
        <v>4.5454545454545459</v>
      </c>
      <c r="D418" s="124">
        <f t="shared" si="198"/>
        <v>0</v>
      </c>
      <c r="E418" s="29">
        <f t="shared" si="198"/>
        <v>8</v>
      </c>
      <c r="F418" s="124">
        <f t="shared" si="198"/>
        <v>4.5454545454545459</v>
      </c>
      <c r="G418" s="29">
        <f t="shared" si="198"/>
        <v>4.7619047619047619</v>
      </c>
      <c r="H418" s="124">
        <f t="shared" si="198"/>
        <v>0</v>
      </c>
      <c r="I418" s="29">
        <f t="shared" si="198"/>
        <v>3.0303030303030303</v>
      </c>
      <c r="J418" s="124">
        <f t="shared" si="198"/>
        <v>0</v>
      </c>
      <c r="K418" s="29">
        <f t="shared" si="198"/>
        <v>8.3333333333333321</v>
      </c>
      <c r="L418" s="124">
        <f t="shared" si="198"/>
        <v>0</v>
      </c>
      <c r="M418" s="29">
        <f t="shared" si="198"/>
        <v>3.0303030303030303</v>
      </c>
      <c r="N418" s="124">
        <f t="shared" si="195"/>
        <v>45.337662337662337</v>
      </c>
    </row>
    <row r="419" spans="1:14" s="9" customFormat="1" ht="12" customHeight="1" x14ac:dyDescent="0.25">
      <c r="A419" s="39"/>
      <c r="B419" s="40"/>
      <c r="C419" s="40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8"/>
    </row>
    <row r="420" spans="1:14" s="9" customFormat="1" ht="23.25" customHeight="1" x14ac:dyDescent="0.25">
      <c r="A420" s="103" t="s">
        <v>254</v>
      </c>
      <c r="B420" s="107"/>
      <c r="C420" s="107"/>
      <c r="D420" s="107"/>
      <c r="E420" s="107"/>
      <c r="F420" s="107"/>
      <c r="G420" s="107"/>
      <c r="H420" s="107"/>
      <c r="I420" s="107"/>
      <c r="J420" s="107"/>
      <c r="K420" s="107"/>
      <c r="L420" s="107"/>
      <c r="M420" s="107"/>
      <c r="N420" s="108"/>
    </row>
    <row r="421" spans="1:14" s="9" customFormat="1" ht="23.25" customHeight="1" x14ac:dyDescent="0.25">
      <c r="A421" s="12" t="s">
        <v>59</v>
      </c>
      <c r="B421" s="106">
        <v>6</v>
      </c>
      <c r="C421" s="19">
        <v>10</v>
      </c>
      <c r="D421" s="106">
        <v>7</v>
      </c>
      <c r="E421" s="19">
        <v>12</v>
      </c>
      <c r="F421" s="106">
        <v>5</v>
      </c>
      <c r="G421" s="19">
        <v>13</v>
      </c>
      <c r="H421" s="106">
        <v>8</v>
      </c>
      <c r="I421" s="19">
        <v>16</v>
      </c>
      <c r="J421" s="106">
        <v>18</v>
      </c>
      <c r="K421" s="19">
        <v>14</v>
      </c>
      <c r="L421" s="106">
        <v>15</v>
      </c>
      <c r="M421" s="19">
        <v>14</v>
      </c>
      <c r="N421" s="105">
        <f>SUM(B421:M421)</f>
        <v>138</v>
      </c>
    </row>
    <row r="422" spans="1:14" s="4" customFormat="1" ht="23.25" customHeight="1" x14ac:dyDescent="0.25">
      <c r="A422" s="12" t="s">
        <v>60</v>
      </c>
      <c r="B422" s="106">
        <v>9</v>
      </c>
      <c r="C422" s="19">
        <v>9</v>
      </c>
      <c r="D422" s="106">
        <v>3</v>
      </c>
      <c r="E422" s="19">
        <v>8</v>
      </c>
      <c r="F422" s="106">
        <v>10</v>
      </c>
      <c r="G422" s="19">
        <v>6</v>
      </c>
      <c r="H422" s="106">
        <v>11</v>
      </c>
      <c r="I422" s="19">
        <v>14</v>
      </c>
      <c r="J422" s="106">
        <v>9</v>
      </c>
      <c r="K422" s="19">
        <v>15</v>
      </c>
      <c r="L422" s="106">
        <v>19</v>
      </c>
      <c r="M422" s="19">
        <v>11</v>
      </c>
      <c r="N422" s="105">
        <f>SUM(B422:M422)</f>
        <v>124</v>
      </c>
    </row>
    <row r="423" spans="1:14" s="4" customFormat="1" ht="23.25" customHeight="1" x14ac:dyDescent="0.25">
      <c r="A423" s="12" t="s">
        <v>61</v>
      </c>
      <c r="B423" s="106">
        <v>0</v>
      </c>
      <c r="C423" s="19">
        <v>0</v>
      </c>
      <c r="D423" s="106">
        <v>0</v>
      </c>
      <c r="E423" s="19">
        <v>0</v>
      </c>
      <c r="F423" s="106">
        <v>0</v>
      </c>
      <c r="G423" s="19">
        <v>0</v>
      </c>
      <c r="H423" s="106">
        <v>0</v>
      </c>
      <c r="I423" s="19">
        <v>0</v>
      </c>
      <c r="J423" s="106">
        <v>0</v>
      </c>
      <c r="K423" s="19"/>
      <c r="L423" s="106"/>
      <c r="M423" s="19">
        <v>0</v>
      </c>
      <c r="N423" s="105">
        <f>SUM(B423:M423)</f>
        <v>0</v>
      </c>
    </row>
    <row r="424" spans="1:14" s="9" customFormat="1" ht="23.25" customHeight="1" x14ac:dyDescent="0.25">
      <c r="A424" s="13" t="s">
        <v>7</v>
      </c>
      <c r="B424" s="105">
        <f>SUM(B421:B423)</f>
        <v>15</v>
      </c>
      <c r="C424" s="44">
        <f t="shared" ref="C424:I424" si="199">SUM(C421:C423)</f>
        <v>19</v>
      </c>
      <c r="D424" s="105">
        <f t="shared" si="199"/>
        <v>10</v>
      </c>
      <c r="E424" s="44">
        <f t="shared" si="199"/>
        <v>20</v>
      </c>
      <c r="F424" s="105">
        <f t="shared" si="199"/>
        <v>15</v>
      </c>
      <c r="G424" s="44">
        <f t="shared" si="199"/>
        <v>19</v>
      </c>
      <c r="H424" s="105">
        <f t="shared" si="199"/>
        <v>19</v>
      </c>
      <c r="I424" s="44">
        <f t="shared" si="199"/>
        <v>30</v>
      </c>
      <c r="J424" s="105">
        <f>SUM(J421:J423)</f>
        <v>27</v>
      </c>
      <c r="K424" s="14">
        <f>SUM(K421:K423)</f>
        <v>29</v>
      </c>
      <c r="L424" s="105">
        <f>SUM(L421:L423)</f>
        <v>34</v>
      </c>
      <c r="M424" s="15">
        <f>SUM(M421:M423)</f>
        <v>25</v>
      </c>
      <c r="N424" s="105">
        <f>SUM(B424:M424)</f>
        <v>262</v>
      </c>
    </row>
    <row r="425" spans="1:14" s="4" customFormat="1" ht="23.25" customHeight="1" x14ac:dyDescent="0.25">
      <c r="A425" s="13" t="s">
        <v>53</v>
      </c>
      <c r="B425" s="124">
        <f t="shared" ref="B425:N425" si="200">B424/B1485</f>
        <v>0.4838709677419355</v>
      </c>
      <c r="C425" s="29">
        <f t="shared" si="200"/>
        <v>0.6785714285714286</v>
      </c>
      <c r="D425" s="124">
        <f t="shared" si="200"/>
        <v>0.32258064516129031</v>
      </c>
      <c r="E425" s="29">
        <f t="shared" si="200"/>
        <v>0.66666666666666663</v>
      </c>
      <c r="F425" s="124">
        <f t="shared" si="200"/>
        <v>0.4838709677419355</v>
      </c>
      <c r="G425" s="29">
        <f t="shared" si="200"/>
        <v>0.6333333333333333</v>
      </c>
      <c r="H425" s="124">
        <f t="shared" si="200"/>
        <v>0.61290322580645162</v>
      </c>
      <c r="I425" s="29">
        <f t="shared" si="200"/>
        <v>0.967741935483871</v>
      </c>
      <c r="J425" s="124">
        <f t="shared" si="200"/>
        <v>0.9</v>
      </c>
      <c r="K425" s="29">
        <f t="shared" si="200"/>
        <v>0.93548387096774188</v>
      </c>
      <c r="L425" s="124">
        <f t="shared" si="200"/>
        <v>1.1333333333333333</v>
      </c>
      <c r="M425" s="29">
        <f t="shared" si="200"/>
        <v>0.80645161290322576</v>
      </c>
      <c r="N425" s="124">
        <f t="shared" si="200"/>
        <v>2.847826086956522</v>
      </c>
    </row>
    <row r="426" spans="1:14" s="9" customFormat="1" ht="23.25" customHeight="1" x14ac:dyDescent="0.25">
      <c r="A426" s="13" t="s">
        <v>62</v>
      </c>
      <c r="B426" s="124">
        <f>IF(B401=0,0,(B424/B401)*100)</f>
        <v>68.181818181818173</v>
      </c>
      <c r="C426" s="29">
        <f t="shared" ref="C426:M426" si="201">IF(C401=0,0,(C424/C401)*100)</f>
        <v>86.36363636363636</v>
      </c>
      <c r="D426" s="124">
        <f t="shared" si="201"/>
        <v>71.428571428571431</v>
      </c>
      <c r="E426" s="29">
        <f t="shared" si="201"/>
        <v>80</v>
      </c>
      <c r="F426" s="124">
        <f t="shared" si="201"/>
        <v>68.181818181818173</v>
      </c>
      <c r="G426" s="29">
        <f t="shared" si="201"/>
        <v>90.476190476190482</v>
      </c>
      <c r="H426" s="124">
        <f t="shared" si="201"/>
        <v>95</v>
      </c>
      <c r="I426" s="29">
        <f t="shared" si="201"/>
        <v>90.909090909090907</v>
      </c>
      <c r="J426" s="124">
        <f t="shared" si="201"/>
        <v>69.230769230769226</v>
      </c>
      <c r="K426" s="29">
        <f t="shared" si="201"/>
        <v>80.555555555555557</v>
      </c>
      <c r="L426" s="124">
        <f t="shared" si="201"/>
        <v>94.444444444444443</v>
      </c>
      <c r="M426" s="29">
        <f t="shared" si="201"/>
        <v>75.757575757575751</v>
      </c>
      <c r="N426" s="124">
        <f>IF(N401=0,0,(N424/N401)*100)</f>
        <v>81.114551083591337</v>
      </c>
    </row>
    <row r="427" spans="1:14" s="9" customFormat="1" ht="12" customHeight="1" x14ac:dyDescent="0.25">
      <c r="A427" s="6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8"/>
    </row>
    <row r="428" spans="1:14" s="4" customFormat="1" ht="23.25" customHeight="1" x14ac:dyDescent="0.25">
      <c r="A428" s="103" t="s">
        <v>255</v>
      </c>
      <c r="B428" s="107"/>
      <c r="C428" s="107"/>
      <c r="D428" s="107"/>
      <c r="E428" s="107"/>
      <c r="F428" s="107"/>
      <c r="G428" s="107"/>
      <c r="H428" s="107"/>
      <c r="I428" s="107"/>
      <c r="J428" s="107"/>
      <c r="K428" s="107"/>
      <c r="L428" s="107"/>
      <c r="M428" s="107"/>
      <c r="N428" s="108"/>
    </row>
    <row r="429" spans="1:14" s="9" customFormat="1" ht="23.25" customHeight="1" x14ac:dyDescent="0.25">
      <c r="A429" s="12" t="s">
        <v>59</v>
      </c>
      <c r="B429" s="106">
        <v>5</v>
      </c>
      <c r="C429" s="19">
        <v>0</v>
      </c>
      <c r="D429" s="106">
        <v>1</v>
      </c>
      <c r="E429" s="19">
        <v>5</v>
      </c>
      <c r="F429" s="106">
        <v>2</v>
      </c>
      <c r="G429" s="19">
        <v>1</v>
      </c>
      <c r="H429" s="106">
        <v>1</v>
      </c>
      <c r="I429" s="19">
        <v>1</v>
      </c>
      <c r="J429" s="106">
        <v>8</v>
      </c>
      <c r="K429" s="19">
        <v>1</v>
      </c>
      <c r="L429" s="106">
        <v>1</v>
      </c>
      <c r="M429" s="19">
        <v>5</v>
      </c>
      <c r="N429" s="105">
        <f>SUM(B429:M429)</f>
        <v>31</v>
      </c>
    </row>
    <row r="430" spans="1:14" s="4" customFormat="1" ht="23.25" customHeight="1" x14ac:dyDescent="0.25">
      <c r="A430" s="12" t="s">
        <v>60</v>
      </c>
      <c r="B430" s="106">
        <v>2</v>
      </c>
      <c r="C430" s="19">
        <v>3</v>
      </c>
      <c r="D430" s="106">
        <v>3</v>
      </c>
      <c r="E430" s="19">
        <v>0</v>
      </c>
      <c r="F430" s="106">
        <v>5</v>
      </c>
      <c r="G430" s="19">
        <v>1</v>
      </c>
      <c r="H430" s="106">
        <v>0</v>
      </c>
      <c r="I430" s="19">
        <v>0</v>
      </c>
      <c r="J430" s="106">
        <v>3</v>
      </c>
      <c r="K430" s="19">
        <v>5</v>
      </c>
      <c r="L430" s="106">
        <v>1</v>
      </c>
      <c r="M430" s="19">
        <v>3</v>
      </c>
      <c r="N430" s="105">
        <f>SUM(B430:M430)</f>
        <v>26</v>
      </c>
    </row>
    <row r="431" spans="1:14" s="4" customFormat="1" ht="23.25" customHeight="1" x14ac:dyDescent="0.25">
      <c r="A431" s="12" t="s">
        <v>61</v>
      </c>
      <c r="B431" s="106">
        <v>0</v>
      </c>
      <c r="C431" s="19">
        <v>0</v>
      </c>
      <c r="D431" s="106">
        <v>0</v>
      </c>
      <c r="E431" s="19">
        <v>0</v>
      </c>
      <c r="F431" s="106"/>
      <c r="G431" s="19"/>
      <c r="H431" s="106">
        <v>0</v>
      </c>
      <c r="I431" s="19">
        <v>0</v>
      </c>
      <c r="J431" s="106">
        <v>1</v>
      </c>
      <c r="K431" s="19">
        <v>0</v>
      </c>
      <c r="L431" s="106"/>
      <c r="M431" s="19"/>
      <c r="N431" s="105">
        <f>SUM(B431:M431)</f>
        <v>1</v>
      </c>
    </row>
    <row r="432" spans="1:14" s="9" customFormat="1" ht="23.25" customHeight="1" x14ac:dyDescent="0.25">
      <c r="A432" s="13" t="s">
        <v>7</v>
      </c>
      <c r="B432" s="105">
        <f>SUM(B429:B431)</f>
        <v>7</v>
      </c>
      <c r="C432" s="44">
        <f t="shared" ref="C432:I432" si="202">SUM(C429:C431)</f>
        <v>3</v>
      </c>
      <c r="D432" s="105">
        <f t="shared" si="202"/>
        <v>4</v>
      </c>
      <c r="E432" s="44">
        <f t="shared" si="202"/>
        <v>5</v>
      </c>
      <c r="F432" s="105">
        <f t="shared" si="202"/>
        <v>7</v>
      </c>
      <c r="G432" s="44">
        <f t="shared" si="202"/>
        <v>2</v>
      </c>
      <c r="H432" s="105">
        <f t="shared" si="202"/>
        <v>1</v>
      </c>
      <c r="I432" s="44">
        <f t="shared" si="202"/>
        <v>1</v>
      </c>
      <c r="J432" s="105">
        <f>SUM(J429:J431)</f>
        <v>12</v>
      </c>
      <c r="K432" s="14">
        <f>SUM(K429:K431)</f>
        <v>6</v>
      </c>
      <c r="L432" s="105">
        <f>SUM(L429:L431)</f>
        <v>2</v>
      </c>
      <c r="M432" s="15">
        <f>SUM(M429:M431)</f>
        <v>8</v>
      </c>
      <c r="N432" s="105">
        <f>SUM(B432:M432)</f>
        <v>58</v>
      </c>
    </row>
    <row r="433" spans="1:14" s="4" customFormat="1" ht="23.25" customHeight="1" x14ac:dyDescent="0.25">
      <c r="A433" s="13" t="s">
        <v>53</v>
      </c>
      <c r="B433" s="124">
        <f t="shared" ref="B433:N433" si="203">B432/B1485</f>
        <v>0.22580645161290322</v>
      </c>
      <c r="C433" s="29">
        <f t="shared" si="203"/>
        <v>0.10714285714285714</v>
      </c>
      <c r="D433" s="124">
        <f t="shared" si="203"/>
        <v>0.12903225806451613</v>
      </c>
      <c r="E433" s="29">
        <f t="shared" si="203"/>
        <v>0.16666666666666666</v>
      </c>
      <c r="F433" s="124">
        <f t="shared" si="203"/>
        <v>0.22580645161290322</v>
      </c>
      <c r="G433" s="29">
        <f t="shared" si="203"/>
        <v>6.6666666666666666E-2</v>
      </c>
      <c r="H433" s="124">
        <f t="shared" si="203"/>
        <v>3.2258064516129031E-2</v>
      </c>
      <c r="I433" s="29">
        <f t="shared" si="203"/>
        <v>3.2258064516129031E-2</v>
      </c>
      <c r="J433" s="124">
        <f t="shared" si="203"/>
        <v>0.4</v>
      </c>
      <c r="K433" s="29">
        <f t="shared" si="203"/>
        <v>0.19354838709677419</v>
      </c>
      <c r="L433" s="124">
        <f t="shared" si="203"/>
        <v>6.6666666666666666E-2</v>
      </c>
      <c r="M433" s="29">
        <f t="shared" si="203"/>
        <v>0.25806451612903225</v>
      </c>
      <c r="N433" s="124">
        <f t="shared" si="203"/>
        <v>0.63043478260869568</v>
      </c>
    </row>
    <row r="434" spans="1:14" s="4" customFormat="1" ht="23.25" customHeight="1" x14ac:dyDescent="0.25">
      <c r="A434" s="13" t="s">
        <v>62</v>
      </c>
      <c r="B434" s="124">
        <f>IF(B401=0,0,(B432/B401)*100)</f>
        <v>31.818181818181817</v>
      </c>
      <c r="C434" s="29">
        <f t="shared" ref="C434:N434" si="204">IF(C401=0,0,(C432/C401)*100)</f>
        <v>13.636363636363635</v>
      </c>
      <c r="D434" s="124">
        <f t="shared" si="204"/>
        <v>28.571428571428569</v>
      </c>
      <c r="E434" s="29">
        <f t="shared" si="204"/>
        <v>20</v>
      </c>
      <c r="F434" s="124">
        <f t="shared" si="204"/>
        <v>31.818181818181817</v>
      </c>
      <c r="G434" s="29">
        <f t="shared" si="204"/>
        <v>9.5238095238095237</v>
      </c>
      <c r="H434" s="124">
        <f t="shared" si="204"/>
        <v>5</v>
      </c>
      <c r="I434" s="29">
        <f t="shared" si="204"/>
        <v>3.0303030303030303</v>
      </c>
      <c r="J434" s="124">
        <f t="shared" si="204"/>
        <v>30.76923076923077</v>
      </c>
      <c r="K434" s="29">
        <f t="shared" si="204"/>
        <v>16.666666666666664</v>
      </c>
      <c r="L434" s="124">
        <f t="shared" si="204"/>
        <v>5.5555555555555554</v>
      </c>
      <c r="M434" s="29">
        <f t="shared" si="204"/>
        <v>24.242424242424242</v>
      </c>
      <c r="N434" s="124">
        <f t="shared" si="204"/>
        <v>17.956656346749224</v>
      </c>
    </row>
    <row r="435" spans="1:14" s="9" customFormat="1" ht="12" customHeight="1" x14ac:dyDescent="0.25">
      <c r="A435" s="39"/>
      <c r="B435" s="40"/>
      <c r="C435" s="40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8"/>
    </row>
    <row r="436" spans="1:14" s="9" customFormat="1" ht="23.25" customHeight="1" x14ac:dyDescent="0.25">
      <c r="A436" s="103" t="s">
        <v>256</v>
      </c>
      <c r="B436" s="107"/>
      <c r="C436" s="107"/>
      <c r="D436" s="107"/>
      <c r="E436" s="107"/>
      <c r="F436" s="107"/>
      <c r="G436" s="107"/>
      <c r="H436" s="107"/>
      <c r="I436" s="107"/>
      <c r="J436" s="107"/>
      <c r="K436" s="107"/>
      <c r="L436" s="107"/>
      <c r="M436" s="107"/>
      <c r="N436" s="108"/>
    </row>
    <row r="437" spans="1:14" s="9" customFormat="1" ht="23.25" customHeight="1" x14ac:dyDescent="0.25">
      <c r="A437" s="12" t="s">
        <v>59</v>
      </c>
      <c r="B437" s="106">
        <v>5</v>
      </c>
      <c r="C437" s="19">
        <v>0</v>
      </c>
      <c r="D437" s="106">
        <v>0</v>
      </c>
      <c r="E437" s="19">
        <v>8</v>
      </c>
      <c r="F437" s="106">
        <v>1</v>
      </c>
      <c r="G437" s="19">
        <v>1</v>
      </c>
      <c r="H437" s="106">
        <v>1</v>
      </c>
      <c r="I437" s="19">
        <v>1</v>
      </c>
      <c r="J437" s="106">
        <v>6</v>
      </c>
      <c r="K437" s="19">
        <v>3</v>
      </c>
      <c r="L437" s="106">
        <v>2</v>
      </c>
      <c r="M437" s="19">
        <v>2</v>
      </c>
      <c r="N437" s="105">
        <f>SUM(B437:M437)</f>
        <v>30</v>
      </c>
    </row>
    <row r="438" spans="1:14" s="9" customFormat="1" ht="23.25" customHeight="1" x14ac:dyDescent="0.25">
      <c r="A438" s="12" t="s">
        <v>60</v>
      </c>
      <c r="B438" s="106">
        <v>3</v>
      </c>
      <c r="C438" s="19">
        <v>1</v>
      </c>
      <c r="D438" s="106">
        <v>0</v>
      </c>
      <c r="E438" s="19">
        <v>0</v>
      </c>
      <c r="F438" s="106">
        <v>3</v>
      </c>
      <c r="G438" s="19">
        <v>1</v>
      </c>
      <c r="H438" s="106">
        <v>0</v>
      </c>
      <c r="I438" s="19">
        <v>1</v>
      </c>
      <c r="J438" s="106">
        <v>4</v>
      </c>
      <c r="K438" s="19">
        <v>4</v>
      </c>
      <c r="L438" s="106">
        <v>1</v>
      </c>
      <c r="M438" s="19">
        <v>5</v>
      </c>
      <c r="N438" s="105">
        <f>SUM(B438:M438)</f>
        <v>23</v>
      </c>
    </row>
    <row r="439" spans="1:14" s="4" customFormat="1" ht="23.25" customHeight="1" x14ac:dyDescent="0.25">
      <c r="A439" s="12" t="s">
        <v>61</v>
      </c>
      <c r="B439" s="106">
        <v>0</v>
      </c>
      <c r="C439" s="19">
        <v>0</v>
      </c>
      <c r="D439" s="106">
        <v>0</v>
      </c>
      <c r="E439" s="19">
        <v>0</v>
      </c>
      <c r="F439" s="106"/>
      <c r="G439" s="19">
        <v>0</v>
      </c>
      <c r="H439" s="106">
        <v>0</v>
      </c>
      <c r="I439" s="19">
        <v>0</v>
      </c>
      <c r="J439" s="106">
        <v>0</v>
      </c>
      <c r="K439" s="19">
        <v>0</v>
      </c>
      <c r="L439" s="106">
        <v>0</v>
      </c>
      <c r="M439" s="19"/>
      <c r="N439" s="105">
        <f>SUM(B439:M439)</f>
        <v>0</v>
      </c>
    </row>
    <row r="440" spans="1:14" s="9" customFormat="1" ht="23.25" customHeight="1" x14ac:dyDescent="0.25">
      <c r="A440" s="13" t="s">
        <v>7</v>
      </c>
      <c r="B440" s="105">
        <f>SUM(B437:B439)</f>
        <v>8</v>
      </c>
      <c r="C440" s="44">
        <f>SUM(C437:C439)</f>
        <v>1</v>
      </c>
      <c r="D440" s="105">
        <f t="shared" ref="D440:J440" si="205">SUM(D437:D439)</f>
        <v>0</v>
      </c>
      <c r="E440" s="44">
        <f t="shared" si="205"/>
        <v>8</v>
      </c>
      <c r="F440" s="105">
        <f t="shared" si="205"/>
        <v>4</v>
      </c>
      <c r="G440" s="44">
        <f t="shared" si="205"/>
        <v>2</v>
      </c>
      <c r="H440" s="105">
        <f t="shared" si="205"/>
        <v>1</v>
      </c>
      <c r="I440" s="44">
        <f t="shared" si="205"/>
        <v>2</v>
      </c>
      <c r="J440" s="105">
        <f t="shared" si="205"/>
        <v>10</v>
      </c>
      <c r="K440" s="15">
        <f>SUM(K437:K439)</f>
        <v>7</v>
      </c>
      <c r="L440" s="105">
        <f>SUM(L437:L439)</f>
        <v>3</v>
      </c>
      <c r="M440" s="14">
        <f>SUM(M437:M439)</f>
        <v>7</v>
      </c>
      <c r="N440" s="105">
        <f>SUM(B440:M440)</f>
        <v>53</v>
      </c>
    </row>
    <row r="441" spans="1:14" s="4" customFormat="1" ht="23.25" customHeight="1" x14ac:dyDescent="0.25">
      <c r="A441" s="13" t="s">
        <v>53</v>
      </c>
      <c r="B441" s="124">
        <f t="shared" ref="B441:N441" si="206">B440/B1485</f>
        <v>0.25806451612903225</v>
      </c>
      <c r="C441" s="29">
        <f t="shared" si="206"/>
        <v>3.5714285714285712E-2</v>
      </c>
      <c r="D441" s="124">
        <f t="shared" si="206"/>
        <v>0</v>
      </c>
      <c r="E441" s="29">
        <f t="shared" si="206"/>
        <v>0.26666666666666666</v>
      </c>
      <c r="F441" s="124">
        <f t="shared" si="206"/>
        <v>0.12903225806451613</v>
      </c>
      <c r="G441" s="29">
        <f t="shared" si="206"/>
        <v>6.6666666666666666E-2</v>
      </c>
      <c r="H441" s="124">
        <f t="shared" si="206"/>
        <v>3.2258064516129031E-2</v>
      </c>
      <c r="I441" s="29">
        <f t="shared" si="206"/>
        <v>6.4516129032258063E-2</v>
      </c>
      <c r="J441" s="124">
        <f t="shared" si="206"/>
        <v>0.33333333333333331</v>
      </c>
      <c r="K441" s="29">
        <f t="shared" si="206"/>
        <v>0.22580645161290322</v>
      </c>
      <c r="L441" s="124">
        <f t="shared" si="206"/>
        <v>0.1</v>
      </c>
      <c r="M441" s="29">
        <f t="shared" si="206"/>
        <v>0.22580645161290322</v>
      </c>
      <c r="N441" s="124">
        <f t="shared" si="206"/>
        <v>0.57608695652173914</v>
      </c>
    </row>
    <row r="442" spans="1:14" s="4" customFormat="1" ht="23.25" customHeight="1" x14ac:dyDescent="0.25">
      <c r="A442" s="13" t="s">
        <v>62</v>
      </c>
      <c r="B442" s="124">
        <f>IF(B440=0,0,(B440/B401)*100)</f>
        <v>36.363636363636367</v>
      </c>
      <c r="C442" s="29">
        <f t="shared" ref="C442:N442" si="207">IF(C440=0,0,(C440/C401)*100)</f>
        <v>4.5454545454545459</v>
      </c>
      <c r="D442" s="124">
        <f t="shared" si="207"/>
        <v>0</v>
      </c>
      <c r="E442" s="29">
        <f t="shared" si="207"/>
        <v>32</v>
      </c>
      <c r="F442" s="124">
        <f t="shared" si="207"/>
        <v>18.181818181818183</v>
      </c>
      <c r="G442" s="29">
        <f t="shared" si="207"/>
        <v>9.5238095238095237</v>
      </c>
      <c r="H442" s="124">
        <f t="shared" si="207"/>
        <v>5</v>
      </c>
      <c r="I442" s="29">
        <f t="shared" si="207"/>
        <v>6.0606060606060606</v>
      </c>
      <c r="J442" s="124">
        <f t="shared" si="207"/>
        <v>25.641025641025639</v>
      </c>
      <c r="K442" s="29">
        <f t="shared" si="207"/>
        <v>19.444444444444446</v>
      </c>
      <c r="L442" s="124">
        <f t="shared" si="207"/>
        <v>8.3333333333333321</v>
      </c>
      <c r="M442" s="29">
        <f t="shared" si="207"/>
        <v>21.212121212121211</v>
      </c>
      <c r="N442" s="124">
        <f t="shared" si="207"/>
        <v>16.408668730650156</v>
      </c>
    </row>
    <row r="443" spans="1:14" s="4" customFormat="1" ht="12" customHeight="1" x14ac:dyDescent="0.25">
      <c r="A443" s="39"/>
      <c r="B443" s="40"/>
      <c r="C443" s="40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8"/>
    </row>
    <row r="444" spans="1:14" s="99" customFormat="1" ht="23.25" customHeight="1" x14ac:dyDescent="0.25">
      <c r="A444" s="208" t="s">
        <v>63</v>
      </c>
      <c r="B444" s="107"/>
      <c r="C444" s="107"/>
      <c r="D444" s="107"/>
      <c r="E444" s="107"/>
      <c r="F444" s="107"/>
      <c r="G444" s="107"/>
      <c r="H444" s="107"/>
      <c r="I444" s="107"/>
      <c r="J444" s="107"/>
      <c r="K444" s="107"/>
      <c r="L444" s="107"/>
      <c r="M444" s="107"/>
      <c r="N444" s="108"/>
    </row>
    <row r="445" spans="1:14" s="9" customFormat="1" ht="12" customHeight="1" x14ac:dyDescent="0.25">
      <c r="A445" s="39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8"/>
    </row>
    <row r="446" spans="1:14" s="9" customFormat="1" ht="23.25" customHeight="1" x14ac:dyDescent="0.25">
      <c r="A446" s="184" t="s">
        <v>64</v>
      </c>
      <c r="B446" s="196"/>
      <c r="C446" s="196"/>
      <c r="D446" s="196"/>
      <c r="E446" s="196"/>
      <c r="F446" s="196"/>
      <c r="G446" s="196"/>
      <c r="H446" s="196"/>
      <c r="I446" s="196"/>
      <c r="J446" s="196"/>
      <c r="K446" s="196"/>
      <c r="L446" s="196"/>
      <c r="M446" s="196"/>
      <c r="N446" s="197"/>
    </row>
    <row r="447" spans="1:14" s="9" customFormat="1" ht="23.25" customHeight="1" x14ac:dyDescent="0.25">
      <c r="A447" s="130" t="s">
        <v>413</v>
      </c>
      <c r="B447" s="106">
        <v>0</v>
      </c>
      <c r="C447" s="92">
        <v>0</v>
      </c>
      <c r="D447" s="106">
        <v>0</v>
      </c>
      <c r="E447" s="19">
        <v>0</v>
      </c>
      <c r="F447" s="106">
        <v>0</v>
      </c>
      <c r="G447" s="19">
        <v>1</v>
      </c>
      <c r="H447" s="106">
        <v>0</v>
      </c>
      <c r="I447" s="19">
        <v>0</v>
      </c>
      <c r="J447" s="106">
        <v>0</v>
      </c>
      <c r="K447" s="19">
        <v>0</v>
      </c>
      <c r="L447" s="106">
        <v>0</v>
      </c>
      <c r="M447" s="19">
        <v>0</v>
      </c>
      <c r="N447" s="105">
        <f>SUM(B447:M447)</f>
        <v>1</v>
      </c>
    </row>
    <row r="448" spans="1:14" s="9" customFormat="1" ht="23.25" customHeight="1" x14ac:dyDescent="0.25">
      <c r="A448" s="130" t="s">
        <v>345</v>
      </c>
      <c r="B448" s="106">
        <v>22</v>
      </c>
      <c r="C448" s="92">
        <v>20</v>
      </c>
      <c r="D448" s="106">
        <v>17</v>
      </c>
      <c r="E448" s="19">
        <v>36</v>
      </c>
      <c r="F448" s="106">
        <v>24</v>
      </c>
      <c r="G448" s="19">
        <v>41</v>
      </c>
      <c r="H448" s="106">
        <v>18</v>
      </c>
      <c r="I448" s="19">
        <v>51</v>
      </c>
      <c r="J448" s="106">
        <v>97</v>
      </c>
      <c r="K448" s="19">
        <v>40</v>
      </c>
      <c r="L448" s="106">
        <v>55</v>
      </c>
      <c r="M448" s="19">
        <v>27</v>
      </c>
      <c r="N448" s="105">
        <f t="shared" ref="N448:N454" si="208">SUM(B448:M448)</f>
        <v>448</v>
      </c>
    </row>
    <row r="449" spans="1:14" s="4" customFormat="1" ht="23.25" customHeight="1" x14ac:dyDescent="0.25">
      <c r="A449" s="130" t="s">
        <v>65</v>
      </c>
      <c r="B449" s="106">
        <v>45</v>
      </c>
      <c r="C449" s="92">
        <v>42</v>
      </c>
      <c r="D449" s="106">
        <v>64</v>
      </c>
      <c r="E449" s="19">
        <v>60</v>
      </c>
      <c r="F449" s="106">
        <v>58</v>
      </c>
      <c r="G449" s="19">
        <v>45</v>
      </c>
      <c r="H449" s="106">
        <v>51</v>
      </c>
      <c r="I449" s="19">
        <v>37</v>
      </c>
      <c r="J449" s="106">
        <v>60</v>
      </c>
      <c r="K449" s="19">
        <v>26</v>
      </c>
      <c r="L449" s="106">
        <v>47</v>
      </c>
      <c r="M449" s="19">
        <v>51</v>
      </c>
      <c r="N449" s="105">
        <f t="shared" si="208"/>
        <v>586</v>
      </c>
    </row>
    <row r="450" spans="1:14" s="4" customFormat="1" ht="23.25" customHeight="1" x14ac:dyDescent="0.25">
      <c r="A450" s="130" t="s">
        <v>66</v>
      </c>
      <c r="B450" s="106">
        <v>8</v>
      </c>
      <c r="C450" s="92">
        <v>11</v>
      </c>
      <c r="D450" s="106">
        <v>18</v>
      </c>
      <c r="E450" s="19">
        <v>13</v>
      </c>
      <c r="F450" s="106">
        <v>25</v>
      </c>
      <c r="G450" s="19">
        <v>14</v>
      </c>
      <c r="H450" s="106">
        <v>9</v>
      </c>
      <c r="I450" s="19">
        <v>13</v>
      </c>
      <c r="J450" s="106">
        <v>10</v>
      </c>
      <c r="K450" s="19">
        <v>6</v>
      </c>
      <c r="L450" s="106">
        <v>9</v>
      </c>
      <c r="M450" s="19">
        <v>4</v>
      </c>
      <c r="N450" s="105">
        <f t="shared" si="208"/>
        <v>140</v>
      </c>
    </row>
    <row r="451" spans="1:14" s="4" customFormat="1" ht="23.25" customHeight="1" x14ac:dyDescent="0.25">
      <c r="A451" s="130" t="s">
        <v>67</v>
      </c>
      <c r="B451" s="106">
        <v>60</v>
      </c>
      <c r="C451" s="92">
        <v>52</v>
      </c>
      <c r="D451" s="106">
        <v>58</v>
      </c>
      <c r="E451" s="19">
        <v>52</v>
      </c>
      <c r="F451" s="106">
        <v>67</v>
      </c>
      <c r="G451" s="19">
        <v>77</v>
      </c>
      <c r="H451" s="106">
        <v>63</v>
      </c>
      <c r="I451" s="19">
        <v>85</v>
      </c>
      <c r="J451" s="106">
        <v>77</v>
      </c>
      <c r="K451" s="19">
        <v>62</v>
      </c>
      <c r="L451" s="106">
        <v>76</v>
      </c>
      <c r="M451" s="19">
        <v>62</v>
      </c>
      <c r="N451" s="105">
        <f t="shared" si="208"/>
        <v>791</v>
      </c>
    </row>
    <row r="452" spans="1:14" s="4" customFormat="1" ht="23.25" customHeight="1" x14ac:dyDescent="0.25">
      <c r="A452" s="130" t="s">
        <v>68</v>
      </c>
      <c r="B452" s="106">
        <v>40</v>
      </c>
      <c r="C452" s="92">
        <v>30</v>
      </c>
      <c r="D452" s="106">
        <v>44</v>
      </c>
      <c r="E452" s="19">
        <v>25</v>
      </c>
      <c r="F452" s="106">
        <v>38</v>
      </c>
      <c r="G452" s="19">
        <v>31</v>
      </c>
      <c r="H452" s="106">
        <v>35</v>
      </c>
      <c r="I452" s="19">
        <v>30</v>
      </c>
      <c r="J452" s="106">
        <v>26</v>
      </c>
      <c r="K452" s="19">
        <v>17</v>
      </c>
      <c r="L452" s="106">
        <v>27</v>
      </c>
      <c r="M452" s="19">
        <v>30</v>
      </c>
      <c r="N452" s="105">
        <f t="shared" si="208"/>
        <v>373</v>
      </c>
    </row>
    <row r="453" spans="1:14" s="4" customFormat="1" ht="23.25" customHeight="1" x14ac:dyDescent="0.25">
      <c r="A453" s="130" t="s">
        <v>69</v>
      </c>
      <c r="B453" s="106">
        <v>73</v>
      </c>
      <c r="C453" s="92">
        <v>52</v>
      </c>
      <c r="D453" s="106">
        <v>89</v>
      </c>
      <c r="E453" s="19">
        <v>82</v>
      </c>
      <c r="F453" s="106">
        <v>66</v>
      </c>
      <c r="G453" s="19">
        <v>60</v>
      </c>
      <c r="H453" s="106">
        <v>96</v>
      </c>
      <c r="I453" s="19">
        <v>87</v>
      </c>
      <c r="J453" s="106">
        <v>68</v>
      </c>
      <c r="K453" s="19">
        <v>51</v>
      </c>
      <c r="L453" s="106">
        <v>73</v>
      </c>
      <c r="M453" s="19">
        <v>68</v>
      </c>
      <c r="N453" s="105">
        <f t="shared" si="208"/>
        <v>865</v>
      </c>
    </row>
    <row r="454" spans="1:14" s="4" customFormat="1" ht="23.25" customHeight="1" x14ac:dyDescent="0.25">
      <c r="A454" s="130" t="s">
        <v>70</v>
      </c>
      <c r="B454" s="106">
        <v>0</v>
      </c>
      <c r="C454" s="92">
        <v>0</v>
      </c>
      <c r="D454" s="106">
        <v>0</v>
      </c>
      <c r="E454" s="19">
        <v>0</v>
      </c>
      <c r="F454" s="106">
        <v>0</v>
      </c>
      <c r="G454" s="19">
        <v>0</v>
      </c>
      <c r="H454" s="106">
        <v>0</v>
      </c>
      <c r="I454" s="19" t="s">
        <v>421</v>
      </c>
      <c r="J454" s="106">
        <v>0</v>
      </c>
      <c r="K454" s="19" t="s">
        <v>421</v>
      </c>
      <c r="L454" s="106"/>
      <c r="M454" s="19">
        <v>0</v>
      </c>
      <c r="N454" s="105">
        <f t="shared" si="208"/>
        <v>0</v>
      </c>
    </row>
    <row r="455" spans="1:14" s="9" customFormat="1" ht="23.25" customHeight="1" x14ac:dyDescent="0.25">
      <c r="A455" s="43" t="s">
        <v>7</v>
      </c>
      <c r="B455" s="105">
        <f t="shared" ref="B455:L455" si="209">SUM(B447:B454)</f>
        <v>248</v>
      </c>
      <c r="C455" s="44">
        <f t="shared" si="209"/>
        <v>207</v>
      </c>
      <c r="D455" s="105">
        <f t="shared" si="209"/>
        <v>290</v>
      </c>
      <c r="E455" s="14">
        <f t="shared" si="209"/>
        <v>268</v>
      </c>
      <c r="F455" s="105">
        <f t="shared" si="209"/>
        <v>278</v>
      </c>
      <c r="G455" s="14">
        <f t="shared" si="209"/>
        <v>269</v>
      </c>
      <c r="H455" s="105">
        <f t="shared" si="209"/>
        <v>272</v>
      </c>
      <c r="I455" s="14">
        <f t="shared" si="209"/>
        <v>303</v>
      </c>
      <c r="J455" s="105">
        <f t="shared" si="209"/>
        <v>338</v>
      </c>
      <c r="K455" s="14">
        <f t="shared" si="209"/>
        <v>202</v>
      </c>
      <c r="L455" s="105">
        <f t="shared" si="209"/>
        <v>287</v>
      </c>
      <c r="M455" s="14">
        <f>SUM(M447:M454)</f>
        <v>242</v>
      </c>
      <c r="N455" s="105">
        <f>SUM(B455:M455)</f>
        <v>3204</v>
      </c>
    </row>
    <row r="456" spans="1:14" s="9" customFormat="1" ht="23.25" customHeight="1" x14ac:dyDescent="0.25">
      <c r="A456" s="13" t="s">
        <v>53</v>
      </c>
      <c r="B456" s="124">
        <f t="shared" ref="B456:N456" si="210">B455/B1485</f>
        <v>8</v>
      </c>
      <c r="C456" s="29">
        <f t="shared" si="210"/>
        <v>7.3928571428571432</v>
      </c>
      <c r="D456" s="124">
        <f t="shared" si="210"/>
        <v>9.3548387096774199</v>
      </c>
      <c r="E456" s="29">
        <f t="shared" si="210"/>
        <v>8.9333333333333336</v>
      </c>
      <c r="F456" s="124">
        <f t="shared" si="210"/>
        <v>8.9677419354838701</v>
      </c>
      <c r="G456" s="29">
        <f t="shared" si="210"/>
        <v>8.9666666666666668</v>
      </c>
      <c r="H456" s="124">
        <f t="shared" si="210"/>
        <v>8.7741935483870961</v>
      </c>
      <c r="I456" s="29">
        <f t="shared" si="210"/>
        <v>9.7741935483870961</v>
      </c>
      <c r="J456" s="124">
        <f t="shared" si="210"/>
        <v>11.266666666666667</v>
      </c>
      <c r="K456" s="29">
        <f t="shared" si="210"/>
        <v>6.5161290322580649</v>
      </c>
      <c r="L456" s="124">
        <f t="shared" si="210"/>
        <v>9.5666666666666664</v>
      </c>
      <c r="M456" s="29">
        <f t="shared" si="210"/>
        <v>7.806451612903226</v>
      </c>
      <c r="N456" s="124">
        <f t="shared" si="210"/>
        <v>34.826086956521742</v>
      </c>
    </row>
    <row r="457" spans="1:14" s="4" customFormat="1" ht="12" customHeight="1" x14ac:dyDescent="0.25">
      <c r="A457" s="6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8"/>
    </row>
    <row r="458" spans="1:14" s="4" customFormat="1" ht="23.25" customHeight="1" x14ac:dyDescent="0.25">
      <c r="A458" s="184" t="s">
        <v>71</v>
      </c>
      <c r="B458" s="196"/>
      <c r="C458" s="196"/>
      <c r="D458" s="196"/>
      <c r="E458" s="196"/>
      <c r="F458" s="196"/>
      <c r="G458" s="196"/>
      <c r="H458" s="196"/>
      <c r="I458" s="196"/>
      <c r="J458" s="196"/>
      <c r="K458" s="196"/>
      <c r="L458" s="196"/>
      <c r="M458" s="196"/>
      <c r="N458" s="197"/>
    </row>
    <row r="459" spans="1:14" s="4" customFormat="1" ht="23.25" customHeight="1" x14ac:dyDescent="0.25">
      <c r="A459" s="130" t="s">
        <v>72</v>
      </c>
      <c r="B459" s="106">
        <v>132</v>
      </c>
      <c r="C459" s="92">
        <v>183</v>
      </c>
      <c r="D459" s="106">
        <v>263</v>
      </c>
      <c r="E459" s="19">
        <v>223</v>
      </c>
      <c r="F459" s="106">
        <v>252</v>
      </c>
      <c r="G459" s="19">
        <v>227</v>
      </c>
      <c r="H459" s="106">
        <v>247</v>
      </c>
      <c r="I459" s="19">
        <v>234</v>
      </c>
      <c r="J459" s="106">
        <v>299</v>
      </c>
      <c r="K459" s="19">
        <v>148</v>
      </c>
      <c r="L459" s="106">
        <v>215</v>
      </c>
      <c r="M459" s="19">
        <v>199</v>
      </c>
      <c r="N459" s="105">
        <f>SUM(B459:M459)</f>
        <v>2622</v>
      </c>
    </row>
    <row r="460" spans="1:14" s="9" customFormat="1" ht="23.25" customHeight="1" x14ac:dyDescent="0.25">
      <c r="A460" s="130" t="s">
        <v>73</v>
      </c>
      <c r="B460" s="106">
        <v>116</v>
      </c>
      <c r="C460" s="92">
        <v>24</v>
      </c>
      <c r="D460" s="106">
        <v>27</v>
      </c>
      <c r="E460" s="19">
        <v>30</v>
      </c>
      <c r="F460" s="106">
        <v>26</v>
      </c>
      <c r="G460" s="19">
        <v>26</v>
      </c>
      <c r="H460" s="106">
        <v>25</v>
      </c>
      <c r="I460" s="19">
        <v>41</v>
      </c>
      <c r="J460" s="106">
        <v>39</v>
      </c>
      <c r="K460" s="19">
        <v>37</v>
      </c>
      <c r="L460" s="106">
        <v>38</v>
      </c>
      <c r="M460" s="19">
        <v>38</v>
      </c>
      <c r="N460" s="105">
        <f>SUM(B460:M460)</f>
        <v>467</v>
      </c>
    </row>
    <row r="461" spans="1:14" s="4" customFormat="1" ht="23.25" customHeight="1" x14ac:dyDescent="0.25">
      <c r="A461" s="130" t="s">
        <v>74</v>
      </c>
      <c r="B461" s="106">
        <v>0</v>
      </c>
      <c r="C461" s="92">
        <v>0</v>
      </c>
      <c r="D461" s="106">
        <v>0</v>
      </c>
      <c r="E461" s="19">
        <v>15</v>
      </c>
      <c r="F461" s="106">
        <v>0</v>
      </c>
      <c r="G461" s="19">
        <v>16</v>
      </c>
      <c r="H461" s="106">
        <v>0</v>
      </c>
      <c r="I461" s="19">
        <v>28</v>
      </c>
      <c r="J461" s="106">
        <v>0</v>
      </c>
      <c r="K461" s="19">
        <v>17</v>
      </c>
      <c r="L461" s="106">
        <v>34</v>
      </c>
      <c r="M461" s="19">
        <v>5</v>
      </c>
      <c r="N461" s="105">
        <f>SUM(B461:M461)</f>
        <v>115</v>
      </c>
    </row>
    <row r="462" spans="1:14" s="9" customFormat="1" ht="23.25" customHeight="1" x14ac:dyDescent="0.25">
      <c r="A462" s="13" t="s">
        <v>7</v>
      </c>
      <c r="B462" s="105">
        <f t="shared" ref="B462:M462" si="211">SUM(B459:B461)</f>
        <v>248</v>
      </c>
      <c r="C462" s="44">
        <f t="shared" si="211"/>
        <v>207</v>
      </c>
      <c r="D462" s="105">
        <f t="shared" si="211"/>
        <v>290</v>
      </c>
      <c r="E462" s="14">
        <f t="shared" si="211"/>
        <v>268</v>
      </c>
      <c r="F462" s="105">
        <f t="shared" si="211"/>
        <v>278</v>
      </c>
      <c r="G462" s="15">
        <f t="shared" si="211"/>
        <v>269</v>
      </c>
      <c r="H462" s="105">
        <f t="shared" si="211"/>
        <v>272</v>
      </c>
      <c r="I462" s="15">
        <f t="shared" si="211"/>
        <v>303</v>
      </c>
      <c r="J462" s="105">
        <f t="shared" si="211"/>
        <v>338</v>
      </c>
      <c r="K462" s="15">
        <f t="shared" si="211"/>
        <v>202</v>
      </c>
      <c r="L462" s="105">
        <f t="shared" si="211"/>
        <v>287</v>
      </c>
      <c r="M462" s="15">
        <f t="shared" si="211"/>
        <v>242</v>
      </c>
      <c r="N462" s="105">
        <f>SUM(B462:M462)</f>
        <v>3204</v>
      </c>
    </row>
    <row r="463" spans="1:14" s="4" customFormat="1" ht="12" customHeight="1" x14ac:dyDescent="0.25">
      <c r="A463" s="6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8"/>
    </row>
    <row r="464" spans="1:14" s="16" customFormat="1" ht="23.25" customHeight="1" x14ac:dyDescent="0.25">
      <c r="A464" s="103" t="s">
        <v>75</v>
      </c>
      <c r="B464" s="107"/>
      <c r="C464" s="107"/>
      <c r="D464" s="107"/>
      <c r="E464" s="107"/>
      <c r="F464" s="107"/>
      <c r="G464" s="107"/>
      <c r="H464" s="107"/>
      <c r="I464" s="107"/>
      <c r="J464" s="107"/>
      <c r="K464" s="107"/>
      <c r="L464" s="107"/>
      <c r="M464" s="107"/>
      <c r="N464" s="108"/>
    </row>
    <row r="465" spans="1:14" s="4" customFormat="1" ht="12" customHeight="1" x14ac:dyDescent="0.25">
      <c r="A465" s="6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8"/>
    </row>
    <row r="466" spans="1:14" s="9" customFormat="1" ht="23.25" customHeight="1" x14ac:dyDescent="0.25">
      <c r="A466" s="103" t="s">
        <v>76</v>
      </c>
      <c r="B466" s="196"/>
      <c r="C466" s="196"/>
      <c r="D466" s="196"/>
      <c r="E466" s="196"/>
      <c r="F466" s="196"/>
      <c r="G466" s="196"/>
      <c r="H466" s="196"/>
      <c r="I466" s="196"/>
      <c r="J466" s="196"/>
      <c r="K466" s="196"/>
      <c r="L466" s="196"/>
      <c r="M466" s="196"/>
      <c r="N466" s="197"/>
    </row>
    <row r="467" spans="1:14" s="4" customFormat="1" ht="23.25" customHeight="1" x14ac:dyDescent="0.25">
      <c r="A467" s="12" t="s">
        <v>77</v>
      </c>
      <c r="B467" s="106">
        <v>367</v>
      </c>
      <c r="C467" s="19">
        <v>307</v>
      </c>
      <c r="D467" s="106">
        <v>429</v>
      </c>
      <c r="E467" s="19">
        <v>328</v>
      </c>
      <c r="F467" s="106">
        <v>385</v>
      </c>
      <c r="G467" s="92">
        <v>298</v>
      </c>
      <c r="H467" s="106">
        <v>298</v>
      </c>
      <c r="I467" s="19">
        <v>268</v>
      </c>
      <c r="J467" s="106">
        <v>475</v>
      </c>
      <c r="K467" s="19">
        <v>276</v>
      </c>
      <c r="L467" s="220">
        <v>365</v>
      </c>
      <c r="M467" s="19">
        <v>365</v>
      </c>
      <c r="N467" s="105">
        <f>SUM(B467:M467)</f>
        <v>4161</v>
      </c>
    </row>
    <row r="468" spans="1:14" s="9" customFormat="1" ht="23.25" customHeight="1" x14ac:dyDescent="0.25">
      <c r="A468" s="12" t="s">
        <v>78</v>
      </c>
      <c r="B468" s="106">
        <v>206</v>
      </c>
      <c r="C468" s="19">
        <v>176</v>
      </c>
      <c r="D468" s="106">
        <v>202</v>
      </c>
      <c r="E468" s="19">
        <v>271</v>
      </c>
      <c r="F468" s="106">
        <v>424</v>
      </c>
      <c r="G468" s="92">
        <v>387</v>
      </c>
      <c r="H468" s="106">
        <v>387</v>
      </c>
      <c r="I468" s="19">
        <v>469</v>
      </c>
      <c r="J468" s="106">
        <v>691</v>
      </c>
      <c r="K468" s="19">
        <v>480</v>
      </c>
      <c r="L468" s="106">
        <v>195</v>
      </c>
      <c r="M468" s="19">
        <v>195</v>
      </c>
      <c r="N468" s="105">
        <f>SUM(B468:M468)</f>
        <v>4083</v>
      </c>
    </row>
    <row r="469" spans="1:14" s="4" customFormat="1" ht="23.25" customHeight="1" x14ac:dyDescent="0.25">
      <c r="A469" s="12" t="s">
        <v>79</v>
      </c>
      <c r="B469" s="106">
        <v>6092</v>
      </c>
      <c r="C469" s="19">
        <v>4773</v>
      </c>
      <c r="D469" s="106">
        <v>6024</v>
      </c>
      <c r="E469" s="19">
        <v>6987</v>
      </c>
      <c r="F469" s="106">
        <v>5686</v>
      </c>
      <c r="G469" s="92">
        <v>5890</v>
      </c>
      <c r="H469" s="106">
        <v>5890</v>
      </c>
      <c r="I469" s="19">
        <v>4625</v>
      </c>
      <c r="J469" s="106">
        <v>6730</v>
      </c>
      <c r="K469" s="19">
        <v>4677</v>
      </c>
      <c r="L469" s="106">
        <v>6049</v>
      </c>
      <c r="M469" s="19">
        <v>6049</v>
      </c>
      <c r="N469" s="105">
        <f>SUM(B469:M469)</f>
        <v>69472</v>
      </c>
    </row>
    <row r="470" spans="1:14" s="9" customFormat="1" ht="23.25" customHeight="1" x14ac:dyDescent="0.25">
      <c r="A470" s="13" t="s">
        <v>7</v>
      </c>
      <c r="B470" s="105">
        <f t="shared" ref="B470:M470" si="212">SUM(B467:B469)</f>
        <v>6665</v>
      </c>
      <c r="C470" s="14">
        <f t="shared" si="212"/>
        <v>5256</v>
      </c>
      <c r="D470" s="105">
        <f t="shared" si="212"/>
        <v>6655</v>
      </c>
      <c r="E470" s="15">
        <f t="shared" si="212"/>
        <v>7586</v>
      </c>
      <c r="F470" s="105">
        <f t="shared" si="212"/>
        <v>6495</v>
      </c>
      <c r="G470" s="14">
        <f t="shared" si="212"/>
        <v>6575</v>
      </c>
      <c r="H470" s="105">
        <f t="shared" si="212"/>
        <v>6575</v>
      </c>
      <c r="I470" s="14">
        <f t="shared" si="212"/>
        <v>5362</v>
      </c>
      <c r="J470" s="105">
        <f t="shared" si="212"/>
        <v>7896</v>
      </c>
      <c r="K470" s="14">
        <f t="shared" si="212"/>
        <v>5433</v>
      </c>
      <c r="L470" s="105">
        <f t="shared" si="212"/>
        <v>6609</v>
      </c>
      <c r="M470" s="14">
        <f t="shared" si="212"/>
        <v>6609</v>
      </c>
      <c r="N470" s="105">
        <f>SUM(B470:M470)</f>
        <v>77716</v>
      </c>
    </row>
    <row r="471" spans="1:14" s="4" customFormat="1" ht="12" customHeight="1" x14ac:dyDescent="0.25">
      <c r="A471" s="6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8"/>
    </row>
    <row r="472" spans="1:14" s="16" customFormat="1" ht="23.25" customHeight="1" x14ac:dyDescent="0.25">
      <c r="A472" s="201" t="s">
        <v>257</v>
      </c>
      <c r="B472" s="202"/>
      <c r="C472" s="202"/>
      <c r="D472" s="202"/>
      <c r="E472" s="202"/>
      <c r="F472" s="202"/>
      <c r="G472" s="202"/>
      <c r="H472" s="202"/>
      <c r="I472" s="202"/>
      <c r="J472" s="202"/>
      <c r="K472" s="202"/>
      <c r="L472" s="202"/>
      <c r="M472" s="202"/>
      <c r="N472" s="203"/>
    </row>
    <row r="473" spans="1:14" s="4" customFormat="1" ht="12" customHeight="1" x14ac:dyDescent="0.25">
      <c r="A473" s="39"/>
      <c r="B473" s="40"/>
      <c r="C473" s="40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8"/>
    </row>
    <row r="474" spans="1:14" s="9" customFormat="1" ht="23.25" customHeight="1" x14ac:dyDescent="0.25">
      <c r="A474" s="103" t="s">
        <v>82</v>
      </c>
      <c r="B474" s="107"/>
      <c r="C474" s="107"/>
      <c r="D474" s="107"/>
      <c r="E474" s="107"/>
      <c r="F474" s="107"/>
      <c r="G474" s="107"/>
      <c r="H474" s="107"/>
      <c r="I474" s="107"/>
      <c r="J474" s="107"/>
      <c r="K474" s="107"/>
      <c r="L474" s="107"/>
      <c r="M474" s="107"/>
      <c r="N474" s="108"/>
    </row>
    <row r="475" spans="1:14" s="4" customFormat="1" ht="23.25" customHeight="1" x14ac:dyDescent="0.25">
      <c r="A475" s="12" t="s">
        <v>74</v>
      </c>
      <c r="B475" s="106">
        <v>1218</v>
      </c>
      <c r="C475" s="19">
        <v>1321</v>
      </c>
      <c r="D475" s="106">
        <v>1468</v>
      </c>
      <c r="E475" s="19">
        <v>1431</v>
      </c>
      <c r="F475" s="106">
        <v>1542</v>
      </c>
      <c r="G475" s="19">
        <v>1591</v>
      </c>
      <c r="H475" s="106">
        <v>1585</v>
      </c>
      <c r="I475" s="19">
        <v>1636</v>
      </c>
      <c r="J475" s="106">
        <v>1607</v>
      </c>
      <c r="K475" s="19">
        <v>1390</v>
      </c>
      <c r="L475" s="106">
        <v>1503</v>
      </c>
      <c r="M475" s="19">
        <v>1220</v>
      </c>
      <c r="N475" s="105">
        <f>SUM(B475:M475)</f>
        <v>17512</v>
      </c>
    </row>
    <row r="476" spans="1:14" s="9" customFormat="1" ht="23.25" customHeight="1" x14ac:dyDescent="0.25">
      <c r="A476" s="12" t="s">
        <v>83</v>
      </c>
      <c r="B476" s="106">
        <v>267</v>
      </c>
      <c r="C476" s="92">
        <v>322</v>
      </c>
      <c r="D476" s="106">
        <v>390</v>
      </c>
      <c r="E476" s="19">
        <v>336</v>
      </c>
      <c r="F476" s="106">
        <v>347</v>
      </c>
      <c r="G476" s="19">
        <v>379</v>
      </c>
      <c r="H476" s="106">
        <v>382</v>
      </c>
      <c r="I476" s="19">
        <v>411</v>
      </c>
      <c r="J476" s="106">
        <v>422</v>
      </c>
      <c r="K476" s="19">
        <v>385</v>
      </c>
      <c r="L476" s="106">
        <v>431</v>
      </c>
      <c r="M476" s="19">
        <v>307</v>
      </c>
      <c r="N476" s="105">
        <f>SUM(B476:M476)</f>
        <v>4379</v>
      </c>
    </row>
    <row r="477" spans="1:14" s="9" customFormat="1" ht="23.25" customHeight="1" x14ac:dyDescent="0.25">
      <c r="A477" s="13" t="s">
        <v>7</v>
      </c>
      <c r="B477" s="105">
        <f>SUM(B475:B476)</f>
        <v>1485</v>
      </c>
      <c r="C477" s="44">
        <f t="shared" ref="C477:I477" si="213">SUM(C475:C476)</f>
        <v>1643</v>
      </c>
      <c r="D477" s="105">
        <f t="shared" si="213"/>
        <v>1858</v>
      </c>
      <c r="E477" s="44">
        <f t="shared" si="213"/>
        <v>1767</v>
      </c>
      <c r="F477" s="105">
        <f t="shared" si="213"/>
        <v>1889</v>
      </c>
      <c r="G477" s="44">
        <f t="shared" si="213"/>
        <v>1970</v>
      </c>
      <c r="H477" s="105">
        <f t="shared" si="213"/>
        <v>1967</v>
      </c>
      <c r="I477" s="44">
        <f t="shared" si="213"/>
        <v>2047</v>
      </c>
      <c r="J477" s="105">
        <f>SUM(J475:J476)</f>
        <v>2029</v>
      </c>
      <c r="K477" s="15">
        <f>SUM(K475:K476)</f>
        <v>1775</v>
      </c>
      <c r="L477" s="105">
        <f>SUM(L475:L476)</f>
        <v>1934</v>
      </c>
      <c r="M477" s="44">
        <f>SUM(M475:M476)</f>
        <v>1527</v>
      </c>
      <c r="N477" s="105">
        <f>SUM(B477:M477)</f>
        <v>21891</v>
      </c>
    </row>
    <row r="478" spans="1:14" s="4" customFormat="1" ht="23.25" customHeight="1" x14ac:dyDescent="0.25">
      <c r="A478" s="31" t="s">
        <v>53</v>
      </c>
      <c r="B478" s="124">
        <f t="shared" ref="B478:N478" si="214">AVERAGE(B477/B1485)</f>
        <v>47.903225806451616</v>
      </c>
      <c r="C478" s="29">
        <f t="shared" si="214"/>
        <v>58.678571428571431</v>
      </c>
      <c r="D478" s="124">
        <f t="shared" si="214"/>
        <v>59.935483870967744</v>
      </c>
      <c r="E478" s="29">
        <f t="shared" si="214"/>
        <v>58.9</v>
      </c>
      <c r="F478" s="124">
        <f t="shared" si="214"/>
        <v>60.935483870967744</v>
      </c>
      <c r="G478" s="29">
        <f t="shared" si="214"/>
        <v>65.666666666666671</v>
      </c>
      <c r="H478" s="124">
        <f t="shared" si="214"/>
        <v>63.451612903225808</v>
      </c>
      <c r="I478" s="29">
        <f t="shared" si="214"/>
        <v>66.032258064516128</v>
      </c>
      <c r="J478" s="124">
        <f t="shared" si="214"/>
        <v>67.63333333333334</v>
      </c>
      <c r="K478" s="29">
        <f t="shared" si="214"/>
        <v>57.258064516129032</v>
      </c>
      <c r="L478" s="124">
        <f t="shared" si="214"/>
        <v>64.466666666666669</v>
      </c>
      <c r="M478" s="29">
        <f t="shared" si="214"/>
        <v>49.258064516129032</v>
      </c>
      <c r="N478" s="124">
        <f t="shared" si="214"/>
        <v>237.94565217391303</v>
      </c>
    </row>
    <row r="479" spans="1:14" s="4" customFormat="1" ht="12" customHeight="1" x14ac:dyDescent="0.25">
      <c r="A479" s="39"/>
      <c r="B479" s="40"/>
      <c r="C479" s="40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8"/>
    </row>
    <row r="480" spans="1:14" s="5" customFormat="1" ht="23.25" customHeight="1" x14ac:dyDescent="0.25">
      <c r="A480" s="184" t="s">
        <v>84</v>
      </c>
      <c r="B480" s="196"/>
      <c r="C480" s="196"/>
      <c r="D480" s="196"/>
      <c r="E480" s="196"/>
      <c r="F480" s="196"/>
      <c r="G480" s="196"/>
      <c r="H480" s="196"/>
      <c r="I480" s="196"/>
      <c r="J480" s="196"/>
      <c r="K480" s="196"/>
      <c r="L480" s="196"/>
      <c r="M480" s="196"/>
      <c r="N480" s="197"/>
    </row>
    <row r="481" spans="1:14" s="9" customFormat="1" ht="12" customHeight="1" x14ac:dyDescent="0.25">
      <c r="A481" s="39"/>
      <c r="B481" s="40"/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8"/>
    </row>
    <row r="482" spans="1:14" s="99" customFormat="1" ht="23.25" customHeight="1" x14ac:dyDescent="0.25">
      <c r="A482" s="184" t="s">
        <v>321</v>
      </c>
      <c r="B482" s="196"/>
      <c r="C482" s="196"/>
      <c r="D482" s="196"/>
      <c r="E482" s="196"/>
      <c r="F482" s="196"/>
      <c r="G482" s="196"/>
      <c r="H482" s="196"/>
      <c r="I482" s="196"/>
      <c r="J482" s="196"/>
      <c r="K482" s="196"/>
      <c r="L482" s="196"/>
      <c r="M482" s="196"/>
      <c r="N482" s="197"/>
    </row>
    <row r="483" spans="1:14" s="9" customFormat="1" ht="23.25" customHeight="1" x14ac:dyDescent="0.25">
      <c r="A483" s="12" t="s">
        <v>415</v>
      </c>
      <c r="B483" s="106" t="s">
        <v>421</v>
      </c>
      <c r="C483" s="19" t="s">
        <v>421</v>
      </c>
      <c r="D483" s="106" t="s">
        <v>421</v>
      </c>
      <c r="E483" s="19" t="s">
        <v>421</v>
      </c>
      <c r="F483" s="106" t="s">
        <v>421</v>
      </c>
      <c r="G483" s="19">
        <v>0</v>
      </c>
      <c r="H483" s="106">
        <v>0</v>
      </c>
      <c r="I483" s="19">
        <v>0</v>
      </c>
      <c r="J483" s="106" t="s">
        <v>421</v>
      </c>
      <c r="K483" s="19" t="s">
        <v>421</v>
      </c>
      <c r="L483" s="106" t="s">
        <v>421</v>
      </c>
      <c r="M483" s="19" t="s">
        <v>421</v>
      </c>
      <c r="N483" s="105">
        <f>SUM(B483:M483)</f>
        <v>0</v>
      </c>
    </row>
    <row r="484" spans="1:14" s="9" customFormat="1" ht="23.25" customHeight="1" x14ac:dyDescent="0.25">
      <c r="A484" s="130" t="s">
        <v>319</v>
      </c>
      <c r="B484" s="106">
        <v>56</v>
      </c>
      <c r="C484" s="19">
        <v>68</v>
      </c>
      <c r="D484" s="106">
        <v>68</v>
      </c>
      <c r="E484" s="19">
        <v>88</v>
      </c>
      <c r="F484" s="106">
        <v>57</v>
      </c>
      <c r="G484" s="19">
        <v>23</v>
      </c>
      <c r="H484" s="106">
        <v>11</v>
      </c>
      <c r="I484" s="19">
        <v>5</v>
      </c>
      <c r="J484" s="106">
        <v>26</v>
      </c>
      <c r="K484" s="19">
        <v>31</v>
      </c>
      <c r="L484" s="106">
        <v>19</v>
      </c>
      <c r="M484" s="19">
        <v>34</v>
      </c>
      <c r="N484" s="105">
        <f>SUM(B484:M484)</f>
        <v>486</v>
      </c>
    </row>
    <row r="485" spans="1:14" s="4" customFormat="1" ht="23.25" customHeight="1" x14ac:dyDescent="0.25">
      <c r="A485" s="12" t="s">
        <v>320</v>
      </c>
      <c r="B485" s="106">
        <v>90</v>
      </c>
      <c r="C485" s="19">
        <v>139</v>
      </c>
      <c r="D485" s="106">
        <v>139</v>
      </c>
      <c r="E485" s="19">
        <v>219</v>
      </c>
      <c r="F485" s="106">
        <v>188</v>
      </c>
      <c r="G485" s="19">
        <v>104</v>
      </c>
      <c r="H485" s="106">
        <v>262</v>
      </c>
      <c r="I485" s="19">
        <v>211</v>
      </c>
      <c r="J485" s="106">
        <v>217</v>
      </c>
      <c r="K485" s="19">
        <v>420</v>
      </c>
      <c r="L485" s="106">
        <v>293</v>
      </c>
      <c r="M485" s="19">
        <v>231</v>
      </c>
      <c r="N485" s="105">
        <f>SUM(B485:M485)</f>
        <v>2513</v>
      </c>
    </row>
    <row r="486" spans="1:14" s="4" customFormat="1" ht="23.25" customHeight="1" x14ac:dyDescent="0.25">
      <c r="A486" s="12" t="s">
        <v>205</v>
      </c>
      <c r="B486" s="106">
        <v>0</v>
      </c>
      <c r="C486" s="19">
        <v>2</v>
      </c>
      <c r="D486" s="106">
        <v>9</v>
      </c>
      <c r="E486" s="19">
        <v>7</v>
      </c>
      <c r="F486" s="106">
        <v>8</v>
      </c>
      <c r="G486" s="19">
        <v>9</v>
      </c>
      <c r="H486" s="106">
        <v>7</v>
      </c>
      <c r="I486" s="19">
        <v>11</v>
      </c>
      <c r="J486" s="106">
        <v>7</v>
      </c>
      <c r="K486" s="19">
        <v>12</v>
      </c>
      <c r="L486" s="106">
        <v>10</v>
      </c>
      <c r="M486" s="19">
        <v>2</v>
      </c>
      <c r="N486" s="105">
        <f>SUM(B486:M486)</f>
        <v>84</v>
      </c>
    </row>
    <row r="487" spans="1:14" s="9" customFormat="1" ht="23.25" customHeight="1" x14ac:dyDescent="0.25">
      <c r="A487" s="13" t="s">
        <v>7</v>
      </c>
      <c r="B487" s="105">
        <f>SUM(B483:B486)</f>
        <v>146</v>
      </c>
      <c r="C487" s="14">
        <f t="shared" ref="C487:M487" si="215">SUM(C483:C486)</f>
        <v>209</v>
      </c>
      <c r="D487" s="105">
        <f>SUM(D483:D486)</f>
        <v>216</v>
      </c>
      <c r="E487" s="14">
        <f t="shared" si="215"/>
        <v>314</v>
      </c>
      <c r="F487" s="105">
        <f t="shared" si="215"/>
        <v>253</v>
      </c>
      <c r="G487" s="14">
        <f>SUM(G483:G486)</f>
        <v>136</v>
      </c>
      <c r="H487" s="105">
        <f t="shared" si="215"/>
        <v>280</v>
      </c>
      <c r="I487" s="14">
        <f t="shared" si="215"/>
        <v>227</v>
      </c>
      <c r="J487" s="105">
        <f t="shared" si="215"/>
        <v>250</v>
      </c>
      <c r="K487" s="14">
        <f t="shared" si="215"/>
        <v>463</v>
      </c>
      <c r="L487" s="105">
        <f t="shared" si="215"/>
        <v>322</v>
      </c>
      <c r="M487" s="14">
        <f t="shared" si="215"/>
        <v>267</v>
      </c>
      <c r="N487" s="105">
        <f>SUM(B487:M487)</f>
        <v>3083</v>
      </c>
    </row>
    <row r="488" spans="1:14" s="9" customFormat="1" ht="12" customHeight="1" x14ac:dyDescent="0.25">
      <c r="A488" s="39"/>
      <c r="B488" s="40"/>
      <c r="C488" s="40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8"/>
    </row>
    <row r="489" spans="1:14" s="9" customFormat="1" ht="23.25" customHeight="1" x14ac:dyDescent="0.25">
      <c r="A489" s="208" t="s">
        <v>324</v>
      </c>
      <c r="B489" s="196"/>
      <c r="C489" s="196"/>
      <c r="D489" s="196" t="s">
        <v>427</v>
      </c>
      <c r="E489" s="196"/>
      <c r="F489" s="196"/>
      <c r="G489" s="196"/>
      <c r="H489" s="196"/>
      <c r="I489" s="196"/>
      <c r="J489" s="196"/>
      <c r="K489" s="196"/>
      <c r="L489" s="196"/>
      <c r="M489" s="196"/>
      <c r="N489" s="197"/>
    </row>
    <row r="490" spans="1:14" s="9" customFormat="1" ht="23.25" customHeight="1" x14ac:dyDescent="0.25">
      <c r="A490" s="12" t="s">
        <v>330</v>
      </c>
      <c r="B490" s="106">
        <v>0</v>
      </c>
      <c r="C490" s="19"/>
      <c r="D490" s="106">
        <v>0</v>
      </c>
      <c r="E490" s="19">
        <v>3</v>
      </c>
      <c r="F490" s="106">
        <v>0</v>
      </c>
      <c r="G490" s="92">
        <v>0</v>
      </c>
      <c r="H490" s="106">
        <v>1</v>
      </c>
      <c r="I490" s="19">
        <v>0</v>
      </c>
      <c r="J490" s="106">
        <v>0</v>
      </c>
      <c r="K490" s="11">
        <v>0</v>
      </c>
      <c r="L490" s="106">
        <v>0</v>
      </c>
      <c r="M490" s="19">
        <v>1</v>
      </c>
      <c r="N490" s="105">
        <f t="shared" ref="N490:N503" si="216">SUM(B490:M490)</f>
        <v>5</v>
      </c>
    </row>
    <row r="491" spans="1:14" s="9" customFormat="1" ht="23.25" customHeight="1" x14ac:dyDescent="0.25">
      <c r="A491" s="12" t="s">
        <v>325</v>
      </c>
      <c r="B491" s="106">
        <v>67</v>
      </c>
      <c r="C491" s="19">
        <v>94</v>
      </c>
      <c r="D491" s="106">
        <v>71</v>
      </c>
      <c r="E491" s="19">
        <v>50</v>
      </c>
      <c r="F491" s="106">
        <v>49</v>
      </c>
      <c r="G491" s="92">
        <v>62</v>
      </c>
      <c r="H491" s="106">
        <v>51</v>
      </c>
      <c r="I491" s="19">
        <v>41</v>
      </c>
      <c r="J491" s="106">
        <v>43</v>
      </c>
      <c r="K491" s="11">
        <v>33</v>
      </c>
      <c r="L491" s="106">
        <v>34</v>
      </c>
      <c r="M491" s="19">
        <v>63</v>
      </c>
      <c r="N491" s="105">
        <f t="shared" si="216"/>
        <v>658</v>
      </c>
    </row>
    <row r="492" spans="1:14" s="9" customFormat="1" ht="23.25" customHeight="1" x14ac:dyDescent="0.25">
      <c r="A492" s="12" t="s">
        <v>327</v>
      </c>
      <c r="B492" s="106">
        <v>57</v>
      </c>
      <c r="C492" s="19">
        <v>65</v>
      </c>
      <c r="D492" s="106">
        <v>63</v>
      </c>
      <c r="E492" s="19">
        <v>61</v>
      </c>
      <c r="F492" s="106">
        <v>54</v>
      </c>
      <c r="G492" s="92">
        <v>45</v>
      </c>
      <c r="H492" s="106">
        <v>63</v>
      </c>
      <c r="I492" s="19">
        <v>79</v>
      </c>
      <c r="J492" s="106">
        <v>49</v>
      </c>
      <c r="K492" s="11">
        <v>60</v>
      </c>
      <c r="L492" s="106">
        <v>79</v>
      </c>
      <c r="M492" s="19">
        <v>38</v>
      </c>
      <c r="N492" s="105">
        <f t="shared" si="216"/>
        <v>713</v>
      </c>
    </row>
    <row r="493" spans="1:14" s="226" customFormat="1" ht="23.25" customHeight="1" x14ac:dyDescent="0.25">
      <c r="A493" s="12" t="s">
        <v>428</v>
      </c>
      <c r="B493" s="106">
        <v>68</v>
      </c>
      <c r="C493" s="19">
        <v>83</v>
      </c>
      <c r="D493" s="106">
        <v>91</v>
      </c>
      <c r="E493" s="19">
        <v>87</v>
      </c>
      <c r="F493" s="106">
        <v>104</v>
      </c>
      <c r="G493" s="92">
        <v>58</v>
      </c>
      <c r="H493" s="106">
        <v>65</v>
      </c>
      <c r="I493" s="19">
        <v>74</v>
      </c>
      <c r="J493" s="106">
        <v>85</v>
      </c>
      <c r="K493" s="11">
        <v>59</v>
      </c>
      <c r="L493" s="106">
        <v>65</v>
      </c>
      <c r="M493" s="19">
        <v>79</v>
      </c>
      <c r="N493" s="105"/>
    </row>
    <row r="494" spans="1:14" s="226" customFormat="1" ht="23.25" customHeight="1" x14ac:dyDescent="0.25">
      <c r="A494" s="12" t="s">
        <v>429</v>
      </c>
      <c r="B494" s="106">
        <v>3</v>
      </c>
      <c r="C494" s="19">
        <v>7</v>
      </c>
      <c r="D494" s="106">
        <v>5</v>
      </c>
      <c r="E494" s="19">
        <v>3</v>
      </c>
      <c r="F494" s="106">
        <v>1</v>
      </c>
      <c r="G494" s="92">
        <v>5</v>
      </c>
      <c r="H494" s="106">
        <v>7</v>
      </c>
      <c r="I494" s="19">
        <v>4</v>
      </c>
      <c r="J494" s="106">
        <v>4</v>
      </c>
      <c r="K494" s="11">
        <v>6</v>
      </c>
      <c r="L494" s="106">
        <v>3</v>
      </c>
      <c r="M494" s="19">
        <v>13</v>
      </c>
      <c r="N494" s="105"/>
    </row>
    <row r="495" spans="1:14" s="226" customFormat="1" ht="23.25" customHeight="1" x14ac:dyDescent="0.25">
      <c r="A495" s="12" t="s">
        <v>430</v>
      </c>
      <c r="B495" s="106">
        <v>287</v>
      </c>
      <c r="C495" s="19">
        <v>308</v>
      </c>
      <c r="D495" s="106">
        <v>363</v>
      </c>
      <c r="E495" s="19">
        <v>331</v>
      </c>
      <c r="F495" s="106">
        <v>322</v>
      </c>
      <c r="G495" s="92">
        <v>353</v>
      </c>
      <c r="H495" s="106">
        <v>364</v>
      </c>
      <c r="I495" s="19">
        <v>355</v>
      </c>
      <c r="J495" s="106">
        <v>375</v>
      </c>
      <c r="K495" s="11">
        <v>394</v>
      </c>
      <c r="L495" s="106">
        <v>350</v>
      </c>
      <c r="M495" s="19">
        <v>251</v>
      </c>
      <c r="N495" s="105"/>
    </row>
    <row r="496" spans="1:14" s="226" customFormat="1" ht="23.25" customHeight="1" x14ac:dyDescent="0.25">
      <c r="A496" s="12" t="s">
        <v>439</v>
      </c>
      <c r="B496" s="106">
        <v>14</v>
      </c>
      <c r="C496" s="19">
        <v>11</v>
      </c>
      <c r="D496" s="106">
        <v>6</v>
      </c>
      <c r="E496" s="19">
        <v>7</v>
      </c>
      <c r="F496" s="106">
        <v>9</v>
      </c>
      <c r="G496" s="92">
        <v>6</v>
      </c>
      <c r="H496" s="106">
        <v>12</v>
      </c>
      <c r="I496" s="19">
        <v>14</v>
      </c>
      <c r="J496" s="106">
        <v>14</v>
      </c>
      <c r="K496" s="11">
        <v>21</v>
      </c>
      <c r="L496" s="106">
        <v>13</v>
      </c>
      <c r="M496" s="19">
        <v>14</v>
      </c>
      <c r="N496" s="105"/>
    </row>
    <row r="497" spans="1:14" s="226" customFormat="1" ht="23.25" customHeight="1" x14ac:dyDescent="0.25">
      <c r="A497" s="12" t="s">
        <v>431</v>
      </c>
      <c r="B497" s="106">
        <v>3</v>
      </c>
      <c r="C497" s="19">
        <v>10</v>
      </c>
      <c r="D497" s="106">
        <v>5</v>
      </c>
      <c r="E497" s="19">
        <v>6</v>
      </c>
      <c r="F497" s="106">
        <v>2</v>
      </c>
      <c r="G497" s="92">
        <v>6</v>
      </c>
      <c r="H497" s="106">
        <v>10</v>
      </c>
      <c r="I497" s="19">
        <v>7</v>
      </c>
      <c r="J497" s="106">
        <v>5</v>
      </c>
      <c r="K497" s="11">
        <v>8</v>
      </c>
      <c r="L497" s="106">
        <v>6</v>
      </c>
      <c r="M497" s="19">
        <v>5</v>
      </c>
      <c r="N497" s="105"/>
    </row>
    <row r="498" spans="1:14" s="9" customFormat="1" ht="23.25" customHeight="1" x14ac:dyDescent="0.25">
      <c r="A498" s="130" t="s">
        <v>322</v>
      </c>
      <c r="B498" s="106">
        <v>0</v>
      </c>
      <c r="C498" s="19">
        <v>0</v>
      </c>
      <c r="D498" s="106">
        <v>0</v>
      </c>
      <c r="E498" s="19">
        <v>0</v>
      </c>
      <c r="F498" s="106"/>
      <c r="G498" s="92">
        <v>0</v>
      </c>
      <c r="H498" s="106">
        <v>0</v>
      </c>
      <c r="I498" s="19">
        <v>0</v>
      </c>
      <c r="J498" s="106">
        <v>0</v>
      </c>
      <c r="K498" s="11">
        <v>0</v>
      </c>
      <c r="L498" s="106"/>
      <c r="M498" s="19"/>
      <c r="N498" s="105">
        <f t="shared" si="216"/>
        <v>0</v>
      </c>
    </row>
    <row r="499" spans="1:14" s="4" customFormat="1" ht="23.25" customHeight="1" x14ac:dyDescent="0.25">
      <c r="A499" s="130" t="s">
        <v>326</v>
      </c>
      <c r="B499" s="106">
        <v>0</v>
      </c>
      <c r="C499" s="19">
        <v>0</v>
      </c>
      <c r="D499" s="106">
        <v>0</v>
      </c>
      <c r="E499" s="19">
        <v>0</v>
      </c>
      <c r="F499" s="106">
        <v>0</v>
      </c>
      <c r="G499" s="92">
        <v>0</v>
      </c>
      <c r="H499" s="106">
        <v>0</v>
      </c>
      <c r="I499" s="19">
        <v>0</v>
      </c>
      <c r="J499" s="106">
        <v>0</v>
      </c>
      <c r="K499" s="11">
        <v>0</v>
      </c>
      <c r="L499" s="106" t="s">
        <v>421</v>
      </c>
      <c r="M499" s="19" t="s">
        <v>421</v>
      </c>
      <c r="N499" s="105">
        <f t="shared" si="216"/>
        <v>0</v>
      </c>
    </row>
    <row r="500" spans="1:14" s="4" customFormat="1" ht="23.25" customHeight="1" x14ac:dyDescent="0.25">
      <c r="A500" s="130" t="s">
        <v>323</v>
      </c>
      <c r="B500" s="106">
        <v>0</v>
      </c>
      <c r="C500" s="19">
        <v>0</v>
      </c>
      <c r="D500" s="106">
        <v>0</v>
      </c>
      <c r="E500" s="19">
        <v>0</v>
      </c>
      <c r="F500" s="106">
        <v>0</v>
      </c>
      <c r="G500" s="92">
        <v>0</v>
      </c>
      <c r="H500" s="106">
        <v>0</v>
      </c>
      <c r="I500" s="19">
        <v>0</v>
      </c>
      <c r="J500" s="106">
        <v>0</v>
      </c>
      <c r="K500" s="11">
        <v>0</v>
      </c>
      <c r="L500" s="106" t="s">
        <v>421</v>
      </c>
      <c r="M500" s="19" t="s">
        <v>421</v>
      </c>
      <c r="N500" s="105">
        <f>SUM(B500:M500)</f>
        <v>0</v>
      </c>
    </row>
    <row r="501" spans="1:14" s="4" customFormat="1" ht="23.25" customHeight="1" x14ac:dyDescent="0.25">
      <c r="A501" s="12" t="s">
        <v>348</v>
      </c>
      <c r="B501" s="106">
        <v>0</v>
      </c>
      <c r="C501" s="19">
        <v>0</v>
      </c>
      <c r="D501" s="106">
        <v>0</v>
      </c>
      <c r="E501" s="19">
        <v>0</v>
      </c>
      <c r="F501" s="106">
        <v>0</v>
      </c>
      <c r="G501" s="92">
        <v>0</v>
      </c>
      <c r="H501" s="106">
        <v>0</v>
      </c>
      <c r="I501" s="19">
        <v>0</v>
      </c>
      <c r="J501" s="106">
        <v>0</v>
      </c>
      <c r="K501" s="11">
        <v>0</v>
      </c>
      <c r="L501" s="106" t="s">
        <v>421</v>
      </c>
      <c r="M501" s="19" t="s">
        <v>421</v>
      </c>
      <c r="N501" s="105">
        <f>SUM(B501:M501)</f>
        <v>0</v>
      </c>
    </row>
    <row r="502" spans="1:14" s="4" customFormat="1" ht="23.25" customHeight="1" x14ac:dyDescent="0.25">
      <c r="A502" s="12" t="s">
        <v>329</v>
      </c>
      <c r="B502" s="106">
        <v>4</v>
      </c>
      <c r="C502" s="19">
        <v>11</v>
      </c>
      <c r="D502" s="106">
        <v>15</v>
      </c>
      <c r="E502" s="19">
        <v>7</v>
      </c>
      <c r="F502" s="106">
        <v>12</v>
      </c>
      <c r="G502" s="92">
        <v>3</v>
      </c>
      <c r="H502" s="106">
        <v>8</v>
      </c>
      <c r="I502" s="19">
        <v>11</v>
      </c>
      <c r="J502" s="106">
        <v>8</v>
      </c>
      <c r="K502" s="11">
        <v>13</v>
      </c>
      <c r="L502" s="106">
        <v>9</v>
      </c>
      <c r="M502" s="19">
        <v>5</v>
      </c>
      <c r="N502" s="105">
        <f>SUM(B502:M502)</f>
        <v>106</v>
      </c>
    </row>
    <row r="503" spans="1:14" s="9" customFormat="1" ht="23.25" customHeight="1" x14ac:dyDescent="0.25">
      <c r="A503" s="13" t="s">
        <v>7</v>
      </c>
      <c r="B503" s="105">
        <f t="shared" ref="B503:H503" si="217">SUM(B490:B502)</f>
        <v>503</v>
      </c>
      <c r="C503" s="14">
        <f t="shared" si="217"/>
        <v>589</v>
      </c>
      <c r="D503" s="105">
        <f t="shared" si="217"/>
        <v>619</v>
      </c>
      <c r="E503" s="14">
        <f t="shared" si="217"/>
        <v>555</v>
      </c>
      <c r="F503" s="105">
        <f t="shared" si="217"/>
        <v>553</v>
      </c>
      <c r="G503" s="14">
        <f t="shared" si="217"/>
        <v>538</v>
      </c>
      <c r="H503" s="105">
        <f t="shared" si="217"/>
        <v>581</v>
      </c>
      <c r="I503" s="14">
        <f>SUM(I490:I502)</f>
        <v>585</v>
      </c>
      <c r="J503" s="105">
        <f>SUM(J490:J502)</f>
        <v>583</v>
      </c>
      <c r="K503" s="14">
        <f>SUM(K490:K502)</f>
        <v>594</v>
      </c>
      <c r="L503" s="105">
        <f>SUM(L490:L502)</f>
        <v>559</v>
      </c>
      <c r="M503" s="14">
        <f>SUM(M490:M502)</f>
        <v>469</v>
      </c>
      <c r="N503" s="105">
        <f t="shared" si="216"/>
        <v>6728</v>
      </c>
    </row>
    <row r="504" spans="1:14" s="9" customFormat="1" ht="12" customHeight="1" x14ac:dyDescent="0.25">
      <c r="A504" s="39"/>
      <c r="B504" s="40"/>
      <c r="C504" s="40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8"/>
    </row>
    <row r="505" spans="1:14" s="4" customFormat="1" ht="23.25" customHeight="1" x14ac:dyDescent="0.25">
      <c r="A505" s="184" t="s">
        <v>328</v>
      </c>
      <c r="B505" s="196"/>
      <c r="C505" s="196"/>
      <c r="D505" s="196"/>
      <c r="E505" s="196"/>
      <c r="F505" s="196"/>
      <c r="G505" s="196"/>
      <c r="H505" s="196"/>
      <c r="I505" s="196"/>
      <c r="J505" s="196"/>
      <c r="K505" s="196"/>
      <c r="L505" s="196"/>
      <c r="M505" s="196"/>
      <c r="N505" s="197"/>
    </row>
    <row r="506" spans="1:14" s="4" customFormat="1" ht="23.25" customHeight="1" x14ac:dyDescent="0.25">
      <c r="A506" s="12" t="s">
        <v>330</v>
      </c>
      <c r="B506" s="106">
        <v>0</v>
      </c>
      <c r="C506" s="19">
        <v>0</v>
      </c>
      <c r="D506" s="106">
        <v>0</v>
      </c>
      <c r="E506" s="19">
        <v>0</v>
      </c>
      <c r="F506" s="106">
        <v>0</v>
      </c>
      <c r="G506" s="19">
        <v>0</v>
      </c>
      <c r="H506" s="106">
        <v>0</v>
      </c>
      <c r="I506" s="19">
        <v>0</v>
      </c>
      <c r="J506" s="106">
        <v>8</v>
      </c>
      <c r="K506" s="19">
        <v>4</v>
      </c>
      <c r="L506" s="106">
        <v>1</v>
      </c>
      <c r="M506" s="19">
        <v>0</v>
      </c>
      <c r="N506" s="105">
        <f t="shared" ref="N506:N511" si="218">SUM(B506:M506)</f>
        <v>13</v>
      </c>
    </row>
    <row r="507" spans="1:14" s="9" customFormat="1" ht="23.25" customHeight="1" x14ac:dyDescent="0.25">
      <c r="A507" s="12" t="s">
        <v>325</v>
      </c>
      <c r="B507" s="106">
        <v>87</v>
      </c>
      <c r="C507" s="19">
        <v>73</v>
      </c>
      <c r="D507" s="106">
        <v>79</v>
      </c>
      <c r="E507" s="19">
        <v>73</v>
      </c>
      <c r="F507" s="106">
        <v>68</v>
      </c>
      <c r="G507" s="19">
        <v>61</v>
      </c>
      <c r="H507" s="106">
        <v>8</v>
      </c>
      <c r="I507" s="19">
        <v>63</v>
      </c>
      <c r="J507" s="106">
        <v>46</v>
      </c>
      <c r="K507" s="19">
        <v>93</v>
      </c>
      <c r="L507" s="106">
        <v>52</v>
      </c>
      <c r="M507" s="19">
        <v>67</v>
      </c>
      <c r="N507" s="105">
        <f t="shared" si="218"/>
        <v>770</v>
      </c>
    </row>
    <row r="508" spans="1:14" s="9" customFormat="1" ht="23.25" customHeight="1" x14ac:dyDescent="0.25">
      <c r="A508" s="130" t="s">
        <v>322</v>
      </c>
      <c r="B508" s="106">
        <v>0</v>
      </c>
      <c r="C508" s="19">
        <v>0</v>
      </c>
      <c r="D508" s="106">
        <v>0</v>
      </c>
      <c r="E508" s="19">
        <v>0</v>
      </c>
      <c r="F508" s="106">
        <v>0</v>
      </c>
      <c r="G508" s="19">
        <v>0</v>
      </c>
      <c r="H508" s="106">
        <v>0</v>
      </c>
      <c r="I508" s="19">
        <v>0</v>
      </c>
      <c r="J508" s="106">
        <v>0</v>
      </c>
      <c r="K508" s="19">
        <v>0</v>
      </c>
      <c r="L508" s="106">
        <v>0</v>
      </c>
      <c r="M508" s="19">
        <v>0</v>
      </c>
      <c r="N508" s="105">
        <f t="shared" si="218"/>
        <v>0</v>
      </c>
    </row>
    <row r="509" spans="1:14" s="4" customFormat="1" ht="23.25" customHeight="1" x14ac:dyDescent="0.25">
      <c r="A509" s="12" t="s">
        <v>329</v>
      </c>
      <c r="B509" s="106">
        <v>0</v>
      </c>
      <c r="C509" s="19">
        <v>2</v>
      </c>
      <c r="D509" s="106">
        <v>2</v>
      </c>
      <c r="E509" s="19">
        <v>2</v>
      </c>
      <c r="F509" s="106">
        <v>2</v>
      </c>
      <c r="G509" s="19">
        <v>1</v>
      </c>
      <c r="H509" s="106">
        <v>0</v>
      </c>
      <c r="I509" s="19">
        <v>3</v>
      </c>
      <c r="J509" s="106">
        <v>0</v>
      </c>
      <c r="K509" s="19">
        <v>1</v>
      </c>
      <c r="L509" s="106">
        <v>0</v>
      </c>
      <c r="M509" s="19">
        <v>2</v>
      </c>
      <c r="N509" s="105">
        <f t="shared" si="218"/>
        <v>15</v>
      </c>
    </row>
    <row r="510" spans="1:14" s="4" customFormat="1" ht="23.25" customHeight="1" x14ac:dyDescent="0.25">
      <c r="A510" s="12" t="s">
        <v>373</v>
      </c>
      <c r="B510" s="106">
        <v>85</v>
      </c>
      <c r="C510" s="19">
        <v>70</v>
      </c>
      <c r="D510" s="106">
        <v>90</v>
      </c>
      <c r="E510" s="19">
        <v>79</v>
      </c>
      <c r="F510" s="106">
        <v>80</v>
      </c>
      <c r="G510" s="19">
        <v>82</v>
      </c>
      <c r="H510" s="106">
        <v>10</v>
      </c>
      <c r="I510" s="19">
        <v>84</v>
      </c>
      <c r="J510" s="106">
        <v>97</v>
      </c>
      <c r="K510" s="19">
        <v>154</v>
      </c>
      <c r="L510" s="106">
        <v>87</v>
      </c>
      <c r="M510" s="19">
        <v>95</v>
      </c>
      <c r="N510" s="105">
        <f t="shared" si="218"/>
        <v>1013</v>
      </c>
    </row>
    <row r="511" spans="1:14" s="9" customFormat="1" ht="23.25" customHeight="1" x14ac:dyDescent="0.25">
      <c r="A511" s="13" t="s">
        <v>7</v>
      </c>
      <c r="B511" s="105">
        <f t="shared" ref="B511:M511" si="219">SUM(B506:B510)</f>
        <v>172</v>
      </c>
      <c r="C511" s="14">
        <f t="shared" si="219"/>
        <v>145</v>
      </c>
      <c r="D511" s="105">
        <f>SUM(D506:D510)</f>
        <v>171</v>
      </c>
      <c r="E511" s="15">
        <f t="shared" si="219"/>
        <v>154</v>
      </c>
      <c r="F511" s="105">
        <f t="shared" si="219"/>
        <v>150</v>
      </c>
      <c r="G511" s="14">
        <f t="shared" si="219"/>
        <v>144</v>
      </c>
      <c r="H511" s="105">
        <f t="shared" si="219"/>
        <v>18</v>
      </c>
      <c r="I511" s="14">
        <f t="shared" si="219"/>
        <v>150</v>
      </c>
      <c r="J511" s="105">
        <f t="shared" si="219"/>
        <v>151</v>
      </c>
      <c r="K511" s="14">
        <f t="shared" si="219"/>
        <v>252</v>
      </c>
      <c r="L511" s="105">
        <f t="shared" si="219"/>
        <v>140</v>
      </c>
      <c r="M511" s="14">
        <f t="shared" si="219"/>
        <v>164</v>
      </c>
      <c r="N511" s="105">
        <f t="shared" si="218"/>
        <v>1811</v>
      </c>
    </row>
    <row r="512" spans="1:14" s="5" customFormat="1" ht="12" customHeight="1" x14ac:dyDescent="0.25">
      <c r="A512" s="39"/>
      <c r="B512" s="40"/>
      <c r="C512" s="40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8"/>
    </row>
    <row r="513" spans="1:14" s="4" customFormat="1" ht="23.25" customHeight="1" x14ac:dyDescent="0.25">
      <c r="A513" s="208" t="s">
        <v>392</v>
      </c>
      <c r="B513" s="196"/>
      <c r="C513" s="196"/>
      <c r="D513" s="196"/>
      <c r="E513" s="196"/>
      <c r="F513" s="196"/>
      <c r="G513" s="196"/>
      <c r="H513" s="196"/>
      <c r="I513" s="196"/>
      <c r="J513" s="196"/>
      <c r="K513" s="196"/>
      <c r="L513" s="196"/>
      <c r="M513" s="196"/>
      <c r="N513" s="197"/>
    </row>
    <row r="514" spans="1:14" s="4" customFormat="1" ht="23.25" customHeight="1" x14ac:dyDescent="0.25">
      <c r="A514" s="12" t="s">
        <v>85</v>
      </c>
      <c r="B514" s="106">
        <v>9</v>
      </c>
      <c r="C514" s="92">
        <v>14</v>
      </c>
      <c r="D514" s="106">
        <v>15</v>
      </c>
      <c r="E514" s="92">
        <v>13</v>
      </c>
      <c r="F514" s="106">
        <v>17</v>
      </c>
      <c r="G514" s="19">
        <v>22</v>
      </c>
      <c r="H514" s="106">
        <v>19</v>
      </c>
      <c r="I514" s="19">
        <v>36</v>
      </c>
      <c r="J514" s="106">
        <v>58</v>
      </c>
      <c r="K514" s="19">
        <v>65</v>
      </c>
      <c r="L514" s="106">
        <v>60</v>
      </c>
      <c r="M514" s="19">
        <v>38</v>
      </c>
      <c r="N514" s="105">
        <f>SUM(B514:M514)</f>
        <v>366</v>
      </c>
    </row>
    <row r="515" spans="1:14" s="9" customFormat="1" ht="23.25" customHeight="1" x14ac:dyDescent="0.25">
      <c r="A515" s="12" t="s">
        <v>86</v>
      </c>
      <c r="B515" s="106">
        <v>129</v>
      </c>
      <c r="C515" s="92">
        <v>109</v>
      </c>
      <c r="D515" s="106">
        <v>308</v>
      </c>
      <c r="E515" s="92">
        <v>275</v>
      </c>
      <c r="F515" s="106">
        <v>275</v>
      </c>
      <c r="G515" s="19">
        <v>844</v>
      </c>
      <c r="H515" s="106">
        <v>858</v>
      </c>
      <c r="I515" s="19">
        <v>860</v>
      </c>
      <c r="J515" s="106">
        <v>883</v>
      </c>
      <c r="K515" s="19">
        <v>1471</v>
      </c>
      <c r="L515" s="106">
        <v>904</v>
      </c>
      <c r="M515" s="19" t="s">
        <v>100</v>
      </c>
      <c r="N515" s="105">
        <f>SUM(B515:M515)</f>
        <v>6916</v>
      </c>
    </row>
    <row r="516" spans="1:14" s="4" customFormat="1" ht="23.25" customHeight="1" x14ac:dyDescent="0.25">
      <c r="A516" s="12" t="s">
        <v>87</v>
      </c>
      <c r="B516" s="106">
        <v>0</v>
      </c>
      <c r="C516" s="92">
        <v>0</v>
      </c>
      <c r="D516" s="106">
        <v>0</v>
      </c>
      <c r="E516" s="92"/>
      <c r="F516" s="106">
        <v>1</v>
      </c>
      <c r="G516" s="19">
        <v>6</v>
      </c>
      <c r="H516" s="106">
        <v>0</v>
      </c>
      <c r="I516" s="19">
        <v>0</v>
      </c>
      <c r="J516" s="106">
        <v>3</v>
      </c>
      <c r="K516" s="19">
        <v>13</v>
      </c>
      <c r="L516" s="106">
        <v>1</v>
      </c>
      <c r="M516" s="19">
        <v>0</v>
      </c>
      <c r="N516" s="105">
        <f>SUM(B516:M516)</f>
        <v>24</v>
      </c>
    </row>
    <row r="517" spans="1:14" s="4" customFormat="1" ht="23.25" customHeight="1" x14ac:dyDescent="0.25">
      <c r="A517" s="130" t="s">
        <v>335</v>
      </c>
      <c r="B517" s="106">
        <v>0</v>
      </c>
      <c r="C517" s="92">
        <v>0</v>
      </c>
      <c r="D517" s="106">
        <v>0</v>
      </c>
      <c r="E517" s="92"/>
      <c r="F517" s="106">
        <v>0</v>
      </c>
      <c r="G517" s="19">
        <v>0</v>
      </c>
      <c r="H517" s="106">
        <v>0</v>
      </c>
      <c r="I517" s="19">
        <v>0</v>
      </c>
      <c r="J517" s="106">
        <v>0</v>
      </c>
      <c r="K517" s="19">
        <v>0</v>
      </c>
      <c r="L517" s="106"/>
      <c r="M517" s="19">
        <v>0</v>
      </c>
      <c r="N517" s="105">
        <f>SUM(B517:M517)</f>
        <v>0</v>
      </c>
    </row>
    <row r="518" spans="1:14" s="9" customFormat="1" ht="23.25" customHeight="1" x14ac:dyDescent="0.25">
      <c r="A518" s="13" t="s">
        <v>7</v>
      </c>
      <c r="B518" s="105">
        <f t="shared" ref="B518:M518" si="220">SUM(B514:B517)</f>
        <v>138</v>
      </c>
      <c r="C518" s="14">
        <f t="shared" si="220"/>
        <v>123</v>
      </c>
      <c r="D518" s="105">
        <f>SUM(D514:D517)</f>
        <v>323</v>
      </c>
      <c r="E518" s="14">
        <f t="shared" si="220"/>
        <v>288</v>
      </c>
      <c r="F518" s="105">
        <f>SUM(F514:F517)</f>
        <v>293</v>
      </c>
      <c r="G518" s="14">
        <f t="shared" si="220"/>
        <v>872</v>
      </c>
      <c r="H518" s="105">
        <f t="shared" si="220"/>
        <v>877</v>
      </c>
      <c r="I518" s="14">
        <f t="shared" si="220"/>
        <v>896</v>
      </c>
      <c r="J518" s="105">
        <f t="shared" si="220"/>
        <v>944</v>
      </c>
      <c r="K518" s="14">
        <f t="shared" si="220"/>
        <v>1549</v>
      </c>
      <c r="L518" s="105">
        <f t="shared" si="220"/>
        <v>965</v>
      </c>
      <c r="M518" s="14">
        <f t="shared" si="220"/>
        <v>38</v>
      </c>
      <c r="N518" s="105">
        <f>SUM(B518:M518)</f>
        <v>7306</v>
      </c>
    </row>
    <row r="519" spans="1:14" s="4" customFormat="1" ht="12" customHeight="1" x14ac:dyDescent="0.25">
      <c r="A519" s="6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8"/>
    </row>
    <row r="520" spans="1:14" s="16" customFormat="1" ht="23.25" customHeight="1" x14ac:dyDescent="0.25">
      <c r="A520" s="198" t="s">
        <v>88</v>
      </c>
      <c r="B520" s="204"/>
      <c r="C520" s="204"/>
      <c r="D520" s="204"/>
      <c r="E520" s="204"/>
      <c r="F520" s="204"/>
      <c r="G520" s="204"/>
      <c r="H520" s="204"/>
      <c r="I520" s="204"/>
      <c r="J520" s="204"/>
      <c r="K520" s="204"/>
      <c r="L520" s="204"/>
      <c r="M520" s="204"/>
      <c r="N520" s="205"/>
    </row>
    <row r="521" spans="1:14" s="4" customFormat="1" ht="12" customHeight="1" x14ac:dyDescent="0.25">
      <c r="A521" s="6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8"/>
    </row>
    <row r="522" spans="1:14" s="16" customFormat="1" ht="23.25" customHeight="1" x14ac:dyDescent="0.25">
      <c r="A522" s="184" t="s">
        <v>283</v>
      </c>
      <c r="B522" s="196"/>
      <c r="C522" s="196"/>
      <c r="D522" s="196"/>
      <c r="E522" s="196"/>
      <c r="F522" s="196"/>
      <c r="G522" s="196"/>
      <c r="H522" s="196"/>
      <c r="I522" s="196"/>
      <c r="J522" s="196"/>
      <c r="K522" s="196"/>
      <c r="L522" s="196"/>
      <c r="M522" s="196"/>
      <c r="N522" s="197"/>
    </row>
    <row r="523" spans="1:14" s="16" customFormat="1" ht="12" customHeight="1" x14ac:dyDescent="0.25">
      <c r="A523" s="39"/>
      <c r="B523" s="40"/>
      <c r="C523" s="40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8"/>
    </row>
    <row r="524" spans="1:14" s="4" customFormat="1" ht="23.25" customHeight="1" x14ac:dyDescent="0.25">
      <c r="A524" s="184" t="s">
        <v>284</v>
      </c>
      <c r="B524" s="107"/>
      <c r="C524" s="107"/>
      <c r="D524" s="107"/>
      <c r="E524" s="107"/>
      <c r="F524" s="107"/>
      <c r="G524" s="107"/>
      <c r="H524" s="107"/>
      <c r="I524" s="107"/>
      <c r="J524" s="107"/>
      <c r="K524" s="107"/>
      <c r="L524" s="107"/>
      <c r="M524" s="107"/>
      <c r="N524" s="108"/>
    </row>
    <row r="525" spans="1:14" s="4" customFormat="1" ht="23.25" customHeight="1" x14ac:dyDescent="0.25">
      <c r="A525" s="12" t="s">
        <v>22</v>
      </c>
      <c r="B525" s="106">
        <v>11</v>
      </c>
      <c r="C525" s="19">
        <v>17</v>
      </c>
      <c r="D525" s="106">
        <v>7</v>
      </c>
      <c r="E525" s="92">
        <v>15</v>
      </c>
      <c r="F525" s="106">
        <v>19</v>
      </c>
      <c r="G525" s="92">
        <v>7</v>
      </c>
      <c r="H525" s="106">
        <v>7</v>
      </c>
      <c r="I525" s="19">
        <v>2</v>
      </c>
      <c r="J525" s="106">
        <v>8</v>
      </c>
      <c r="K525" s="19">
        <v>11</v>
      </c>
      <c r="L525" s="106">
        <v>5</v>
      </c>
      <c r="M525" s="19">
        <v>15</v>
      </c>
      <c r="N525" s="141">
        <f>SUM(B525:M525)</f>
        <v>124</v>
      </c>
    </row>
    <row r="526" spans="1:14" s="4" customFormat="1" ht="23.25" customHeight="1" x14ac:dyDescent="0.25">
      <c r="A526" s="10" t="s">
        <v>18</v>
      </c>
      <c r="B526" s="106">
        <v>3</v>
      </c>
      <c r="C526" s="19">
        <v>18</v>
      </c>
      <c r="D526" s="106">
        <v>13</v>
      </c>
      <c r="E526" s="92">
        <v>11</v>
      </c>
      <c r="F526" s="106">
        <v>11</v>
      </c>
      <c r="G526" s="92">
        <v>9</v>
      </c>
      <c r="H526" s="106">
        <v>10</v>
      </c>
      <c r="I526" s="19">
        <v>8</v>
      </c>
      <c r="J526" s="106">
        <v>5</v>
      </c>
      <c r="K526" s="19">
        <v>12</v>
      </c>
      <c r="L526" s="106">
        <v>6</v>
      </c>
      <c r="M526" s="19">
        <v>25</v>
      </c>
      <c r="N526" s="141">
        <f t="shared" ref="N526:N536" si="221">SUM(B526:M526)</f>
        <v>131</v>
      </c>
    </row>
    <row r="527" spans="1:14" s="4" customFormat="1" ht="23.25" customHeight="1" x14ac:dyDescent="0.25">
      <c r="A527" s="10" t="s">
        <v>5</v>
      </c>
      <c r="B527" s="106">
        <v>3</v>
      </c>
      <c r="C527" s="19">
        <v>2</v>
      </c>
      <c r="D527" s="106">
        <v>2</v>
      </c>
      <c r="E527" s="92">
        <v>0</v>
      </c>
      <c r="F527" s="106">
        <v>2</v>
      </c>
      <c r="G527" s="92">
        <v>3</v>
      </c>
      <c r="H527" s="106">
        <v>2</v>
      </c>
      <c r="I527" s="19">
        <v>0</v>
      </c>
      <c r="J527" s="106">
        <v>4</v>
      </c>
      <c r="K527" s="19">
        <v>3</v>
      </c>
      <c r="L527" s="106">
        <v>0</v>
      </c>
      <c r="M527" s="19">
        <v>0</v>
      </c>
      <c r="N527" s="141">
        <f t="shared" si="221"/>
        <v>21</v>
      </c>
    </row>
    <row r="528" spans="1:14" s="4" customFormat="1" ht="23.25" customHeight="1" x14ac:dyDescent="0.25">
      <c r="A528" s="12" t="s">
        <v>6</v>
      </c>
      <c r="B528" s="106">
        <v>0</v>
      </c>
      <c r="C528" s="19">
        <v>0</v>
      </c>
      <c r="D528" s="106">
        <v>0</v>
      </c>
      <c r="E528" s="92">
        <v>0</v>
      </c>
      <c r="F528" s="106">
        <v>1</v>
      </c>
      <c r="G528" s="92">
        <v>0</v>
      </c>
      <c r="H528" s="106">
        <v>1</v>
      </c>
      <c r="I528" s="19">
        <v>2</v>
      </c>
      <c r="J528" s="106">
        <v>0</v>
      </c>
      <c r="K528" s="19">
        <v>1</v>
      </c>
      <c r="L528" s="106">
        <v>1</v>
      </c>
      <c r="M528" s="19">
        <v>1</v>
      </c>
      <c r="N528" s="141">
        <f t="shared" si="221"/>
        <v>7</v>
      </c>
    </row>
    <row r="529" spans="1:14" s="4" customFormat="1" ht="23.25" customHeight="1" x14ac:dyDescent="0.25">
      <c r="A529" s="12" t="s">
        <v>207</v>
      </c>
      <c r="B529" s="106">
        <v>17</v>
      </c>
      <c r="C529" s="19">
        <v>2</v>
      </c>
      <c r="D529" s="106">
        <v>5</v>
      </c>
      <c r="E529" s="92">
        <v>9</v>
      </c>
      <c r="F529" s="106">
        <v>8</v>
      </c>
      <c r="G529" s="92">
        <v>1</v>
      </c>
      <c r="H529" s="106">
        <v>6</v>
      </c>
      <c r="I529" s="19">
        <v>4</v>
      </c>
      <c r="J529" s="106">
        <v>4</v>
      </c>
      <c r="K529" s="19">
        <v>6</v>
      </c>
      <c r="L529" s="106">
        <v>17</v>
      </c>
      <c r="M529" s="19">
        <v>8</v>
      </c>
      <c r="N529" s="141">
        <f t="shared" si="221"/>
        <v>87</v>
      </c>
    </row>
    <row r="530" spans="1:14" s="4" customFormat="1" ht="23.25" customHeight="1" x14ac:dyDescent="0.25">
      <c r="A530" s="12" t="s">
        <v>220</v>
      </c>
      <c r="B530" s="106">
        <v>0</v>
      </c>
      <c r="C530" s="19">
        <v>0</v>
      </c>
      <c r="D530" s="106">
        <v>0</v>
      </c>
      <c r="E530" s="92">
        <v>0</v>
      </c>
      <c r="F530" s="106">
        <v>0</v>
      </c>
      <c r="G530" s="92">
        <v>0</v>
      </c>
      <c r="H530" s="106">
        <v>0</v>
      </c>
      <c r="I530" s="19">
        <v>0</v>
      </c>
      <c r="J530" s="106">
        <v>0</v>
      </c>
      <c r="K530" s="19">
        <v>0</v>
      </c>
      <c r="L530" s="106">
        <v>0</v>
      </c>
      <c r="M530" s="19">
        <v>0</v>
      </c>
      <c r="N530" s="141">
        <f t="shared" si="221"/>
        <v>0</v>
      </c>
    </row>
    <row r="531" spans="1:14" s="4" customFormat="1" ht="23.25" customHeight="1" x14ac:dyDescent="0.25">
      <c r="A531" s="12" t="s">
        <v>14</v>
      </c>
      <c r="B531" s="106">
        <v>22</v>
      </c>
      <c r="C531" s="19">
        <v>11</v>
      </c>
      <c r="D531" s="106">
        <v>12</v>
      </c>
      <c r="E531" s="92">
        <v>23</v>
      </c>
      <c r="F531" s="106">
        <v>35</v>
      </c>
      <c r="G531" s="92">
        <v>5</v>
      </c>
      <c r="H531" s="106">
        <v>12</v>
      </c>
      <c r="I531" s="19">
        <v>42</v>
      </c>
      <c r="J531" s="106">
        <v>24</v>
      </c>
      <c r="K531" s="19">
        <v>17</v>
      </c>
      <c r="L531" s="106">
        <v>70</v>
      </c>
      <c r="M531" s="19">
        <v>52</v>
      </c>
      <c r="N531" s="141">
        <f t="shared" si="221"/>
        <v>325</v>
      </c>
    </row>
    <row r="532" spans="1:14" s="4" customFormat="1" ht="23.25" customHeight="1" x14ac:dyDescent="0.25">
      <c r="A532" s="12" t="s">
        <v>242</v>
      </c>
      <c r="B532" s="106">
        <v>20</v>
      </c>
      <c r="C532" s="19">
        <v>21</v>
      </c>
      <c r="D532" s="106">
        <v>22</v>
      </c>
      <c r="E532" s="92">
        <v>9</v>
      </c>
      <c r="F532" s="106">
        <v>14</v>
      </c>
      <c r="G532" s="92">
        <v>20</v>
      </c>
      <c r="H532" s="106">
        <v>12</v>
      </c>
      <c r="I532" s="19">
        <v>8</v>
      </c>
      <c r="J532" s="106">
        <v>5</v>
      </c>
      <c r="K532" s="19">
        <v>11</v>
      </c>
      <c r="L532" s="106">
        <v>5</v>
      </c>
      <c r="M532" s="19">
        <v>5</v>
      </c>
      <c r="N532" s="141">
        <f t="shared" si="221"/>
        <v>152</v>
      </c>
    </row>
    <row r="533" spans="1:14" s="4" customFormat="1" ht="23.25" customHeight="1" x14ac:dyDescent="0.25">
      <c r="A533" s="12" t="s">
        <v>16</v>
      </c>
      <c r="B533" s="106">
        <v>32</v>
      </c>
      <c r="C533" s="19">
        <v>12</v>
      </c>
      <c r="D533" s="106">
        <v>1</v>
      </c>
      <c r="E533" s="92">
        <v>8</v>
      </c>
      <c r="F533" s="106">
        <v>6</v>
      </c>
      <c r="G533" s="92">
        <v>5</v>
      </c>
      <c r="H533" s="106">
        <v>3</v>
      </c>
      <c r="I533" s="19">
        <v>9</v>
      </c>
      <c r="J533" s="106">
        <v>9</v>
      </c>
      <c r="K533" s="19">
        <v>9</v>
      </c>
      <c r="L533" s="106">
        <v>22</v>
      </c>
      <c r="M533" s="19">
        <v>15</v>
      </c>
      <c r="N533" s="141">
        <f t="shared" si="221"/>
        <v>131</v>
      </c>
    </row>
    <row r="534" spans="1:14" s="4" customFormat="1" ht="23.25" customHeight="1" x14ac:dyDescent="0.25">
      <c r="A534" s="12" t="s">
        <v>258</v>
      </c>
      <c r="B534" s="106">
        <v>32</v>
      </c>
      <c r="C534" s="19">
        <v>44</v>
      </c>
      <c r="D534" s="106">
        <v>72</v>
      </c>
      <c r="E534" s="92">
        <v>64</v>
      </c>
      <c r="F534" s="106">
        <v>65</v>
      </c>
      <c r="G534" s="92">
        <v>36</v>
      </c>
      <c r="H534" s="106">
        <v>86</v>
      </c>
      <c r="I534" s="19">
        <v>87</v>
      </c>
      <c r="J534" s="106">
        <v>54</v>
      </c>
      <c r="K534" s="19">
        <v>78</v>
      </c>
      <c r="L534" s="106">
        <v>88</v>
      </c>
      <c r="M534" s="19">
        <v>110</v>
      </c>
      <c r="N534" s="141">
        <f t="shared" si="221"/>
        <v>816</v>
      </c>
    </row>
    <row r="535" spans="1:14" s="4" customFormat="1" ht="23.25" customHeight="1" x14ac:dyDescent="0.25">
      <c r="A535" s="12" t="s">
        <v>222</v>
      </c>
      <c r="B535" s="106">
        <v>2</v>
      </c>
      <c r="C535" s="19">
        <v>9</v>
      </c>
      <c r="D535" s="106">
        <v>6</v>
      </c>
      <c r="E535" s="92">
        <v>2</v>
      </c>
      <c r="F535" s="106">
        <v>9</v>
      </c>
      <c r="G535" s="92">
        <v>9</v>
      </c>
      <c r="H535" s="106">
        <v>13</v>
      </c>
      <c r="I535" s="19">
        <v>8</v>
      </c>
      <c r="J535" s="106">
        <v>10</v>
      </c>
      <c r="K535" s="19">
        <v>2</v>
      </c>
      <c r="L535" s="106">
        <v>8</v>
      </c>
      <c r="M535" s="19">
        <v>13</v>
      </c>
      <c r="N535" s="141">
        <f t="shared" si="221"/>
        <v>91</v>
      </c>
    </row>
    <row r="536" spans="1:14" s="4" customFormat="1" ht="23.25" customHeight="1" x14ac:dyDescent="0.25">
      <c r="A536" s="12" t="s">
        <v>74</v>
      </c>
      <c r="B536" s="106">
        <v>0</v>
      </c>
      <c r="C536" s="19">
        <v>0</v>
      </c>
      <c r="D536" s="106">
        <v>0</v>
      </c>
      <c r="E536" s="92">
        <v>0</v>
      </c>
      <c r="F536" s="106">
        <v>0</v>
      </c>
      <c r="G536" s="92">
        <v>0</v>
      </c>
      <c r="H536" s="106">
        <v>0</v>
      </c>
      <c r="I536" s="19">
        <v>0</v>
      </c>
      <c r="J536" s="106">
        <v>0</v>
      </c>
      <c r="K536" s="19">
        <v>0</v>
      </c>
      <c r="L536" s="106">
        <v>0</v>
      </c>
      <c r="M536" s="19">
        <v>0</v>
      </c>
      <c r="N536" s="141">
        <f t="shared" si="221"/>
        <v>0</v>
      </c>
    </row>
    <row r="537" spans="1:14" s="9" customFormat="1" ht="23.25" customHeight="1" x14ac:dyDescent="0.25">
      <c r="A537" s="13" t="s">
        <v>7</v>
      </c>
      <c r="B537" s="105">
        <f>SUM(B525:B536)</f>
        <v>142</v>
      </c>
      <c r="C537" s="15">
        <f>SUM(C525:C536)</f>
        <v>136</v>
      </c>
      <c r="D537" s="105">
        <f t="shared" ref="D537:M537" si="222">SUM(D525:D536)</f>
        <v>140</v>
      </c>
      <c r="E537" s="15">
        <f t="shared" si="222"/>
        <v>141</v>
      </c>
      <c r="F537" s="105">
        <f t="shared" si="222"/>
        <v>170</v>
      </c>
      <c r="G537" s="15">
        <f t="shared" si="222"/>
        <v>95</v>
      </c>
      <c r="H537" s="105">
        <f t="shared" si="222"/>
        <v>152</v>
      </c>
      <c r="I537" s="15">
        <f t="shared" si="222"/>
        <v>170</v>
      </c>
      <c r="J537" s="105">
        <f t="shared" si="222"/>
        <v>123</v>
      </c>
      <c r="K537" s="15">
        <f t="shared" si="222"/>
        <v>150</v>
      </c>
      <c r="L537" s="105">
        <f t="shared" si="222"/>
        <v>222</v>
      </c>
      <c r="M537" s="15">
        <f t="shared" si="222"/>
        <v>244</v>
      </c>
      <c r="N537" s="105">
        <f>SUM(B537:M537)</f>
        <v>1885</v>
      </c>
    </row>
    <row r="538" spans="1:14" s="4" customFormat="1" ht="23.25" customHeight="1" x14ac:dyDescent="0.25">
      <c r="A538" s="13" t="s">
        <v>53</v>
      </c>
      <c r="B538" s="124">
        <f t="shared" ref="B538:N538" si="223">B537/B1485</f>
        <v>4.580645161290323</v>
      </c>
      <c r="C538" s="29">
        <f t="shared" si="223"/>
        <v>4.8571428571428568</v>
      </c>
      <c r="D538" s="124">
        <f t="shared" si="223"/>
        <v>4.5161290322580649</v>
      </c>
      <c r="E538" s="29">
        <f t="shared" si="223"/>
        <v>4.7</v>
      </c>
      <c r="F538" s="124">
        <f t="shared" si="223"/>
        <v>5.4838709677419351</v>
      </c>
      <c r="G538" s="29">
        <f t="shared" si="223"/>
        <v>3.1666666666666665</v>
      </c>
      <c r="H538" s="124">
        <f t="shared" si="223"/>
        <v>4.903225806451613</v>
      </c>
      <c r="I538" s="29">
        <f t="shared" si="223"/>
        <v>5.4838709677419351</v>
      </c>
      <c r="J538" s="124">
        <f t="shared" si="223"/>
        <v>4.0999999999999996</v>
      </c>
      <c r="K538" s="29">
        <f t="shared" si="223"/>
        <v>4.838709677419355</v>
      </c>
      <c r="L538" s="124">
        <f t="shared" si="223"/>
        <v>7.4</v>
      </c>
      <c r="M538" s="29">
        <f t="shared" si="223"/>
        <v>7.870967741935484</v>
      </c>
      <c r="N538" s="124">
        <f t="shared" si="223"/>
        <v>20.489130434782609</v>
      </c>
    </row>
    <row r="539" spans="1:14" s="16" customFormat="1" ht="12" customHeight="1" x14ac:dyDescent="0.25">
      <c r="A539" s="39"/>
      <c r="B539" s="40"/>
      <c r="C539" s="40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8"/>
    </row>
    <row r="540" spans="1:14" s="4" customFormat="1" ht="23.25" customHeight="1" x14ac:dyDescent="0.25">
      <c r="A540" s="119" t="s">
        <v>285</v>
      </c>
      <c r="B540" s="118">
        <f t="shared" ref="B540:M540" si="224">B537</f>
        <v>142</v>
      </c>
      <c r="C540" s="17">
        <f t="shared" si="224"/>
        <v>136</v>
      </c>
      <c r="D540" s="118">
        <f t="shared" si="224"/>
        <v>140</v>
      </c>
      <c r="E540" s="17">
        <f t="shared" si="224"/>
        <v>141</v>
      </c>
      <c r="F540" s="118">
        <f t="shared" si="224"/>
        <v>170</v>
      </c>
      <c r="G540" s="17">
        <f t="shared" si="224"/>
        <v>95</v>
      </c>
      <c r="H540" s="118">
        <f t="shared" si="224"/>
        <v>152</v>
      </c>
      <c r="I540" s="17">
        <f t="shared" si="224"/>
        <v>170</v>
      </c>
      <c r="J540" s="118">
        <f t="shared" si="224"/>
        <v>123</v>
      </c>
      <c r="K540" s="17">
        <f t="shared" si="224"/>
        <v>150</v>
      </c>
      <c r="L540" s="118">
        <f t="shared" si="224"/>
        <v>222</v>
      </c>
      <c r="M540" s="17">
        <f t="shared" si="224"/>
        <v>244</v>
      </c>
      <c r="N540" s="105">
        <f>SUM(B540:M540)</f>
        <v>1885</v>
      </c>
    </row>
    <row r="541" spans="1:14" s="4" customFormat="1" ht="23.25" customHeight="1" x14ac:dyDescent="0.25">
      <c r="A541" s="13" t="s">
        <v>53</v>
      </c>
      <c r="B541" s="124">
        <f t="shared" ref="B541:N541" si="225">B540/B1485</f>
        <v>4.580645161290323</v>
      </c>
      <c r="C541" s="29">
        <f t="shared" si="225"/>
        <v>4.8571428571428568</v>
      </c>
      <c r="D541" s="124">
        <f t="shared" si="225"/>
        <v>4.5161290322580649</v>
      </c>
      <c r="E541" s="29">
        <f t="shared" si="225"/>
        <v>4.7</v>
      </c>
      <c r="F541" s="124">
        <f t="shared" si="225"/>
        <v>5.4838709677419351</v>
      </c>
      <c r="G541" s="29">
        <f t="shared" si="225"/>
        <v>3.1666666666666665</v>
      </c>
      <c r="H541" s="124">
        <f t="shared" si="225"/>
        <v>4.903225806451613</v>
      </c>
      <c r="I541" s="29">
        <f t="shared" si="225"/>
        <v>5.4838709677419351</v>
      </c>
      <c r="J541" s="124">
        <f t="shared" si="225"/>
        <v>4.0999999999999996</v>
      </c>
      <c r="K541" s="29">
        <f t="shared" si="225"/>
        <v>4.838709677419355</v>
      </c>
      <c r="L541" s="124">
        <f t="shared" si="225"/>
        <v>7.4</v>
      </c>
      <c r="M541" s="29">
        <f t="shared" si="225"/>
        <v>7.870967741935484</v>
      </c>
      <c r="N541" s="124">
        <f t="shared" si="225"/>
        <v>20.489130434782609</v>
      </c>
    </row>
    <row r="542" spans="1:14" s="4" customFormat="1" ht="12" customHeight="1" x14ac:dyDescent="0.25">
      <c r="A542" s="39"/>
      <c r="B542" s="40"/>
      <c r="C542" s="40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8"/>
    </row>
    <row r="543" spans="1:14" s="4" customFormat="1" ht="23.25" customHeight="1" x14ac:dyDescent="0.25">
      <c r="A543" s="103" t="s">
        <v>286</v>
      </c>
      <c r="B543" s="107"/>
      <c r="C543" s="107"/>
      <c r="D543" s="107"/>
      <c r="E543" s="107"/>
      <c r="F543" s="107"/>
      <c r="G543" s="107"/>
      <c r="H543" s="107"/>
      <c r="I543" s="107"/>
      <c r="J543" s="107"/>
      <c r="K543" s="107"/>
      <c r="L543" s="107"/>
      <c r="M543" s="107"/>
      <c r="N543" s="108"/>
    </row>
    <row r="544" spans="1:14" s="9" customFormat="1" ht="23.25" customHeight="1" x14ac:dyDescent="0.25">
      <c r="A544" s="12" t="s">
        <v>262</v>
      </c>
      <c r="B544" s="118">
        <f>B540</f>
        <v>142</v>
      </c>
      <c r="C544" s="17">
        <f t="shared" ref="C544:L544" si="226">C540</f>
        <v>136</v>
      </c>
      <c r="D544" s="118">
        <f t="shared" si="226"/>
        <v>140</v>
      </c>
      <c r="E544" s="17">
        <f>E540</f>
        <v>141</v>
      </c>
      <c r="F544" s="118">
        <f t="shared" si="226"/>
        <v>170</v>
      </c>
      <c r="G544" s="17">
        <f t="shared" si="226"/>
        <v>95</v>
      </c>
      <c r="H544" s="118">
        <f t="shared" si="226"/>
        <v>152</v>
      </c>
      <c r="I544" s="17">
        <f t="shared" si="226"/>
        <v>170</v>
      </c>
      <c r="J544" s="118">
        <f t="shared" si="226"/>
        <v>123</v>
      </c>
      <c r="K544" s="17">
        <f>K540</f>
        <v>150</v>
      </c>
      <c r="L544" s="118">
        <f t="shared" si="226"/>
        <v>222</v>
      </c>
      <c r="M544" s="17">
        <v>244</v>
      </c>
      <c r="N544" s="105">
        <f>SUM(B544:M544)</f>
        <v>1885</v>
      </c>
    </row>
    <row r="545" spans="1:14" s="9" customFormat="1" ht="23.25" customHeight="1" x14ac:dyDescent="0.25">
      <c r="A545" s="13" t="s">
        <v>53</v>
      </c>
      <c r="B545" s="129">
        <f t="shared" ref="B545:N545" si="227">B544/B1485</f>
        <v>4.580645161290323</v>
      </c>
      <c r="C545" s="45">
        <f t="shared" si="227"/>
        <v>4.8571428571428568</v>
      </c>
      <c r="D545" s="129">
        <f t="shared" si="227"/>
        <v>4.5161290322580649</v>
      </c>
      <c r="E545" s="45">
        <f t="shared" si="227"/>
        <v>4.7</v>
      </c>
      <c r="F545" s="129">
        <f t="shared" si="227"/>
        <v>5.4838709677419351</v>
      </c>
      <c r="G545" s="45">
        <f t="shared" si="227"/>
        <v>3.1666666666666665</v>
      </c>
      <c r="H545" s="129">
        <f t="shared" si="227"/>
        <v>4.903225806451613</v>
      </c>
      <c r="I545" s="45">
        <f t="shared" si="227"/>
        <v>5.4838709677419351</v>
      </c>
      <c r="J545" s="129">
        <f t="shared" si="227"/>
        <v>4.0999999999999996</v>
      </c>
      <c r="K545" s="45">
        <f t="shared" si="227"/>
        <v>4.838709677419355</v>
      </c>
      <c r="L545" s="129">
        <f t="shared" si="227"/>
        <v>7.4</v>
      </c>
      <c r="M545" s="45">
        <f t="shared" si="227"/>
        <v>7.870967741935484</v>
      </c>
      <c r="N545" s="129">
        <f t="shared" si="227"/>
        <v>20.489130434782609</v>
      </c>
    </row>
    <row r="546" spans="1:14" s="9" customFormat="1" ht="23.25" customHeight="1" x14ac:dyDescent="0.25">
      <c r="A546" s="13" t="s">
        <v>259</v>
      </c>
      <c r="B546" s="120">
        <f t="shared" ref="B546:M546" si="228">IF(B544=0,0,B537/B1161*100)</f>
        <v>0.96677559912854028</v>
      </c>
      <c r="C546" s="46">
        <f t="shared" si="228"/>
        <v>0.90630414500866319</v>
      </c>
      <c r="D546" s="120">
        <f t="shared" si="228"/>
        <v>0.82386865179779911</v>
      </c>
      <c r="E546" s="46">
        <f t="shared" si="228"/>
        <v>0.98346934505126604</v>
      </c>
      <c r="F546" s="120">
        <f t="shared" si="228"/>
        <v>0.93206864411426071</v>
      </c>
      <c r="G546" s="46">
        <f t="shared" si="228"/>
        <v>0.54837220041560841</v>
      </c>
      <c r="H546" s="120">
        <f t="shared" si="228"/>
        <v>0.83973261145793043</v>
      </c>
      <c r="I546" s="46">
        <f t="shared" si="228"/>
        <v>0.9375172337726797</v>
      </c>
      <c r="J546" s="120">
        <f t="shared" si="228"/>
        <v>0.65919931400396592</v>
      </c>
      <c r="K546" s="46">
        <f t="shared" si="228"/>
        <v>0.96160010257067763</v>
      </c>
      <c r="L546" s="120">
        <f t="shared" si="228"/>
        <v>1.3602941176470589</v>
      </c>
      <c r="M546" s="46">
        <f t="shared" si="228"/>
        <v>1.7900374147164551</v>
      </c>
      <c r="N546" s="124" t="e">
        <f t="shared" ref="N546" si="229">N545/N1490</f>
        <v>#DIV/0!</v>
      </c>
    </row>
    <row r="547" spans="1:14" s="5" customFormat="1" ht="12" customHeight="1" x14ac:dyDescent="0.25">
      <c r="A547" s="39"/>
      <c r="B547" s="40"/>
      <c r="C547" s="40"/>
      <c r="D547" s="40"/>
      <c r="E547" s="40"/>
      <c r="F547" s="40"/>
      <c r="G547" s="40"/>
      <c r="H547" s="136"/>
      <c r="I547" s="40"/>
      <c r="J547" s="40"/>
      <c r="K547" s="40"/>
      <c r="L547" s="40"/>
      <c r="M547" s="40"/>
      <c r="N547" s="8"/>
    </row>
    <row r="548" spans="1:14" s="122" customFormat="1" ht="23.25" customHeight="1" x14ac:dyDescent="0.25">
      <c r="A548" s="184" t="s">
        <v>287</v>
      </c>
      <c r="B548" s="196"/>
      <c r="C548" s="196"/>
      <c r="D548" s="196"/>
      <c r="E548" s="196"/>
      <c r="F548" s="196"/>
      <c r="G548" s="196"/>
      <c r="H548" s="196"/>
      <c r="I548" s="196"/>
      <c r="J548" s="196"/>
      <c r="K548" s="196"/>
      <c r="L548" s="196"/>
      <c r="M548" s="196"/>
      <c r="N548" s="197"/>
    </row>
    <row r="549" spans="1:14" s="122" customFormat="1" ht="13.5" customHeight="1" x14ac:dyDescent="0.25">
      <c r="A549" s="97"/>
      <c r="B549" s="136"/>
      <c r="C549" s="136"/>
      <c r="D549" s="136"/>
      <c r="E549" s="136"/>
      <c r="F549" s="136"/>
      <c r="G549" s="136"/>
      <c r="H549" s="136"/>
      <c r="I549" s="136"/>
      <c r="J549" s="136"/>
      <c r="K549" s="136"/>
      <c r="L549" s="136"/>
      <c r="M549" s="136"/>
      <c r="N549" s="137"/>
    </row>
    <row r="550" spans="1:14" s="122" customFormat="1" ht="12" customHeight="1" x14ac:dyDescent="0.25">
      <c r="A550" s="97"/>
      <c r="B550" s="136"/>
      <c r="C550" s="136"/>
      <c r="D550" s="136"/>
      <c r="E550" s="136"/>
      <c r="F550" s="136"/>
      <c r="G550" s="136"/>
      <c r="H550" s="136"/>
      <c r="I550" s="136"/>
      <c r="J550" s="136"/>
      <c r="K550" s="136"/>
      <c r="L550" s="136"/>
      <c r="M550" s="136"/>
      <c r="N550" s="137"/>
    </row>
    <row r="551" spans="1:14" s="4" customFormat="1" ht="23.25" customHeight="1" x14ac:dyDescent="0.25">
      <c r="A551" s="184" t="s">
        <v>418</v>
      </c>
      <c r="B551" s="107"/>
      <c r="C551" s="107"/>
      <c r="D551" s="107"/>
      <c r="E551" s="107"/>
      <c r="F551" s="107"/>
      <c r="G551" s="107"/>
      <c r="H551" s="107"/>
      <c r="I551" s="107"/>
      <c r="J551" s="107"/>
      <c r="K551" s="107"/>
      <c r="L551" s="107"/>
      <c r="M551" s="107"/>
      <c r="N551" s="108"/>
    </row>
    <row r="552" spans="1:14" s="9" customFormat="1" ht="23.25" customHeight="1" x14ac:dyDescent="0.25">
      <c r="A552" s="12" t="s">
        <v>22</v>
      </c>
      <c r="B552" s="106">
        <v>181</v>
      </c>
      <c r="C552" s="92">
        <v>218</v>
      </c>
      <c r="D552" s="106">
        <v>672</v>
      </c>
      <c r="E552" s="19">
        <v>750</v>
      </c>
      <c r="F552" s="106">
        <v>579</v>
      </c>
      <c r="G552" s="19">
        <v>786</v>
      </c>
      <c r="H552" s="106">
        <v>762</v>
      </c>
      <c r="I552" s="92">
        <v>540</v>
      </c>
      <c r="J552" s="106">
        <v>750</v>
      </c>
      <c r="K552" s="92">
        <v>411</v>
      </c>
      <c r="L552" s="106">
        <v>750</v>
      </c>
      <c r="M552" s="19">
        <v>309</v>
      </c>
      <c r="N552" s="105">
        <f>SUM(B552:M552)</f>
        <v>6708</v>
      </c>
    </row>
    <row r="553" spans="1:14" s="9" customFormat="1" ht="23.25" customHeight="1" x14ac:dyDescent="0.25">
      <c r="A553" s="10" t="s">
        <v>18</v>
      </c>
      <c r="B553" s="106">
        <v>41</v>
      </c>
      <c r="C553" s="92">
        <v>39</v>
      </c>
      <c r="D553" s="106">
        <v>228</v>
      </c>
      <c r="E553" s="19">
        <v>324</v>
      </c>
      <c r="F553" s="106">
        <v>258</v>
      </c>
      <c r="G553" s="19">
        <v>240</v>
      </c>
      <c r="H553" s="106">
        <v>360</v>
      </c>
      <c r="I553" s="92">
        <v>339</v>
      </c>
      <c r="J553" s="106">
        <v>276</v>
      </c>
      <c r="K553" s="92">
        <v>143</v>
      </c>
      <c r="L553" s="106">
        <v>324</v>
      </c>
      <c r="M553" s="19">
        <v>129</v>
      </c>
      <c r="N553" s="105">
        <f t="shared" ref="N553:N561" si="230">SUM(B553:M553)</f>
        <v>2701</v>
      </c>
    </row>
    <row r="554" spans="1:14" s="9" customFormat="1" ht="23.25" customHeight="1" x14ac:dyDescent="0.25">
      <c r="A554" s="10" t="s">
        <v>5</v>
      </c>
      <c r="B554" s="106">
        <v>0</v>
      </c>
      <c r="C554" s="92">
        <v>0</v>
      </c>
      <c r="D554" s="106">
        <v>0</v>
      </c>
      <c r="E554" s="19">
        <v>0</v>
      </c>
      <c r="F554" s="106">
        <v>0</v>
      </c>
      <c r="G554" s="19">
        <v>0</v>
      </c>
      <c r="H554" s="106">
        <v>0</v>
      </c>
      <c r="I554" s="92">
        <v>0</v>
      </c>
      <c r="J554" s="106">
        <v>0</v>
      </c>
      <c r="K554" s="92">
        <v>0</v>
      </c>
      <c r="L554" s="106">
        <v>0</v>
      </c>
      <c r="M554" s="19">
        <v>0</v>
      </c>
      <c r="N554" s="105">
        <f t="shared" si="230"/>
        <v>0</v>
      </c>
    </row>
    <row r="555" spans="1:14" s="4" customFormat="1" ht="23.25" customHeight="1" x14ac:dyDescent="0.25">
      <c r="A555" s="12" t="s">
        <v>6</v>
      </c>
      <c r="B555" s="106">
        <v>455</v>
      </c>
      <c r="C555" s="92">
        <v>33</v>
      </c>
      <c r="D555" s="106">
        <v>168</v>
      </c>
      <c r="E555" s="19">
        <v>288</v>
      </c>
      <c r="F555" s="106">
        <v>720</v>
      </c>
      <c r="G555" s="19">
        <v>792</v>
      </c>
      <c r="H555" s="106">
        <v>855</v>
      </c>
      <c r="I555" s="92">
        <v>852</v>
      </c>
      <c r="J555" s="106">
        <v>372</v>
      </c>
      <c r="K555" s="92">
        <v>309</v>
      </c>
      <c r="L555" s="106">
        <v>288</v>
      </c>
      <c r="M555" s="19">
        <v>294</v>
      </c>
      <c r="N555" s="105">
        <f t="shared" si="230"/>
        <v>5426</v>
      </c>
    </row>
    <row r="556" spans="1:14" s="4" customFormat="1" ht="23.25" customHeight="1" x14ac:dyDescent="0.25">
      <c r="A556" s="12" t="s">
        <v>241</v>
      </c>
      <c r="B556" s="106">
        <v>0</v>
      </c>
      <c r="C556" s="92">
        <v>0</v>
      </c>
      <c r="D556" s="106">
        <v>0</v>
      </c>
      <c r="E556" s="19">
        <v>0</v>
      </c>
      <c r="F556" s="106">
        <v>0</v>
      </c>
      <c r="G556" s="19">
        <v>0</v>
      </c>
      <c r="H556" s="106">
        <v>0</v>
      </c>
      <c r="I556" s="92">
        <v>0</v>
      </c>
      <c r="J556" s="106">
        <v>0</v>
      </c>
      <c r="K556" s="92">
        <v>0</v>
      </c>
      <c r="L556" s="106"/>
      <c r="M556" s="19">
        <v>0</v>
      </c>
      <c r="N556" s="105">
        <f t="shared" si="230"/>
        <v>0</v>
      </c>
    </row>
    <row r="557" spans="1:14" s="4" customFormat="1" ht="23.25" customHeight="1" x14ac:dyDescent="0.25">
      <c r="A557" s="12" t="s">
        <v>207</v>
      </c>
      <c r="B557" s="106">
        <v>0</v>
      </c>
      <c r="C557" s="92">
        <v>0</v>
      </c>
      <c r="D557" s="106">
        <v>0</v>
      </c>
      <c r="E557" s="19">
        <v>0</v>
      </c>
      <c r="F557" s="106">
        <v>0</v>
      </c>
      <c r="G557" s="19">
        <v>0</v>
      </c>
      <c r="H557" s="106">
        <v>0</v>
      </c>
      <c r="I557" s="92">
        <v>0</v>
      </c>
      <c r="J557" s="106">
        <v>0</v>
      </c>
      <c r="K557" s="92">
        <v>0</v>
      </c>
      <c r="L557" s="106"/>
      <c r="M557" s="19">
        <v>0</v>
      </c>
      <c r="N557" s="105">
        <f t="shared" si="230"/>
        <v>0</v>
      </c>
    </row>
    <row r="558" spans="1:14" s="4" customFormat="1" ht="23.25" customHeight="1" x14ac:dyDescent="0.25">
      <c r="A558" s="12" t="s">
        <v>220</v>
      </c>
      <c r="B558" s="106">
        <v>0</v>
      </c>
      <c r="C558" s="92">
        <v>0</v>
      </c>
      <c r="D558" s="106">
        <v>0</v>
      </c>
      <c r="E558" s="19">
        <v>0</v>
      </c>
      <c r="F558" s="106">
        <v>0</v>
      </c>
      <c r="G558" s="19">
        <v>0</v>
      </c>
      <c r="H558" s="106">
        <v>0</v>
      </c>
      <c r="I558" s="92">
        <v>0</v>
      </c>
      <c r="J558" s="106">
        <v>0</v>
      </c>
      <c r="K558" s="92">
        <v>0</v>
      </c>
      <c r="L558" s="106"/>
      <c r="M558" s="19">
        <v>0</v>
      </c>
      <c r="N558" s="105">
        <f t="shared" si="230"/>
        <v>0</v>
      </c>
    </row>
    <row r="559" spans="1:14" s="4" customFormat="1" ht="23.25" customHeight="1" x14ac:dyDescent="0.25">
      <c r="A559" s="12" t="s">
        <v>14</v>
      </c>
      <c r="B559" s="106">
        <v>1436</v>
      </c>
      <c r="C559" s="92">
        <v>466</v>
      </c>
      <c r="D559" s="106">
        <v>439</v>
      </c>
      <c r="E559" s="19">
        <v>994</v>
      </c>
      <c r="F559" s="106">
        <v>1187</v>
      </c>
      <c r="G559" s="19">
        <v>828</v>
      </c>
      <c r="H559" s="106">
        <v>1187</v>
      </c>
      <c r="I559" s="92">
        <v>1026</v>
      </c>
      <c r="J559" s="106">
        <v>1154</v>
      </c>
      <c r="K559" s="92">
        <v>642</v>
      </c>
      <c r="L559" s="106">
        <v>989</v>
      </c>
      <c r="M559" s="19">
        <v>678</v>
      </c>
      <c r="N559" s="105">
        <f t="shared" si="230"/>
        <v>11026</v>
      </c>
    </row>
    <row r="560" spans="1:14" s="4" customFormat="1" ht="23.25" customHeight="1" x14ac:dyDescent="0.25">
      <c r="A560" s="12" t="s">
        <v>16</v>
      </c>
      <c r="B560" s="106">
        <v>898</v>
      </c>
      <c r="C560" s="92">
        <v>282</v>
      </c>
      <c r="D560" s="106">
        <v>688</v>
      </c>
      <c r="E560" s="19">
        <v>734</v>
      </c>
      <c r="F560" s="106">
        <v>966</v>
      </c>
      <c r="G560" s="19">
        <v>1057</v>
      </c>
      <c r="H560" s="106">
        <v>981</v>
      </c>
      <c r="I560" s="92">
        <v>1014</v>
      </c>
      <c r="J560" s="106">
        <v>839</v>
      </c>
      <c r="K560" s="92">
        <v>592</v>
      </c>
      <c r="L560" s="106">
        <v>715</v>
      </c>
      <c r="M560" s="19">
        <v>607</v>
      </c>
      <c r="N560" s="105">
        <f t="shared" si="230"/>
        <v>9373</v>
      </c>
    </row>
    <row r="561" spans="1:14" s="4" customFormat="1" ht="23.25" customHeight="1" x14ac:dyDescent="0.25">
      <c r="A561" s="12" t="s">
        <v>242</v>
      </c>
      <c r="B561" s="106">
        <v>998</v>
      </c>
      <c r="C561" s="92">
        <v>52</v>
      </c>
      <c r="D561" s="106">
        <v>509</v>
      </c>
      <c r="E561" s="19">
        <v>884</v>
      </c>
      <c r="F561" s="106">
        <v>969</v>
      </c>
      <c r="G561" s="19">
        <v>835</v>
      </c>
      <c r="H561" s="106">
        <v>937</v>
      </c>
      <c r="I561" s="92">
        <v>1015</v>
      </c>
      <c r="J561" s="106">
        <v>783</v>
      </c>
      <c r="K561" s="92">
        <v>674</v>
      </c>
      <c r="L561" s="106">
        <v>884</v>
      </c>
      <c r="M561" s="19">
        <v>709</v>
      </c>
      <c r="N561" s="105">
        <f t="shared" si="230"/>
        <v>9249</v>
      </c>
    </row>
    <row r="562" spans="1:14" s="9" customFormat="1" ht="23.25" customHeight="1" x14ac:dyDescent="0.25">
      <c r="A562" s="13" t="s">
        <v>7</v>
      </c>
      <c r="B562" s="105">
        <f>SUM(B552:B561)</f>
        <v>4009</v>
      </c>
      <c r="C562" s="14">
        <f t="shared" ref="C562:M562" si="231">SUM(C552:C561)</f>
        <v>1090</v>
      </c>
      <c r="D562" s="105">
        <f t="shared" si="231"/>
        <v>2704</v>
      </c>
      <c r="E562" s="14">
        <f t="shared" si="231"/>
        <v>3974</v>
      </c>
      <c r="F562" s="105">
        <f t="shared" si="231"/>
        <v>4679</v>
      </c>
      <c r="G562" s="14">
        <f t="shared" si="231"/>
        <v>4538</v>
      </c>
      <c r="H562" s="105">
        <f t="shared" si="231"/>
        <v>5082</v>
      </c>
      <c r="I562" s="14">
        <f t="shared" si="231"/>
        <v>4786</v>
      </c>
      <c r="J562" s="105">
        <f t="shared" si="231"/>
        <v>4174</v>
      </c>
      <c r="K562" s="44">
        <f t="shared" si="231"/>
        <v>2771</v>
      </c>
      <c r="L562" s="105">
        <f t="shared" si="231"/>
        <v>3950</v>
      </c>
      <c r="M562" s="14">
        <f t="shared" si="231"/>
        <v>2726</v>
      </c>
      <c r="N562" s="105">
        <f>SUM(B562:M562)</f>
        <v>44483</v>
      </c>
    </row>
    <row r="563" spans="1:14" s="4" customFormat="1" ht="12" customHeight="1" x14ac:dyDescent="0.25">
      <c r="A563" s="6"/>
      <c r="B563" s="7"/>
      <c r="C563" s="7"/>
      <c r="D563" s="7"/>
      <c r="E563" s="7"/>
      <c r="F563" s="7"/>
      <c r="G563" s="7"/>
      <c r="H563" s="7"/>
      <c r="I563" s="7"/>
      <c r="J563" s="7"/>
      <c r="K563" s="242"/>
      <c r="L563" s="7"/>
      <c r="M563" s="7"/>
      <c r="N563" s="8"/>
    </row>
    <row r="564" spans="1:14" s="4" customFormat="1" ht="23.25" customHeight="1" x14ac:dyDescent="0.25">
      <c r="A564" s="184" t="s">
        <v>454</v>
      </c>
      <c r="B564" s="107"/>
      <c r="C564" s="107"/>
      <c r="D564" s="107"/>
      <c r="E564" s="107"/>
      <c r="F564" s="107"/>
      <c r="G564" s="107"/>
      <c r="H564" s="107"/>
      <c r="I564" s="107"/>
      <c r="J564" s="107"/>
      <c r="K564" s="243"/>
      <c r="L564" s="107"/>
      <c r="M564" s="107"/>
      <c r="N564" s="108"/>
    </row>
    <row r="565" spans="1:14" s="4" customFormat="1" ht="23.25" customHeight="1" x14ac:dyDescent="0.25">
      <c r="A565" s="12" t="s">
        <v>419</v>
      </c>
      <c r="B565" s="118">
        <f>B562</f>
        <v>4009</v>
      </c>
      <c r="C565" s="18">
        <f t="shared" ref="C565:M565" si="232">C562</f>
        <v>1090</v>
      </c>
      <c r="D565" s="118">
        <f>D562</f>
        <v>2704</v>
      </c>
      <c r="E565" s="18">
        <f t="shared" si="232"/>
        <v>3974</v>
      </c>
      <c r="F565" s="118">
        <f t="shared" si="232"/>
        <v>4679</v>
      </c>
      <c r="G565" s="18">
        <f t="shared" si="232"/>
        <v>4538</v>
      </c>
      <c r="H565" s="118">
        <f t="shared" si="232"/>
        <v>5082</v>
      </c>
      <c r="I565" s="18">
        <f t="shared" si="232"/>
        <v>4786</v>
      </c>
      <c r="J565" s="118">
        <f t="shared" si="232"/>
        <v>4174</v>
      </c>
      <c r="K565" s="18">
        <f t="shared" si="232"/>
        <v>2771</v>
      </c>
      <c r="L565" s="118">
        <f t="shared" si="232"/>
        <v>3950</v>
      </c>
      <c r="M565" s="18">
        <f t="shared" si="232"/>
        <v>2726</v>
      </c>
      <c r="N565" s="105">
        <f>SUM(B565:M565)</f>
        <v>44483</v>
      </c>
    </row>
    <row r="566" spans="1:14" s="9" customFormat="1" ht="23.25" customHeight="1" x14ac:dyDescent="0.25">
      <c r="A566" s="13" t="s">
        <v>7</v>
      </c>
      <c r="B566" s="105">
        <f t="shared" ref="B566:M566" si="233">SUM(B565:B565)</f>
        <v>4009</v>
      </c>
      <c r="C566" s="14">
        <f t="shared" si="233"/>
        <v>1090</v>
      </c>
      <c r="D566" s="105">
        <f t="shared" si="233"/>
        <v>2704</v>
      </c>
      <c r="E566" s="14">
        <f>SUM(E565:E565)</f>
        <v>3974</v>
      </c>
      <c r="F566" s="105">
        <f>SUM(F565:F565)</f>
        <v>4679</v>
      </c>
      <c r="G566" s="14">
        <f t="shared" si="233"/>
        <v>4538</v>
      </c>
      <c r="H566" s="105">
        <f t="shared" si="233"/>
        <v>5082</v>
      </c>
      <c r="I566" s="14">
        <f t="shared" si="233"/>
        <v>4786</v>
      </c>
      <c r="J566" s="105">
        <f t="shared" si="233"/>
        <v>4174</v>
      </c>
      <c r="K566" s="14">
        <f t="shared" si="233"/>
        <v>2771</v>
      </c>
      <c r="L566" s="105">
        <f t="shared" si="233"/>
        <v>3950</v>
      </c>
      <c r="M566" s="14">
        <f t="shared" si="233"/>
        <v>2726</v>
      </c>
      <c r="N566" s="105">
        <f>SUM(B566:M566)</f>
        <v>44483</v>
      </c>
    </row>
    <row r="567" spans="1:14" s="4" customFormat="1" ht="23.25" customHeight="1" x14ac:dyDescent="0.25">
      <c r="A567" s="13" t="s">
        <v>92</v>
      </c>
      <c r="B567" s="124">
        <f t="shared" ref="B567:N567" si="234">IF(B590=0,0,(B566/B590)*100)</f>
        <v>79.670111287758345</v>
      </c>
      <c r="C567" s="29">
        <f t="shared" si="234"/>
        <v>42.428960685091475</v>
      </c>
      <c r="D567" s="124">
        <f t="shared" si="234"/>
        <v>69.798657718120808</v>
      </c>
      <c r="E567" s="29">
        <f t="shared" si="234"/>
        <v>69.439105364319403</v>
      </c>
      <c r="F567" s="124">
        <f t="shared" si="234"/>
        <v>73.430634023854353</v>
      </c>
      <c r="G567" s="29">
        <f t="shared" si="234"/>
        <v>71.803797468354432</v>
      </c>
      <c r="H567" s="124">
        <f t="shared" si="234"/>
        <v>71.057046979865774</v>
      </c>
      <c r="I567" s="29">
        <f t="shared" si="234"/>
        <v>69.432757870303206</v>
      </c>
      <c r="J567" s="124">
        <f t="shared" si="234"/>
        <v>67.73774748458294</v>
      </c>
      <c r="K567" s="29">
        <f t="shared" si="234"/>
        <v>58.043569333891924</v>
      </c>
      <c r="L567" s="124">
        <f t="shared" si="234"/>
        <v>65.549286425489555</v>
      </c>
      <c r="M567" s="29">
        <f t="shared" si="234"/>
        <v>59.991197183098585</v>
      </c>
      <c r="N567" s="124">
        <f t="shared" si="234"/>
        <v>67.974205773139161</v>
      </c>
    </row>
    <row r="568" spans="1:14" s="9" customFormat="1" ht="23.25" customHeight="1" x14ac:dyDescent="0.25">
      <c r="A568" s="13" t="s">
        <v>53</v>
      </c>
      <c r="B568" s="124">
        <f t="shared" ref="B568:N568" si="235">B566/B1485</f>
        <v>129.32258064516128</v>
      </c>
      <c r="C568" s="29">
        <f t="shared" si="235"/>
        <v>38.928571428571431</v>
      </c>
      <c r="D568" s="124">
        <f t="shared" si="235"/>
        <v>87.225806451612897</v>
      </c>
      <c r="E568" s="29">
        <f t="shared" si="235"/>
        <v>132.46666666666667</v>
      </c>
      <c r="F568" s="124">
        <f t="shared" si="235"/>
        <v>150.93548387096774</v>
      </c>
      <c r="G568" s="29">
        <f t="shared" si="235"/>
        <v>151.26666666666668</v>
      </c>
      <c r="H568" s="124">
        <f t="shared" si="235"/>
        <v>163.93548387096774</v>
      </c>
      <c r="I568" s="29">
        <f t="shared" si="235"/>
        <v>154.38709677419354</v>
      </c>
      <c r="J568" s="124">
        <f t="shared" si="235"/>
        <v>139.13333333333333</v>
      </c>
      <c r="K568" s="29">
        <f t="shared" si="235"/>
        <v>89.387096774193552</v>
      </c>
      <c r="L568" s="124">
        <f t="shared" si="235"/>
        <v>131.66666666666666</v>
      </c>
      <c r="M568" s="29">
        <f t="shared" si="235"/>
        <v>87.935483870967744</v>
      </c>
      <c r="N568" s="124">
        <f t="shared" si="235"/>
        <v>483.51086956521738</v>
      </c>
    </row>
    <row r="569" spans="1:14" s="9" customFormat="1" ht="12" customHeight="1" x14ac:dyDescent="0.25">
      <c r="A569" s="39"/>
      <c r="B569" s="40"/>
      <c r="C569" s="40"/>
      <c r="D569" s="40"/>
      <c r="E569" s="40"/>
      <c r="F569" s="40"/>
      <c r="G569" s="40"/>
      <c r="H569" s="40"/>
      <c r="I569" s="40"/>
      <c r="J569" s="40"/>
      <c r="K569" s="244"/>
      <c r="L569" s="40"/>
      <c r="M569" s="40"/>
      <c r="N569" s="8"/>
    </row>
    <row r="570" spans="1:14" s="9" customFormat="1" ht="23.25" customHeight="1" x14ac:dyDescent="0.25">
      <c r="A570" s="12" t="s">
        <v>103</v>
      </c>
      <c r="B570" s="133"/>
      <c r="C570" s="187">
        <v>388</v>
      </c>
      <c r="D570" s="133">
        <v>898</v>
      </c>
      <c r="E570" s="11">
        <v>1305</v>
      </c>
      <c r="F570" s="106">
        <v>1549</v>
      </c>
      <c r="G570" s="11">
        <v>1503</v>
      </c>
      <c r="H570" s="106">
        <v>1689</v>
      </c>
      <c r="I570" s="11">
        <v>1252</v>
      </c>
      <c r="J570" s="106">
        <v>1379</v>
      </c>
      <c r="K570" s="92">
        <v>929</v>
      </c>
      <c r="L570" s="106">
        <v>1292</v>
      </c>
      <c r="M570" s="11">
        <v>960</v>
      </c>
      <c r="N570" s="105">
        <f>SUM(B570:M570)</f>
        <v>13144</v>
      </c>
    </row>
    <row r="571" spans="1:14" s="9" customFormat="1" ht="23.25" customHeight="1" x14ac:dyDescent="0.25">
      <c r="A571" s="31" t="s">
        <v>104</v>
      </c>
      <c r="B571" s="129">
        <f t="shared" ref="B571:N571" si="236">B570/B1485</f>
        <v>0</v>
      </c>
      <c r="C571" s="45">
        <f t="shared" si="236"/>
        <v>13.857142857142858</v>
      </c>
      <c r="D571" s="129">
        <f t="shared" si="236"/>
        <v>28.967741935483872</v>
      </c>
      <c r="E571" s="45">
        <f t="shared" si="236"/>
        <v>43.5</v>
      </c>
      <c r="F571" s="129">
        <f t="shared" si="236"/>
        <v>49.967741935483872</v>
      </c>
      <c r="G571" s="45">
        <f t="shared" si="236"/>
        <v>50.1</v>
      </c>
      <c r="H571" s="129">
        <f t="shared" si="236"/>
        <v>54.483870967741936</v>
      </c>
      <c r="I571" s="45">
        <f t="shared" si="236"/>
        <v>40.387096774193552</v>
      </c>
      <c r="J571" s="129">
        <f t="shared" si="236"/>
        <v>45.966666666666669</v>
      </c>
      <c r="K571" s="45">
        <f t="shared" si="236"/>
        <v>29.967741935483872</v>
      </c>
      <c r="L571" s="129">
        <f t="shared" si="236"/>
        <v>43.06666666666667</v>
      </c>
      <c r="M571" s="45">
        <f t="shared" si="236"/>
        <v>30.967741935483872</v>
      </c>
      <c r="N571" s="129">
        <f t="shared" si="236"/>
        <v>142.86956521739131</v>
      </c>
    </row>
    <row r="572" spans="1:14" s="99" customFormat="1" ht="15.75" customHeight="1" x14ac:dyDescent="0.25">
      <c r="A572" s="228"/>
      <c r="B572" s="229"/>
      <c r="C572" s="229"/>
      <c r="D572" s="229"/>
      <c r="E572" s="229"/>
      <c r="F572" s="229"/>
      <c r="G572" s="229"/>
      <c r="H572" s="229"/>
      <c r="I572" s="229"/>
      <c r="J572" s="229"/>
      <c r="K572" s="245"/>
      <c r="L572" s="229"/>
      <c r="M572" s="229"/>
      <c r="N572" s="230"/>
    </row>
    <row r="573" spans="1:14" s="4" customFormat="1" ht="23.25" customHeight="1" x14ac:dyDescent="0.25">
      <c r="A573" s="103" t="s">
        <v>453</v>
      </c>
      <c r="B573" s="107"/>
      <c r="C573" s="107"/>
      <c r="D573" s="107"/>
      <c r="E573" s="107"/>
      <c r="F573" s="107"/>
      <c r="G573" s="107"/>
      <c r="H573" s="107"/>
      <c r="I573" s="107"/>
      <c r="J573" s="107"/>
      <c r="K573" s="243"/>
      <c r="L573" s="107"/>
      <c r="M573" s="107"/>
      <c r="N573" s="108"/>
    </row>
    <row r="574" spans="1:14" s="4" customFormat="1" ht="23.25" customHeight="1" x14ac:dyDescent="0.25">
      <c r="A574" s="12" t="s">
        <v>261</v>
      </c>
      <c r="B574" s="106"/>
      <c r="C574" s="11">
        <v>700</v>
      </c>
      <c r="D574" s="106">
        <v>829</v>
      </c>
      <c r="E574" s="11">
        <v>831</v>
      </c>
      <c r="F574" s="175">
        <v>652</v>
      </c>
      <c r="G574" s="11">
        <v>810</v>
      </c>
      <c r="H574" s="106">
        <v>970</v>
      </c>
      <c r="I574" s="92">
        <v>952</v>
      </c>
      <c r="J574" s="106">
        <v>878</v>
      </c>
      <c r="K574" s="11">
        <v>913</v>
      </c>
      <c r="L574" s="106">
        <v>904</v>
      </c>
      <c r="M574" s="11">
        <v>716</v>
      </c>
      <c r="N574" s="105">
        <f>SUM(B574:M574)</f>
        <v>9155</v>
      </c>
    </row>
    <row r="575" spans="1:14" s="9" customFormat="1" ht="23.25" customHeight="1" x14ac:dyDescent="0.25">
      <c r="A575" s="13" t="s">
        <v>7</v>
      </c>
      <c r="B575" s="105">
        <f t="shared" ref="B575:M575" si="237">SUM(B574:B574)</f>
        <v>0</v>
      </c>
      <c r="C575" s="14">
        <f t="shared" si="237"/>
        <v>700</v>
      </c>
      <c r="D575" s="105">
        <f t="shared" si="237"/>
        <v>829</v>
      </c>
      <c r="E575" s="14">
        <f t="shared" si="237"/>
        <v>831</v>
      </c>
      <c r="F575" s="105">
        <f t="shared" si="237"/>
        <v>652</v>
      </c>
      <c r="G575" s="14">
        <f t="shared" si="237"/>
        <v>810</v>
      </c>
      <c r="H575" s="105">
        <f t="shared" si="237"/>
        <v>970</v>
      </c>
      <c r="I575" s="14">
        <f t="shared" si="237"/>
        <v>952</v>
      </c>
      <c r="J575" s="105">
        <f t="shared" si="237"/>
        <v>878</v>
      </c>
      <c r="K575" s="14">
        <f t="shared" si="237"/>
        <v>913</v>
      </c>
      <c r="L575" s="105">
        <f t="shared" si="237"/>
        <v>904</v>
      </c>
      <c r="M575" s="14">
        <f t="shared" si="237"/>
        <v>716</v>
      </c>
      <c r="N575" s="105">
        <f>SUM(B575:M575)</f>
        <v>9155</v>
      </c>
    </row>
    <row r="576" spans="1:14" s="9" customFormat="1" ht="23.25" customHeight="1" x14ac:dyDescent="0.25">
      <c r="A576" s="13" t="s">
        <v>53</v>
      </c>
      <c r="B576" s="124">
        <f t="shared" ref="B576:N576" si="238">B575/B1485</f>
        <v>0</v>
      </c>
      <c r="C576" s="124">
        <f t="shared" si="238"/>
        <v>25</v>
      </c>
      <c r="D576" s="124">
        <f t="shared" si="238"/>
        <v>26.741935483870968</v>
      </c>
      <c r="E576" s="124">
        <f t="shared" si="238"/>
        <v>27.7</v>
      </c>
      <c r="F576" s="124">
        <f t="shared" si="238"/>
        <v>21.032258064516128</v>
      </c>
      <c r="G576" s="124">
        <f t="shared" si="238"/>
        <v>27</v>
      </c>
      <c r="H576" s="124">
        <f t="shared" si="238"/>
        <v>31.29032258064516</v>
      </c>
      <c r="I576" s="124">
        <f t="shared" si="238"/>
        <v>30.70967741935484</v>
      </c>
      <c r="J576" s="124">
        <f t="shared" si="238"/>
        <v>29.266666666666666</v>
      </c>
      <c r="K576" s="124">
        <f t="shared" si="238"/>
        <v>29.451612903225808</v>
      </c>
      <c r="L576" s="124">
        <f t="shared" si="238"/>
        <v>30.133333333333333</v>
      </c>
      <c r="M576" s="124">
        <f t="shared" si="238"/>
        <v>23.096774193548388</v>
      </c>
      <c r="N576" s="124">
        <f t="shared" si="238"/>
        <v>99.510869565217391</v>
      </c>
    </row>
    <row r="577" spans="1:14" s="99" customFormat="1" ht="23.25" customHeight="1" x14ac:dyDescent="0.25">
      <c r="A577" s="228"/>
      <c r="B577" s="229"/>
      <c r="C577" s="229"/>
      <c r="D577" s="229"/>
      <c r="E577" s="229"/>
      <c r="F577" s="229"/>
      <c r="G577" s="229"/>
      <c r="H577" s="229"/>
      <c r="I577" s="229"/>
      <c r="J577" s="229"/>
      <c r="K577" s="245"/>
      <c r="L577" s="229"/>
      <c r="M577" s="229"/>
      <c r="N577" s="230"/>
    </row>
    <row r="578" spans="1:14" s="4" customFormat="1" ht="12" customHeight="1" x14ac:dyDescent="0.25">
      <c r="A578" s="6"/>
      <c r="B578" s="7"/>
      <c r="C578" s="7"/>
      <c r="D578" s="7"/>
      <c r="E578" s="7"/>
      <c r="F578" s="7"/>
      <c r="G578" s="7"/>
      <c r="H578" s="7"/>
      <c r="I578" s="7"/>
      <c r="J578" s="7"/>
      <c r="K578" s="242"/>
      <c r="L578" s="7"/>
      <c r="M578" s="7"/>
      <c r="N578" s="8"/>
    </row>
    <row r="579" spans="1:14" s="4" customFormat="1" ht="23.25" customHeight="1" x14ac:dyDescent="0.25">
      <c r="A579" s="103" t="s">
        <v>455</v>
      </c>
      <c r="B579" s="107"/>
      <c r="C579" s="107"/>
      <c r="D579" s="107"/>
      <c r="E579" s="107"/>
      <c r="F579" s="107"/>
      <c r="G579" s="107"/>
      <c r="H579" s="107"/>
      <c r="I579" s="107"/>
      <c r="J579" s="107"/>
      <c r="K579" s="243"/>
      <c r="L579" s="107"/>
      <c r="M579" s="107"/>
      <c r="N579" s="108"/>
    </row>
    <row r="580" spans="1:14" s="4" customFormat="1" ht="23.25" customHeight="1" x14ac:dyDescent="0.25">
      <c r="A580" s="12" t="s">
        <v>419</v>
      </c>
      <c r="B580" s="106">
        <v>1023</v>
      </c>
      <c r="C580" s="11">
        <v>1479</v>
      </c>
      <c r="D580" s="106">
        <v>1170</v>
      </c>
      <c r="E580" s="11">
        <v>1749</v>
      </c>
      <c r="F580" s="175">
        <v>1693</v>
      </c>
      <c r="G580" s="11">
        <v>1782</v>
      </c>
      <c r="H580" s="106">
        <v>2070</v>
      </c>
      <c r="I580" s="92">
        <v>2107</v>
      </c>
      <c r="J580" s="106">
        <v>1988</v>
      </c>
      <c r="K580" s="11">
        <v>2003</v>
      </c>
      <c r="L580" s="106">
        <v>2076</v>
      </c>
      <c r="M580" s="11">
        <v>1818</v>
      </c>
      <c r="N580" s="105">
        <f>SUM(B580:M580)</f>
        <v>20958</v>
      </c>
    </row>
    <row r="581" spans="1:14" s="9" customFormat="1" ht="23.25" customHeight="1" x14ac:dyDescent="0.25">
      <c r="A581" s="13" t="s">
        <v>7</v>
      </c>
      <c r="B581" s="105">
        <f t="shared" ref="B581:M581" si="239">SUM(B580:B580)</f>
        <v>1023</v>
      </c>
      <c r="C581" s="14">
        <f t="shared" si="239"/>
        <v>1479</v>
      </c>
      <c r="D581" s="105">
        <f t="shared" si="239"/>
        <v>1170</v>
      </c>
      <c r="E581" s="14">
        <f t="shared" si="239"/>
        <v>1749</v>
      </c>
      <c r="F581" s="105">
        <f t="shared" si="239"/>
        <v>1693</v>
      </c>
      <c r="G581" s="14">
        <f t="shared" si="239"/>
        <v>1782</v>
      </c>
      <c r="H581" s="105">
        <f t="shared" si="239"/>
        <v>2070</v>
      </c>
      <c r="I581" s="14">
        <f t="shared" si="239"/>
        <v>2107</v>
      </c>
      <c r="J581" s="105">
        <f t="shared" si="239"/>
        <v>1988</v>
      </c>
      <c r="K581" s="14">
        <f t="shared" si="239"/>
        <v>2003</v>
      </c>
      <c r="L581" s="105">
        <f t="shared" si="239"/>
        <v>2076</v>
      </c>
      <c r="M581" s="14">
        <f t="shared" si="239"/>
        <v>1818</v>
      </c>
      <c r="N581" s="105">
        <f>SUM(B581:M581)</f>
        <v>20958</v>
      </c>
    </row>
    <row r="582" spans="1:14" s="4" customFormat="1" ht="23.25" customHeight="1" x14ac:dyDescent="0.25">
      <c r="A582" s="13" t="s">
        <v>92</v>
      </c>
      <c r="B582" s="124">
        <f t="shared" ref="B582:N582" si="240">IF(B590=0,0,(B581/B590)*100)</f>
        <v>20.329888712241655</v>
      </c>
      <c r="C582" s="29">
        <f t="shared" si="240"/>
        <v>57.571039314908525</v>
      </c>
      <c r="D582" s="124">
        <f t="shared" si="240"/>
        <v>30.201342281879196</v>
      </c>
      <c r="E582" s="29">
        <f t="shared" si="240"/>
        <v>30.560894635680587</v>
      </c>
      <c r="F582" s="124">
        <f t="shared" si="240"/>
        <v>26.569365976145637</v>
      </c>
      <c r="G582" s="29">
        <f t="shared" si="240"/>
        <v>28.196202531645572</v>
      </c>
      <c r="H582" s="124">
        <f t="shared" si="240"/>
        <v>28.942953020134226</v>
      </c>
      <c r="I582" s="29">
        <f t="shared" si="240"/>
        <v>30.567242129696794</v>
      </c>
      <c r="J582" s="124">
        <f t="shared" si="240"/>
        <v>32.262252515417075</v>
      </c>
      <c r="K582" s="29">
        <f t="shared" si="240"/>
        <v>41.956430666108083</v>
      </c>
      <c r="L582" s="124">
        <f t="shared" si="240"/>
        <v>34.450713574510452</v>
      </c>
      <c r="M582" s="29">
        <f t="shared" si="240"/>
        <v>40.008802816901408</v>
      </c>
      <c r="N582" s="124">
        <f t="shared" si="240"/>
        <v>32.025794226860839</v>
      </c>
    </row>
    <row r="583" spans="1:14" s="9" customFormat="1" ht="23.25" customHeight="1" x14ac:dyDescent="0.25">
      <c r="A583" s="13" t="s">
        <v>53</v>
      </c>
      <c r="B583" s="124">
        <f t="shared" ref="B583:N583" si="241">B581/B1485</f>
        <v>33</v>
      </c>
      <c r="C583" s="29">
        <f t="shared" si="241"/>
        <v>52.821428571428569</v>
      </c>
      <c r="D583" s="124">
        <f t="shared" si="241"/>
        <v>37.741935483870968</v>
      </c>
      <c r="E583" s="29">
        <f t="shared" si="241"/>
        <v>58.3</v>
      </c>
      <c r="F583" s="124">
        <f t="shared" si="241"/>
        <v>54.612903225806448</v>
      </c>
      <c r="G583" s="29">
        <f t="shared" si="241"/>
        <v>59.4</v>
      </c>
      <c r="H583" s="124">
        <f t="shared" si="241"/>
        <v>66.774193548387103</v>
      </c>
      <c r="I583" s="29">
        <f t="shared" si="241"/>
        <v>67.967741935483872</v>
      </c>
      <c r="J583" s="124">
        <f t="shared" si="241"/>
        <v>66.266666666666666</v>
      </c>
      <c r="K583" s="29">
        <f t="shared" si="241"/>
        <v>64.612903225806448</v>
      </c>
      <c r="L583" s="124">
        <f t="shared" si="241"/>
        <v>69.2</v>
      </c>
      <c r="M583" s="29">
        <f t="shared" si="241"/>
        <v>58.645161290322584</v>
      </c>
      <c r="N583" s="124">
        <f t="shared" si="241"/>
        <v>227.80434782608697</v>
      </c>
    </row>
    <row r="584" spans="1:14" s="9" customFormat="1" ht="12" customHeight="1" x14ac:dyDescent="0.25">
      <c r="A584" s="39"/>
      <c r="B584" s="40"/>
      <c r="C584" s="40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8"/>
    </row>
    <row r="585" spans="1:14" s="48" customFormat="1" ht="23.25" customHeight="1" x14ac:dyDescent="0.25">
      <c r="A585" s="47" t="s">
        <v>105</v>
      </c>
      <c r="B585" s="106">
        <v>249</v>
      </c>
      <c r="C585" s="11">
        <v>352</v>
      </c>
      <c r="D585" s="106">
        <v>355</v>
      </c>
      <c r="E585" s="11">
        <v>545</v>
      </c>
      <c r="F585" s="106">
        <v>375</v>
      </c>
      <c r="G585" s="11">
        <v>410</v>
      </c>
      <c r="H585" s="106">
        <v>458</v>
      </c>
      <c r="I585" s="92">
        <v>476</v>
      </c>
      <c r="J585" s="106">
        <v>454</v>
      </c>
      <c r="K585" s="92">
        <v>456</v>
      </c>
      <c r="L585" s="106">
        <v>463</v>
      </c>
      <c r="M585" s="11">
        <v>375</v>
      </c>
      <c r="N585" s="105">
        <f>SUM(B585:M585)</f>
        <v>4968</v>
      </c>
    </row>
    <row r="586" spans="1:14" s="9" customFormat="1" ht="23.25" customHeight="1" x14ac:dyDescent="0.25">
      <c r="A586" s="13" t="s">
        <v>53</v>
      </c>
      <c r="B586" s="124">
        <f t="shared" ref="B586:N586" si="242">B585/B1485</f>
        <v>8.0322580645161299</v>
      </c>
      <c r="C586" s="29">
        <f t="shared" si="242"/>
        <v>12.571428571428571</v>
      </c>
      <c r="D586" s="124">
        <f t="shared" si="242"/>
        <v>11.451612903225806</v>
      </c>
      <c r="E586" s="29">
        <f t="shared" si="242"/>
        <v>18.166666666666668</v>
      </c>
      <c r="F586" s="124">
        <f t="shared" si="242"/>
        <v>12.096774193548388</v>
      </c>
      <c r="G586" s="29">
        <f t="shared" si="242"/>
        <v>13.666666666666666</v>
      </c>
      <c r="H586" s="124">
        <f t="shared" si="242"/>
        <v>14.774193548387096</v>
      </c>
      <c r="I586" s="29">
        <f t="shared" si="242"/>
        <v>15.35483870967742</v>
      </c>
      <c r="J586" s="124">
        <f t="shared" si="242"/>
        <v>15.133333333333333</v>
      </c>
      <c r="K586" s="29">
        <f t="shared" si="242"/>
        <v>14.709677419354838</v>
      </c>
      <c r="L586" s="124">
        <f t="shared" si="242"/>
        <v>15.433333333333334</v>
      </c>
      <c r="M586" s="29">
        <f t="shared" si="242"/>
        <v>12.096774193548388</v>
      </c>
      <c r="N586" s="124">
        <f t="shared" si="242"/>
        <v>54</v>
      </c>
    </row>
    <row r="587" spans="1:14" s="4" customFormat="1" ht="12" customHeight="1" x14ac:dyDescent="0.25">
      <c r="A587" s="6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8"/>
    </row>
    <row r="588" spans="1:14" s="16" customFormat="1" ht="23.25" customHeight="1" x14ac:dyDescent="0.25">
      <c r="A588" s="103" t="s">
        <v>456</v>
      </c>
      <c r="B588" s="107"/>
      <c r="C588" s="107"/>
      <c r="D588" s="107"/>
      <c r="E588" s="107"/>
      <c r="F588" s="107"/>
      <c r="G588" s="107"/>
      <c r="H588" s="107"/>
      <c r="I588" s="107"/>
      <c r="J588" s="107"/>
      <c r="K588" s="107"/>
      <c r="L588" s="107"/>
      <c r="M588" s="107"/>
      <c r="N588" s="108"/>
    </row>
    <row r="589" spans="1:14" s="4" customFormat="1" ht="23.25" customHeight="1" x14ac:dyDescent="0.25">
      <c r="A589" s="12" t="s">
        <v>419</v>
      </c>
      <c r="B589" s="118">
        <f t="shared" ref="B589:M589" si="243">B562+B581</f>
        <v>5032</v>
      </c>
      <c r="C589" s="17">
        <f t="shared" si="243"/>
        <v>2569</v>
      </c>
      <c r="D589" s="118">
        <f t="shared" si="243"/>
        <v>3874</v>
      </c>
      <c r="E589" s="142">
        <f t="shared" si="243"/>
        <v>5723</v>
      </c>
      <c r="F589" s="118">
        <f t="shared" si="243"/>
        <v>6372</v>
      </c>
      <c r="G589" s="17">
        <f t="shared" si="243"/>
        <v>6320</v>
      </c>
      <c r="H589" s="118">
        <f t="shared" si="243"/>
        <v>7152</v>
      </c>
      <c r="I589" s="17">
        <f t="shared" si="243"/>
        <v>6893</v>
      </c>
      <c r="J589" s="118">
        <f t="shared" si="243"/>
        <v>6162</v>
      </c>
      <c r="K589" s="17">
        <f t="shared" si="243"/>
        <v>4774</v>
      </c>
      <c r="L589" s="118">
        <f t="shared" si="243"/>
        <v>6026</v>
      </c>
      <c r="M589" s="17">
        <f t="shared" si="243"/>
        <v>4544</v>
      </c>
      <c r="N589" s="105">
        <f>SUM(B589:M589)</f>
        <v>65441</v>
      </c>
    </row>
    <row r="590" spans="1:14" s="9" customFormat="1" ht="23.25" customHeight="1" x14ac:dyDescent="0.25">
      <c r="A590" s="13" t="s">
        <v>7</v>
      </c>
      <c r="B590" s="105">
        <f t="shared" ref="B590:M590" si="244">B589</f>
        <v>5032</v>
      </c>
      <c r="C590" s="14">
        <f t="shared" si="244"/>
        <v>2569</v>
      </c>
      <c r="D590" s="105">
        <f t="shared" si="244"/>
        <v>3874</v>
      </c>
      <c r="E590" s="14">
        <f t="shared" si="244"/>
        <v>5723</v>
      </c>
      <c r="F590" s="105">
        <f t="shared" si="244"/>
        <v>6372</v>
      </c>
      <c r="G590" s="14">
        <f t="shared" si="244"/>
        <v>6320</v>
      </c>
      <c r="H590" s="105">
        <f t="shared" si="244"/>
        <v>7152</v>
      </c>
      <c r="I590" s="14">
        <f t="shared" si="244"/>
        <v>6893</v>
      </c>
      <c r="J590" s="105">
        <f t="shared" si="244"/>
        <v>6162</v>
      </c>
      <c r="K590" s="14">
        <f t="shared" si="244"/>
        <v>4774</v>
      </c>
      <c r="L590" s="105">
        <f t="shared" si="244"/>
        <v>6026</v>
      </c>
      <c r="M590" s="14">
        <f t="shared" si="244"/>
        <v>4544</v>
      </c>
      <c r="N590" s="105">
        <f>SUM(B590:M590)</f>
        <v>65441</v>
      </c>
    </row>
    <row r="591" spans="1:14" s="9" customFormat="1" ht="18" customHeight="1" x14ac:dyDescent="0.25">
      <c r="A591" s="13" t="s">
        <v>53</v>
      </c>
      <c r="B591" s="124">
        <f t="shared" ref="B591:N591" si="245">B590/B1485</f>
        <v>162.32258064516128</v>
      </c>
      <c r="C591" s="29">
        <f t="shared" si="245"/>
        <v>91.75</v>
      </c>
      <c r="D591" s="124">
        <f t="shared" si="245"/>
        <v>124.96774193548387</v>
      </c>
      <c r="E591" s="29">
        <f t="shared" si="245"/>
        <v>190.76666666666668</v>
      </c>
      <c r="F591" s="124">
        <f t="shared" si="245"/>
        <v>205.54838709677421</v>
      </c>
      <c r="G591" s="29">
        <f t="shared" si="245"/>
        <v>210.66666666666666</v>
      </c>
      <c r="H591" s="124">
        <f t="shared" si="245"/>
        <v>230.70967741935485</v>
      </c>
      <c r="I591" s="29">
        <f t="shared" si="245"/>
        <v>222.35483870967741</v>
      </c>
      <c r="J591" s="124">
        <f t="shared" si="245"/>
        <v>205.4</v>
      </c>
      <c r="K591" s="29">
        <f t="shared" si="245"/>
        <v>154</v>
      </c>
      <c r="L591" s="124">
        <f t="shared" si="245"/>
        <v>200.86666666666667</v>
      </c>
      <c r="M591" s="29">
        <f t="shared" si="245"/>
        <v>146.58064516129033</v>
      </c>
      <c r="N591" s="124">
        <f t="shared" si="245"/>
        <v>711.31521739130437</v>
      </c>
    </row>
    <row r="592" spans="1:14" s="9" customFormat="1" ht="12" customHeight="1" x14ac:dyDescent="0.25">
      <c r="A592" s="39"/>
      <c r="B592" s="40"/>
      <c r="C592" s="40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8"/>
    </row>
    <row r="593" spans="1:14" s="9" customFormat="1" ht="23.25" customHeight="1" x14ac:dyDescent="0.25">
      <c r="A593" s="13" t="s">
        <v>263</v>
      </c>
      <c r="B593" s="105">
        <f t="shared" ref="B593:M593" si="246">B570+B585</f>
        <v>249</v>
      </c>
      <c r="C593" s="14">
        <f t="shared" si="246"/>
        <v>740</v>
      </c>
      <c r="D593" s="105">
        <f t="shared" si="246"/>
        <v>1253</v>
      </c>
      <c r="E593" s="14">
        <f t="shared" si="246"/>
        <v>1850</v>
      </c>
      <c r="F593" s="105">
        <f t="shared" si="246"/>
        <v>1924</v>
      </c>
      <c r="G593" s="14">
        <f t="shared" si="246"/>
        <v>1913</v>
      </c>
      <c r="H593" s="105">
        <f t="shared" si="246"/>
        <v>2147</v>
      </c>
      <c r="I593" s="14">
        <f t="shared" si="246"/>
        <v>1728</v>
      </c>
      <c r="J593" s="105">
        <f t="shared" si="246"/>
        <v>1833</v>
      </c>
      <c r="K593" s="44">
        <f t="shared" si="246"/>
        <v>1385</v>
      </c>
      <c r="L593" s="105">
        <f t="shared" si="246"/>
        <v>1755</v>
      </c>
      <c r="M593" s="14">
        <f t="shared" si="246"/>
        <v>1335</v>
      </c>
      <c r="N593" s="105">
        <f>SUM(B593:M593)</f>
        <v>18112</v>
      </c>
    </row>
    <row r="594" spans="1:14" s="9" customFormat="1" ht="23.25" customHeight="1" x14ac:dyDescent="0.25">
      <c r="A594" s="13" t="s">
        <v>53</v>
      </c>
      <c r="B594" s="124">
        <f t="shared" ref="B594:N594" si="247">B593/B1485</f>
        <v>8.0322580645161299</v>
      </c>
      <c r="C594" s="29">
        <f t="shared" si="247"/>
        <v>26.428571428571427</v>
      </c>
      <c r="D594" s="124">
        <f t="shared" si="247"/>
        <v>40.41935483870968</v>
      </c>
      <c r="E594" s="29">
        <f t="shared" si="247"/>
        <v>61.666666666666664</v>
      </c>
      <c r="F594" s="124">
        <f t="shared" si="247"/>
        <v>62.064516129032256</v>
      </c>
      <c r="G594" s="29">
        <f t="shared" si="247"/>
        <v>63.766666666666666</v>
      </c>
      <c r="H594" s="124">
        <f t="shared" si="247"/>
        <v>69.258064516129039</v>
      </c>
      <c r="I594" s="29">
        <f t="shared" si="247"/>
        <v>55.741935483870968</v>
      </c>
      <c r="J594" s="124">
        <f t="shared" si="247"/>
        <v>61.1</v>
      </c>
      <c r="K594" s="29">
        <f t="shared" si="247"/>
        <v>44.677419354838712</v>
      </c>
      <c r="L594" s="124">
        <f t="shared" si="247"/>
        <v>58.5</v>
      </c>
      <c r="M594" s="29">
        <f t="shared" si="247"/>
        <v>43.064516129032256</v>
      </c>
      <c r="N594" s="124">
        <f t="shared" si="247"/>
        <v>196.86956521739131</v>
      </c>
    </row>
    <row r="595" spans="1:14" s="9" customFormat="1" ht="12" customHeight="1" x14ac:dyDescent="0.25">
      <c r="A595" s="39"/>
      <c r="B595" s="40"/>
      <c r="C595" s="40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8"/>
    </row>
    <row r="596" spans="1:14" s="35" customFormat="1" ht="24" hidden="1" customHeight="1" x14ac:dyDescent="0.25">
      <c r="A596" s="113" t="s">
        <v>288</v>
      </c>
      <c r="B596" s="114"/>
      <c r="C596" s="114"/>
      <c r="D596" s="114"/>
      <c r="E596" s="114"/>
      <c r="F596" s="114"/>
      <c r="G596" s="114"/>
      <c r="H596" s="114"/>
      <c r="I596" s="114"/>
      <c r="J596" s="114"/>
      <c r="K596" s="114"/>
      <c r="L596" s="114"/>
      <c r="M596" s="114"/>
      <c r="N596" s="115"/>
    </row>
    <row r="597" spans="1:14" s="122" customFormat="1" ht="21" hidden="1" customHeight="1" x14ac:dyDescent="0.25">
      <c r="A597" s="97"/>
      <c r="B597" s="136"/>
      <c r="C597" s="136"/>
      <c r="D597" s="136"/>
      <c r="E597" s="136"/>
      <c r="F597" s="136"/>
      <c r="G597" s="136"/>
      <c r="H597" s="136"/>
      <c r="I597" s="136"/>
      <c r="J597" s="136"/>
      <c r="K597" s="136"/>
      <c r="L597" s="136"/>
      <c r="M597" s="136"/>
      <c r="N597" s="137"/>
    </row>
    <row r="598" spans="1:14" s="122" customFormat="1" ht="23.25" hidden="1" customHeight="1" x14ac:dyDescent="0.25">
      <c r="A598" s="97" t="s">
        <v>289</v>
      </c>
      <c r="B598" s="136"/>
      <c r="C598" s="136"/>
      <c r="D598" s="136"/>
      <c r="E598" s="136"/>
      <c r="F598" s="136"/>
      <c r="G598" s="136"/>
      <c r="H598" s="136"/>
      <c r="I598" s="136"/>
      <c r="J598" s="136"/>
      <c r="K598" s="136"/>
      <c r="L598" s="136"/>
      <c r="M598" s="136"/>
      <c r="N598" s="137"/>
    </row>
    <row r="599" spans="1:14" s="99" customFormat="1" ht="23.25" hidden="1" customHeight="1" x14ac:dyDescent="0.25">
      <c r="A599" s="130" t="s">
        <v>22</v>
      </c>
      <c r="B599" s="92"/>
      <c r="C599" s="92"/>
      <c r="D599" s="92"/>
      <c r="E599" s="92"/>
      <c r="F599" s="92"/>
      <c r="G599" s="92"/>
      <c r="H599" s="92"/>
      <c r="I599" s="92"/>
      <c r="J599" s="92"/>
      <c r="K599" s="92"/>
      <c r="L599" s="92"/>
      <c r="M599" s="92"/>
      <c r="N599" s="44">
        <f>SUM(B599:M599)</f>
        <v>0</v>
      </c>
    </row>
    <row r="600" spans="1:14" s="99" customFormat="1" ht="23.25" hidden="1" customHeight="1" x14ac:dyDescent="0.25">
      <c r="A600" s="143" t="s">
        <v>18</v>
      </c>
      <c r="B600" s="92"/>
      <c r="C600" s="92"/>
      <c r="D600" s="92"/>
      <c r="E600" s="92"/>
      <c r="F600" s="92"/>
      <c r="G600" s="92"/>
      <c r="H600" s="92"/>
      <c r="I600" s="92"/>
      <c r="J600" s="92"/>
      <c r="K600" s="92"/>
      <c r="L600" s="92"/>
      <c r="M600" s="92"/>
      <c r="N600" s="44">
        <f t="shared" ref="N600:N608" si="248">SUM(B600:M600)</f>
        <v>0</v>
      </c>
    </row>
    <row r="601" spans="1:14" s="99" customFormat="1" ht="23.25" hidden="1" customHeight="1" x14ac:dyDescent="0.25">
      <c r="A601" s="143" t="s">
        <v>5</v>
      </c>
      <c r="B601" s="92"/>
      <c r="C601" s="92"/>
      <c r="D601" s="92"/>
      <c r="E601" s="92"/>
      <c r="F601" s="92"/>
      <c r="G601" s="92"/>
      <c r="H601" s="92"/>
      <c r="I601" s="92"/>
      <c r="J601" s="92"/>
      <c r="K601" s="92"/>
      <c r="L601" s="92"/>
      <c r="M601" s="92"/>
      <c r="N601" s="44">
        <f t="shared" si="248"/>
        <v>0</v>
      </c>
    </row>
    <row r="602" spans="1:14" s="122" customFormat="1" ht="23.25" hidden="1" customHeight="1" x14ac:dyDescent="0.25">
      <c r="A602" s="130" t="s">
        <v>6</v>
      </c>
      <c r="B602" s="92"/>
      <c r="C602" s="92"/>
      <c r="D602" s="92"/>
      <c r="E602" s="92"/>
      <c r="F602" s="92"/>
      <c r="G602" s="92"/>
      <c r="H602" s="92"/>
      <c r="I602" s="92"/>
      <c r="J602" s="92"/>
      <c r="K602" s="92"/>
      <c r="L602" s="92"/>
      <c r="M602" s="92"/>
      <c r="N602" s="44">
        <f t="shared" si="248"/>
        <v>0</v>
      </c>
    </row>
    <row r="603" spans="1:14" s="122" customFormat="1" ht="23.25" hidden="1" customHeight="1" x14ac:dyDescent="0.25">
      <c r="A603" s="130" t="s">
        <v>241</v>
      </c>
      <c r="B603" s="92"/>
      <c r="C603" s="92"/>
      <c r="D603" s="92"/>
      <c r="E603" s="92"/>
      <c r="F603" s="92"/>
      <c r="G603" s="92"/>
      <c r="H603" s="92"/>
      <c r="I603" s="92"/>
      <c r="J603" s="92"/>
      <c r="K603" s="92"/>
      <c r="L603" s="92"/>
      <c r="M603" s="92"/>
      <c r="N603" s="44">
        <f t="shared" si="248"/>
        <v>0</v>
      </c>
    </row>
    <row r="604" spans="1:14" s="122" customFormat="1" ht="23.25" hidden="1" customHeight="1" x14ac:dyDescent="0.25">
      <c r="A604" s="130" t="s">
        <v>207</v>
      </c>
      <c r="B604" s="92"/>
      <c r="C604" s="92"/>
      <c r="D604" s="92"/>
      <c r="E604" s="92"/>
      <c r="F604" s="92"/>
      <c r="G604" s="92"/>
      <c r="H604" s="92"/>
      <c r="I604" s="92"/>
      <c r="J604" s="92"/>
      <c r="K604" s="92"/>
      <c r="L604" s="92"/>
      <c r="M604" s="92"/>
      <c r="N604" s="44">
        <f t="shared" si="248"/>
        <v>0</v>
      </c>
    </row>
    <row r="605" spans="1:14" s="122" customFormat="1" ht="23.25" hidden="1" customHeight="1" x14ac:dyDescent="0.25">
      <c r="A605" s="130" t="s">
        <v>220</v>
      </c>
      <c r="B605" s="92"/>
      <c r="C605" s="92"/>
      <c r="D605" s="92"/>
      <c r="E605" s="92"/>
      <c r="F605" s="92"/>
      <c r="G605" s="92"/>
      <c r="H605" s="92"/>
      <c r="I605" s="92"/>
      <c r="J605" s="92"/>
      <c r="K605" s="92"/>
      <c r="L605" s="92"/>
      <c r="M605" s="92"/>
      <c r="N605" s="44">
        <f t="shared" si="248"/>
        <v>0</v>
      </c>
    </row>
    <row r="606" spans="1:14" s="122" customFormat="1" ht="23.25" hidden="1" customHeight="1" x14ac:dyDescent="0.25">
      <c r="A606" s="130" t="s">
        <v>14</v>
      </c>
      <c r="B606" s="92"/>
      <c r="C606" s="92"/>
      <c r="D606" s="92"/>
      <c r="E606" s="92"/>
      <c r="F606" s="92"/>
      <c r="G606" s="92"/>
      <c r="H606" s="92"/>
      <c r="I606" s="92"/>
      <c r="J606" s="92"/>
      <c r="K606" s="92"/>
      <c r="L606" s="92"/>
      <c r="M606" s="92"/>
      <c r="N606" s="44">
        <f t="shared" si="248"/>
        <v>0</v>
      </c>
    </row>
    <row r="607" spans="1:14" s="122" customFormat="1" ht="23.25" hidden="1" customHeight="1" x14ac:dyDescent="0.25">
      <c r="A607" s="130" t="s">
        <v>242</v>
      </c>
      <c r="B607" s="92"/>
      <c r="C607" s="92"/>
      <c r="D607" s="92"/>
      <c r="E607" s="92"/>
      <c r="F607" s="92"/>
      <c r="G607" s="92"/>
      <c r="H607" s="92"/>
      <c r="I607" s="92"/>
      <c r="J607" s="92"/>
      <c r="K607" s="92"/>
      <c r="L607" s="92"/>
      <c r="M607" s="92"/>
      <c r="N607" s="44">
        <f t="shared" si="248"/>
        <v>0</v>
      </c>
    </row>
    <row r="608" spans="1:14" s="122" customFormat="1" ht="23.25" hidden="1" customHeight="1" x14ac:dyDescent="0.25">
      <c r="A608" s="130" t="s">
        <v>16</v>
      </c>
      <c r="B608" s="92"/>
      <c r="C608" s="92"/>
      <c r="D608" s="92"/>
      <c r="E608" s="92"/>
      <c r="F608" s="92"/>
      <c r="G608" s="92"/>
      <c r="H608" s="92"/>
      <c r="I608" s="92"/>
      <c r="J608" s="92"/>
      <c r="K608" s="92"/>
      <c r="L608" s="92"/>
      <c r="M608" s="92"/>
      <c r="N608" s="44">
        <f t="shared" si="248"/>
        <v>0</v>
      </c>
    </row>
    <row r="609" spans="1:14" s="99" customFormat="1" ht="23.25" hidden="1" customHeight="1" x14ac:dyDescent="0.25">
      <c r="A609" s="43" t="s">
        <v>7</v>
      </c>
      <c r="B609" s="44">
        <f>SUM(B599:B608)</f>
        <v>0</v>
      </c>
      <c r="C609" s="44">
        <f>SUM(C599:C608)</f>
        <v>0</v>
      </c>
      <c r="D609" s="44">
        <f t="shared" ref="D609:M609" si="249">SUM(D599:D608)</f>
        <v>0</v>
      </c>
      <c r="E609" s="44">
        <f t="shared" si="249"/>
        <v>0</v>
      </c>
      <c r="F609" s="44">
        <f t="shared" si="249"/>
        <v>0</v>
      </c>
      <c r="G609" s="44">
        <f t="shared" si="249"/>
        <v>0</v>
      </c>
      <c r="H609" s="44">
        <f t="shared" si="249"/>
        <v>0</v>
      </c>
      <c r="I609" s="44">
        <f t="shared" si="249"/>
        <v>0</v>
      </c>
      <c r="J609" s="44">
        <f t="shared" si="249"/>
        <v>0</v>
      </c>
      <c r="K609" s="44">
        <f t="shared" si="249"/>
        <v>0</v>
      </c>
      <c r="L609" s="44">
        <f t="shared" si="249"/>
        <v>0</v>
      </c>
      <c r="M609" s="44">
        <f t="shared" si="249"/>
        <v>0</v>
      </c>
      <c r="N609" s="44">
        <f>SUM(B609:M609)</f>
        <v>0</v>
      </c>
    </row>
    <row r="610" spans="1:14" s="122" customFormat="1" ht="23.25" hidden="1" customHeight="1" x14ac:dyDescent="0.2">
      <c r="A610" s="258"/>
      <c r="B610" s="259"/>
      <c r="C610" s="259"/>
      <c r="D610" s="259"/>
      <c r="E610" s="259"/>
      <c r="F610" s="259"/>
      <c r="G610" s="259"/>
      <c r="H610" s="259"/>
      <c r="I610" s="259"/>
      <c r="J610" s="259"/>
      <c r="K610" s="259"/>
      <c r="L610" s="259"/>
      <c r="M610" s="259"/>
      <c r="N610" s="260"/>
    </row>
    <row r="611" spans="1:14" s="122" customFormat="1" ht="23.25" hidden="1" customHeight="1" x14ac:dyDescent="0.25">
      <c r="A611" s="97" t="s">
        <v>290</v>
      </c>
      <c r="B611" s="136"/>
      <c r="C611" s="136"/>
      <c r="D611" s="136"/>
      <c r="E611" s="136"/>
      <c r="F611" s="136"/>
      <c r="G611" s="136"/>
      <c r="H611" s="136"/>
      <c r="I611" s="136"/>
      <c r="J611" s="136"/>
      <c r="K611" s="136"/>
      <c r="L611" s="136"/>
      <c r="M611" s="136"/>
      <c r="N611" s="137"/>
    </row>
    <row r="612" spans="1:14" s="122" customFormat="1" ht="23.25" hidden="1" customHeight="1" x14ac:dyDescent="0.25">
      <c r="A612" s="130" t="s">
        <v>261</v>
      </c>
      <c r="B612" s="92">
        <f t="shared" ref="B612:M612" si="250">B609</f>
        <v>0</v>
      </c>
      <c r="C612" s="92">
        <f t="shared" si="250"/>
        <v>0</v>
      </c>
      <c r="D612" s="92">
        <f t="shared" si="250"/>
        <v>0</v>
      </c>
      <c r="E612" s="92">
        <f t="shared" si="250"/>
        <v>0</v>
      </c>
      <c r="F612" s="92">
        <f t="shared" si="250"/>
        <v>0</v>
      </c>
      <c r="G612" s="92">
        <f t="shared" si="250"/>
        <v>0</v>
      </c>
      <c r="H612" s="92">
        <f t="shared" si="250"/>
        <v>0</v>
      </c>
      <c r="I612" s="92">
        <f t="shared" si="250"/>
        <v>0</v>
      </c>
      <c r="J612" s="92">
        <f t="shared" si="250"/>
        <v>0</v>
      </c>
      <c r="K612" s="92">
        <f t="shared" si="250"/>
        <v>0</v>
      </c>
      <c r="L612" s="92">
        <f t="shared" si="250"/>
        <v>0</v>
      </c>
      <c r="M612" s="92">
        <f t="shared" si="250"/>
        <v>0</v>
      </c>
      <c r="N612" s="44">
        <f>SUM(B612:M612)</f>
        <v>0</v>
      </c>
    </row>
    <row r="613" spans="1:14" s="99" customFormat="1" ht="23.25" hidden="1" customHeight="1" x14ac:dyDescent="0.25">
      <c r="A613" s="43" t="s">
        <v>7</v>
      </c>
      <c r="B613" s="44">
        <f>B612</f>
        <v>0</v>
      </c>
      <c r="C613" s="44">
        <f t="shared" ref="C613:M613" si="251">C612</f>
        <v>0</v>
      </c>
      <c r="D613" s="44">
        <f t="shared" si="251"/>
        <v>0</v>
      </c>
      <c r="E613" s="44">
        <f t="shared" si="251"/>
        <v>0</v>
      </c>
      <c r="F613" s="44">
        <f t="shared" si="251"/>
        <v>0</v>
      </c>
      <c r="G613" s="44">
        <f t="shared" si="251"/>
        <v>0</v>
      </c>
      <c r="H613" s="44">
        <f t="shared" si="251"/>
        <v>0</v>
      </c>
      <c r="I613" s="44">
        <f t="shared" si="251"/>
        <v>0</v>
      </c>
      <c r="J613" s="44">
        <f t="shared" si="251"/>
        <v>0</v>
      </c>
      <c r="K613" s="44">
        <f t="shared" si="251"/>
        <v>0</v>
      </c>
      <c r="L613" s="44">
        <f t="shared" si="251"/>
        <v>0</v>
      </c>
      <c r="M613" s="44">
        <f t="shared" si="251"/>
        <v>0</v>
      </c>
      <c r="N613" s="44">
        <f>SUM(B613:M613)</f>
        <v>0</v>
      </c>
    </row>
    <row r="614" spans="1:14" s="122" customFormat="1" ht="23.25" hidden="1" customHeight="1" x14ac:dyDescent="0.25">
      <c r="A614" s="43" t="s">
        <v>92</v>
      </c>
      <c r="B614" s="93">
        <f>IF(B622=0,0,(B613/B631)*100)</f>
        <v>0</v>
      </c>
      <c r="C614" s="93">
        <f t="shared" ref="C614:M614" si="252">IF(C622=0,0,(C613/C631)*100)</f>
        <v>0</v>
      </c>
      <c r="D614" s="93">
        <f t="shared" si="252"/>
        <v>0</v>
      </c>
      <c r="E614" s="93">
        <f t="shared" si="252"/>
        <v>0</v>
      </c>
      <c r="F614" s="93">
        <f t="shared" si="252"/>
        <v>0</v>
      </c>
      <c r="G614" s="93">
        <f t="shared" si="252"/>
        <v>0</v>
      </c>
      <c r="H614" s="93">
        <f t="shared" si="252"/>
        <v>0</v>
      </c>
      <c r="I614" s="93">
        <f t="shared" si="252"/>
        <v>0</v>
      </c>
      <c r="J614" s="93">
        <f t="shared" si="252"/>
        <v>0</v>
      </c>
      <c r="K614" s="93">
        <f t="shared" si="252"/>
        <v>0</v>
      </c>
      <c r="L614" s="93">
        <f t="shared" si="252"/>
        <v>0</v>
      </c>
      <c r="M614" s="93">
        <f t="shared" si="252"/>
        <v>0</v>
      </c>
      <c r="N614" s="93">
        <f>IF(N622=0,0,(N613/N622)*100)</f>
        <v>0</v>
      </c>
    </row>
    <row r="615" spans="1:14" s="99" customFormat="1" ht="23.25" hidden="1" customHeight="1" x14ac:dyDescent="0.25">
      <c r="A615" s="43" t="s">
        <v>53</v>
      </c>
      <c r="B615" s="93">
        <f t="shared" ref="B615:N615" si="253">B613/B1485</f>
        <v>0</v>
      </c>
      <c r="C615" s="93">
        <f t="shared" si="253"/>
        <v>0</v>
      </c>
      <c r="D615" s="93">
        <f t="shared" si="253"/>
        <v>0</v>
      </c>
      <c r="E615" s="93">
        <f t="shared" si="253"/>
        <v>0</v>
      </c>
      <c r="F615" s="93">
        <f t="shared" si="253"/>
        <v>0</v>
      </c>
      <c r="G615" s="93">
        <f t="shared" si="253"/>
        <v>0</v>
      </c>
      <c r="H615" s="93">
        <f t="shared" si="253"/>
        <v>0</v>
      </c>
      <c r="I615" s="93">
        <f t="shared" si="253"/>
        <v>0</v>
      </c>
      <c r="J615" s="93">
        <f t="shared" si="253"/>
        <v>0</v>
      </c>
      <c r="K615" s="93">
        <f t="shared" si="253"/>
        <v>0</v>
      </c>
      <c r="L615" s="93">
        <f t="shared" si="253"/>
        <v>0</v>
      </c>
      <c r="M615" s="93">
        <f t="shared" si="253"/>
        <v>0</v>
      </c>
      <c r="N615" s="93">
        <f t="shared" si="253"/>
        <v>0</v>
      </c>
    </row>
    <row r="616" spans="1:14" s="99" customFormat="1" ht="23.25" hidden="1" customHeight="1" x14ac:dyDescent="0.25">
      <c r="A616" s="97"/>
      <c r="B616" s="136"/>
      <c r="C616" s="136"/>
      <c r="D616" s="136"/>
      <c r="E616" s="136"/>
      <c r="F616" s="136"/>
      <c r="G616" s="136"/>
      <c r="H616" s="136"/>
      <c r="I616" s="136"/>
      <c r="J616" s="136"/>
      <c r="K616" s="136"/>
      <c r="L616" s="136"/>
      <c r="M616" s="136"/>
      <c r="N616" s="137"/>
    </row>
    <row r="617" spans="1:14" s="99" customFormat="1" ht="23.25" hidden="1" customHeight="1" x14ac:dyDescent="0.25">
      <c r="A617" s="130" t="s">
        <v>103</v>
      </c>
      <c r="B617" s="92"/>
      <c r="C617" s="92"/>
      <c r="D617" s="92"/>
      <c r="E617" s="92"/>
      <c r="F617" s="92"/>
      <c r="G617" s="92"/>
      <c r="H617" s="92"/>
      <c r="I617" s="92"/>
      <c r="J617" s="92"/>
      <c r="K617" s="92">
        <v>0</v>
      </c>
      <c r="L617" s="92">
        <v>0</v>
      </c>
      <c r="M617" s="92">
        <v>0</v>
      </c>
      <c r="N617" s="44">
        <f>SUM(B617:M617)</f>
        <v>0</v>
      </c>
    </row>
    <row r="618" spans="1:14" s="99" customFormat="1" ht="22.5" hidden="1" customHeight="1" x14ac:dyDescent="0.25">
      <c r="A618" s="144" t="s">
        <v>104</v>
      </c>
      <c r="B618" s="93">
        <f t="shared" ref="B618:N618" si="254">B617/B1485</f>
        <v>0</v>
      </c>
      <c r="C618" s="93">
        <f t="shared" si="254"/>
        <v>0</v>
      </c>
      <c r="D618" s="93">
        <f t="shared" si="254"/>
        <v>0</v>
      </c>
      <c r="E618" s="93">
        <f t="shared" si="254"/>
        <v>0</v>
      </c>
      <c r="F618" s="93">
        <f t="shared" si="254"/>
        <v>0</v>
      </c>
      <c r="G618" s="93">
        <f t="shared" si="254"/>
        <v>0</v>
      </c>
      <c r="H618" s="93">
        <f t="shared" si="254"/>
        <v>0</v>
      </c>
      <c r="I618" s="93">
        <f t="shared" si="254"/>
        <v>0</v>
      </c>
      <c r="J618" s="93">
        <f t="shared" si="254"/>
        <v>0</v>
      </c>
      <c r="K618" s="93">
        <f t="shared" si="254"/>
        <v>0</v>
      </c>
      <c r="L618" s="93">
        <f t="shared" si="254"/>
        <v>0</v>
      </c>
      <c r="M618" s="93">
        <f t="shared" si="254"/>
        <v>0</v>
      </c>
      <c r="N618" s="93">
        <f t="shared" si="254"/>
        <v>0</v>
      </c>
    </row>
    <row r="619" spans="1:14" s="122" customFormat="1" ht="23.25" hidden="1" customHeight="1" x14ac:dyDescent="0.25">
      <c r="A619" s="145"/>
      <c r="B619" s="146"/>
      <c r="C619" s="146"/>
      <c r="D619" s="146"/>
      <c r="E619" s="146"/>
      <c r="F619" s="146"/>
      <c r="G619" s="146"/>
      <c r="H619" s="146"/>
      <c r="I619" s="146"/>
      <c r="J619" s="146"/>
      <c r="K619" s="146"/>
      <c r="L619" s="146"/>
      <c r="M619" s="146"/>
      <c r="N619" s="137"/>
    </row>
    <row r="620" spans="1:14" s="122" customFormat="1" ht="23.25" hidden="1" customHeight="1" x14ac:dyDescent="0.25">
      <c r="A620" s="97" t="s">
        <v>291</v>
      </c>
      <c r="B620" s="136"/>
      <c r="C620" s="136"/>
      <c r="D620" s="136"/>
      <c r="E620" s="136"/>
      <c r="F620" s="136"/>
      <c r="G620" s="136"/>
      <c r="H620" s="136"/>
      <c r="I620" s="136"/>
      <c r="J620" s="136"/>
      <c r="K620" s="136"/>
      <c r="L620" s="136"/>
      <c r="M620" s="136"/>
      <c r="N620" s="137"/>
    </row>
    <row r="621" spans="1:14" s="122" customFormat="1" ht="23.25" hidden="1" customHeight="1" x14ac:dyDescent="0.25">
      <c r="A621" s="130" t="s">
        <v>261</v>
      </c>
      <c r="B621" s="92"/>
      <c r="C621" s="92"/>
      <c r="D621" s="92"/>
      <c r="E621" s="92"/>
      <c r="F621" s="92"/>
      <c r="G621" s="92"/>
      <c r="H621" s="92"/>
      <c r="I621" s="92"/>
      <c r="J621" s="92">
        <v>0</v>
      </c>
      <c r="K621" s="92">
        <v>0</v>
      </c>
      <c r="L621" s="92">
        <v>0</v>
      </c>
      <c r="M621" s="92">
        <v>0</v>
      </c>
      <c r="N621" s="44">
        <f>SUM(B621:M621)</f>
        <v>0</v>
      </c>
    </row>
    <row r="622" spans="1:14" s="99" customFormat="1" ht="23.25" hidden="1" customHeight="1" x14ac:dyDescent="0.25">
      <c r="A622" s="43" t="s">
        <v>7</v>
      </c>
      <c r="B622" s="44">
        <f>B621</f>
        <v>0</v>
      </c>
      <c r="C622" s="44">
        <f t="shared" ref="C622:M622" si="255">C621</f>
        <v>0</v>
      </c>
      <c r="D622" s="44">
        <f t="shared" si="255"/>
        <v>0</v>
      </c>
      <c r="E622" s="44">
        <f t="shared" si="255"/>
        <v>0</v>
      </c>
      <c r="F622" s="44">
        <f t="shared" si="255"/>
        <v>0</v>
      </c>
      <c r="G622" s="44">
        <f t="shared" si="255"/>
        <v>0</v>
      </c>
      <c r="H622" s="44">
        <f t="shared" si="255"/>
        <v>0</v>
      </c>
      <c r="I622" s="44">
        <f t="shared" si="255"/>
        <v>0</v>
      </c>
      <c r="J622" s="44">
        <f t="shared" si="255"/>
        <v>0</v>
      </c>
      <c r="K622" s="44">
        <f t="shared" si="255"/>
        <v>0</v>
      </c>
      <c r="L622" s="44">
        <f t="shared" si="255"/>
        <v>0</v>
      </c>
      <c r="M622" s="44">
        <f t="shared" si="255"/>
        <v>0</v>
      </c>
      <c r="N622" s="44">
        <f>SUM(B622:M622)</f>
        <v>0</v>
      </c>
    </row>
    <row r="623" spans="1:14" s="122" customFormat="1" ht="23.25" hidden="1" customHeight="1" x14ac:dyDescent="0.25">
      <c r="A623" s="43" t="s">
        <v>92</v>
      </c>
      <c r="B623" s="93">
        <f t="shared" ref="B623:N623" si="256">IF(B631=0,0,(B622/B631)*100)</f>
        <v>0</v>
      </c>
      <c r="C623" s="93">
        <f t="shared" si="256"/>
        <v>0</v>
      </c>
      <c r="D623" s="93">
        <f t="shared" si="256"/>
        <v>0</v>
      </c>
      <c r="E623" s="93">
        <f t="shared" si="256"/>
        <v>0</v>
      </c>
      <c r="F623" s="93">
        <f t="shared" si="256"/>
        <v>0</v>
      </c>
      <c r="G623" s="93">
        <f t="shared" si="256"/>
        <v>0</v>
      </c>
      <c r="H623" s="93">
        <f t="shared" si="256"/>
        <v>0</v>
      </c>
      <c r="I623" s="93">
        <f t="shared" si="256"/>
        <v>0</v>
      </c>
      <c r="J623" s="93">
        <f t="shared" si="256"/>
        <v>0</v>
      </c>
      <c r="K623" s="93">
        <f t="shared" si="256"/>
        <v>0</v>
      </c>
      <c r="L623" s="93">
        <f t="shared" si="256"/>
        <v>0</v>
      </c>
      <c r="M623" s="93">
        <f t="shared" si="256"/>
        <v>0</v>
      </c>
      <c r="N623" s="93">
        <f t="shared" si="256"/>
        <v>0</v>
      </c>
    </row>
    <row r="624" spans="1:14" s="99" customFormat="1" ht="23.25" hidden="1" customHeight="1" x14ac:dyDescent="0.25">
      <c r="A624" s="43" t="s">
        <v>53</v>
      </c>
      <c r="B624" s="93">
        <f t="shared" ref="B624:N624" si="257">B622/B1485</f>
        <v>0</v>
      </c>
      <c r="C624" s="93">
        <f t="shared" si="257"/>
        <v>0</v>
      </c>
      <c r="D624" s="93">
        <f t="shared" si="257"/>
        <v>0</v>
      </c>
      <c r="E624" s="93">
        <f t="shared" si="257"/>
        <v>0</v>
      </c>
      <c r="F624" s="93">
        <f t="shared" si="257"/>
        <v>0</v>
      </c>
      <c r="G624" s="93">
        <f t="shared" si="257"/>
        <v>0</v>
      </c>
      <c r="H624" s="93">
        <f t="shared" si="257"/>
        <v>0</v>
      </c>
      <c r="I624" s="93">
        <f t="shared" si="257"/>
        <v>0</v>
      </c>
      <c r="J624" s="93">
        <f t="shared" si="257"/>
        <v>0</v>
      </c>
      <c r="K624" s="93">
        <f t="shared" si="257"/>
        <v>0</v>
      </c>
      <c r="L624" s="93">
        <f t="shared" si="257"/>
        <v>0</v>
      </c>
      <c r="M624" s="93">
        <f t="shared" si="257"/>
        <v>0</v>
      </c>
      <c r="N624" s="93">
        <f t="shared" si="257"/>
        <v>0</v>
      </c>
    </row>
    <row r="625" spans="1:14" s="99" customFormat="1" ht="23.25" hidden="1" customHeight="1" x14ac:dyDescent="0.25">
      <c r="A625" s="97"/>
      <c r="B625" s="136"/>
      <c r="C625" s="136"/>
      <c r="D625" s="136"/>
      <c r="E625" s="136"/>
      <c r="F625" s="136"/>
      <c r="G625" s="136"/>
      <c r="H625" s="136"/>
      <c r="I625" s="136"/>
      <c r="J625" s="136"/>
      <c r="K625" s="136"/>
      <c r="L625" s="136"/>
      <c r="M625" s="136"/>
      <c r="N625" s="137"/>
    </row>
    <row r="626" spans="1:14" s="148" customFormat="1" ht="23.25" hidden="1" customHeight="1" x14ac:dyDescent="0.25">
      <c r="A626" s="147" t="s">
        <v>105</v>
      </c>
      <c r="B626" s="92">
        <v>0</v>
      </c>
      <c r="C626" s="92">
        <v>0</v>
      </c>
      <c r="D626" s="92">
        <v>0</v>
      </c>
      <c r="E626" s="92">
        <v>0</v>
      </c>
      <c r="F626" s="92">
        <v>0</v>
      </c>
      <c r="G626" s="92">
        <v>0</v>
      </c>
      <c r="H626" s="92">
        <v>0</v>
      </c>
      <c r="I626" s="92">
        <v>0</v>
      </c>
      <c r="J626" s="92">
        <v>0</v>
      </c>
      <c r="K626" s="92">
        <v>0</v>
      </c>
      <c r="L626" s="92">
        <v>0</v>
      </c>
      <c r="M626" s="92">
        <v>0</v>
      </c>
      <c r="N626" s="44">
        <f>SUM(B626:M626)</f>
        <v>0</v>
      </c>
    </row>
    <row r="627" spans="1:14" s="99" customFormat="1" ht="23.25" hidden="1" customHeight="1" x14ac:dyDescent="0.25">
      <c r="A627" s="43" t="s">
        <v>53</v>
      </c>
      <c r="B627" s="93">
        <f t="shared" ref="B627:N627" si="258">B626/B1485</f>
        <v>0</v>
      </c>
      <c r="C627" s="93">
        <f t="shared" si="258"/>
        <v>0</v>
      </c>
      <c r="D627" s="93">
        <f t="shared" si="258"/>
        <v>0</v>
      </c>
      <c r="E627" s="93">
        <f t="shared" si="258"/>
        <v>0</v>
      </c>
      <c r="F627" s="93">
        <f t="shared" si="258"/>
        <v>0</v>
      </c>
      <c r="G627" s="93">
        <f t="shared" si="258"/>
        <v>0</v>
      </c>
      <c r="H627" s="93">
        <f t="shared" si="258"/>
        <v>0</v>
      </c>
      <c r="I627" s="93">
        <f t="shared" si="258"/>
        <v>0</v>
      </c>
      <c r="J627" s="93">
        <f t="shared" si="258"/>
        <v>0</v>
      </c>
      <c r="K627" s="93">
        <f t="shared" si="258"/>
        <v>0</v>
      </c>
      <c r="L627" s="93">
        <f t="shared" si="258"/>
        <v>0</v>
      </c>
      <c r="M627" s="93">
        <f t="shared" si="258"/>
        <v>0</v>
      </c>
      <c r="N627" s="93">
        <f t="shared" si="258"/>
        <v>0</v>
      </c>
    </row>
    <row r="628" spans="1:14" s="122" customFormat="1" ht="23.25" hidden="1" customHeight="1" x14ac:dyDescent="0.25">
      <c r="A628" s="145"/>
      <c r="B628" s="146"/>
      <c r="C628" s="146"/>
      <c r="D628" s="146"/>
      <c r="E628" s="146"/>
      <c r="F628" s="146"/>
      <c r="G628" s="146"/>
      <c r="H628" s="146"/>
      <c r="I628" s="146"/>
      <c r="J628" s="146"/>
      <c r="K628" s="146"/>
      <c r="L628" s="146"/>
      <c r="M628" s="146"/>
      <c r="N628" s="137"/>
    </row>
    <row r="629" spans="1:14" s="122" customFormat="1" ht="23.25" hidden="1" customHeight="1" x14ac:dyDescent="0.25">
      <c r="A629" s="97" t="s">
        <v>294</v>
      </c>
      <c r="B629" s="136"/>
      <c r="C629" s="136"/>
      <c r="D629" s="136"/>
      <c r="E629" s="136"/>
      <c r="F629" s="136"/>
      <c r="G629" s="136"/>
      <c r="H629" s="136"/>
      <c r="I629" s="136"/>
      <c r="J629" s="136"/>
      <c r="K629" s="136"/>
      <c r="L629" s="136"/>
      <c r="M629" s="136"/>
      <c r="N629" s="137"/>
    </row>
    <row r="630" spans="1:14" s="122" customFormat="1" ht="23.25" hidden="1" customHeight="1" x14ac:dyDescent="0.25">
      <c r="A630" s="130" t="s">
        <v>261</v>
      </c>
      <c r="B630" s="92">
        <f>B621+B612</f>
        <v>0</v>
      </c>
      <c r="C630" s="92">
        <f t="shared" ref="C630:M630" si="259">C621+C612</f>
        <v>0</v>
      </c>
      <c r="D630" s="92">
        <f t="shared" si="259"/>
        <v>0</v>
      </c>
      <c r="E630" s="92">
        <f t="shared" si="259"/>
        <v>0</v>
      </c>
      <c r="F630" s="92">
        <f t="shared" si="259"/>
        <v>0</v>
      </c>
      <c r="G630" s="92">
        <f t="shared" si="259"/>
        <v>0</v>
      </c>
      <c r="H630" s="92">
        <f t="shared" si="259"/>
        <v>0</v>
      </c>
      <c r="I630" s="92">
        <f>I621+I612</f>
        <v>0</v>
      </c>
      <c r="J630" s="92">
        <f>J621+J612</f>
        <v>0</v>
      </c>
      <c r="K630" s="92">
        <f t="shared" si="259"/>
        <v>0</v>
      </c>
      <c r="L630" s="92">
        <f>L621+L612</f>
        <v>0</v>
      </c>
      <c r="M630" s="92">
        <f t="shared" si="259"/>
        <v>0</v>
      </c>
      <c r="N630" s="44">
        <f>SUM(B630:M630)</f>
        <v>0</v>
      </c>
    </row>
    <row r="631" spans="1:14" s="99" customFormat="1" ht="23.25" hidden="1" customHeight="1" x14ac:dyDescent="0.25">
      <c r="A631" s="43" t="s">
        <v>7</v>
      </c>
      <c r="B631" s="44">
        <f>B630</f>
        <v>0</v>
      </c>
      <c r="C631" s="44">
        <f t="shared" ref="C631:M631" si="260">C630</f>
        <v>0</v>
      </c>
      <c r="D631" s="44">
        <f t="shared" si="260"/>
        <v>0</v>
      </c>
      <c r="E631" s="44">
        <f t="shared" si="260"/>
        <v>0</v>
      </c>
      <c r="F631" s="44">
        <f t="shared" si="260"/>
        <v>0</v>
      </c>
      <c r="G631" s="44">
        <f t="shared" si="260"/>
        <v>0</v>
      </c>
      <c r="H631" s="44">
        <f t="shared" si="260"/>
        <v>0</v>
      </c>
      <c r="I631" s="44">
        <f t="shared" si="260"/>
        <v>0</v>
      </c>
      <c r="J631" s="44">
        <f t="shared" si="260"/>
        <v>0</v>
      </c>
      <c r="K631" s="44">
        <f t="shared" si="260"/>
        <v>0</v>
      </c>
      <c r="L631" s="44">
        <f t="shared" si="260"/>
        <v>0</v>
      </c>
      <c r="M631" s="44">
        <f t="shared" si="260"/>
        <v>0</v>
      </c>
      <c r="N631" s="44">
        <f>SUM(B631:M631)</f>
        <v>0</v>
      </c>
    </row>
    <row r="632" spans="1:14" s="99" customFormat="1" ht="23.25" hidden="1" customHeight="1" x14ac:dyDescent="0.25">
      <c r="A632" s="43" t="s">
        <v>53</v>
      </c>
      <c r="B632" s="93">
        <f t="shared" ref="B632:N632" si="261">B631/B1485</f>
        <v>0</v>
      </c>
      <c r="C632" s="93">
        <f t="shared" si="261"/>
        <v>0</v>
      </c>
      <c r="D632" s="93">
        <f t="shared" si="261"/>
        <v>0</v>
      </c>
      <c r="E632" s="93">
        <f t="shared" si="261"/>
        <v>0</v>
      </c>
      <c r="F632" s="93">
        <f t="shared" si="261"/>
        <v>0</v>
      </c>
      <c r="G632" s="93">
        <f t="shared" si="261"/>
        <v>0</v>
      </c>
      <c r="H632" s="93">
        <f t="shared" si="261"/>
        <v>0</v>
      </c>
      <c r="I632" s="93">
        <f t="shared" si="261"/>
        <v>0</v>
      </c>
      <c r="J632" s="93">
        <f t="shared" si="261"/>
        <v>0</v>
      </c>
      <c r="K632" s="93">
        <f t="shared" si="261"/>
        <v>0</v>
      </c>
      <c r="L632" s="93">
        <f t="shared" si="261"/>
        <v>0</v>
      </c>
      <c r="M632" s="93">
        <f t="shared" si="261"/>
        <v>0</v>
      </c>
      <c r="N632" s="93">
        <f t="shared" si="261"/>
        <v>0</v>
      </c>
    </row>
    <row r="633" spans="1:14" s="99" customFormat="1" ht="23.25" hidden="1" customHeight="1" x14ac:dyDescent="0.25">
      <c r="A633" s="97"/>
      <c r="B633" s="136"/>
      <c r="C633" s="136"/>
      <c r="D633" s="136"/>
      <c r="E633" s="136"/>
      <c r="F633" s="136"/>
      <c r="G633" s="136"/>
      <c r="H633" s="136"/>
      <c r="I633" s="136"/>
      <c r="J633" s="136"/>
      <c r="K633" s="136"/>
      <c r="L633" s="136"/>
      <c r="M633" s="136"/>
      <c r="N633" s="137"/>
    </row>
    <row r="634" spans="1:14" s="122" customFormat="1" ht="23.25" hidden="1" customHeight="1" x14ac:dyDescent="0.25">
      <c r="A634" s="143" t="s">
        <v>109</v>
      </c>
      <c r="B634" s="92">
        <f>B617+B626</f>
        <v>0</v>
      </c>
      <c r="C634" s="92">
        <f>C617+C626</f>
        <v>0</v>
      </c>
      <c r="D634" s="92">
        <f t="shared" ref="D634:M634" si="262">D617+D626</f>
        <v>0</v>
      </c>
      <c r="E634" s="92">
        <f t="shared" si="262"/>
        <v>0</v>
      </c>
      <c r="F634" s="92">
        <f t="shared" si="262"/>
        <v>0</v>
      </c>
      <c r="G634" s="92">
        <f t="shared" si="262"/>
        <v>0</v>
      </c>
      <c r="H634" s="92">
        <f t="shared" si="262"/>
        <v>0</v>
      </c>
      <c r="I634" s="92">
        <f>I617+I626</f>
        <v>0</v>
      </c>
      <c r="J634" s="92">
        <f>J617+J626</f>
        <v>0</v>
      </c>
      <c r="K634" s="92">
        <f t="shared" si="262"/>
        <v>0</v>
      </c>
      <c r="L634" s="92">
        <f t="shared" si="262"/>
        <v>0</v>
      </c>
      <c r="M634" s="92">
        <f t="shared" si="262"/>
        <v>0</v>
      </c>
      <c r="N634" s="44">
        <f>SUM(B634:M634)</f>
        <v>0</v>
      </c>
    </row>
    <row r="635" spans="1:14" s="99" customFormat="1" ht="23.25" hidden="1" customHeight="1" x14ac:dyDescent="0.25">
      <c r="A635" s="43" t="s">
        <v>53</v>
      </c>
      <c r="B635" s="93">
        <f t="shared" ref="B635:N635" si="263">B634/B1485</f>
        <v>0</v>
      </c>
      <c r="C635" s="93">
        <f t="shared" si="263"/>
        <v>0</v>
      </c>
      <c r="D635" s="93">
        <f t="shared" si="263"/>
        <v>0</v>
      </c>
      <c r="E635" s="93">
        <f t="shared" si="263"/>
        <v>0</v>
      </c>
      <c r="F635" s="93">
        <f t="shared" si="263"/>
        <v>0</v>
      </c>
      <c r="G635" s="93">
        <f t="shared" si="263"/>
        <v>0</v>
      </c>
      <c r="H635" s="93">
        <f t="shared" si="263"/>
        <v>0</v>
      </c>
      <c r="I635" s="93">
        <f t="shared" si="263"/>
        <v>0</v>
      </c>
      <c r="J635" s="93">
        <f t="shared" si="263"/>
        <v>0</v>
      </c>
      <c r="K635" s="93">
        <f t="shared" si="263"/>
        <v>0</v>
      </c>
      <c r="L635" s="93">
        <f t="shared" si="263"/>
        <v>0</v>
      </c>
      <c r="M635" s="93">
        <f t="shared" si="263"/>
        <v>0</v>
      </c>
      <c r="N635" s="93">
        <f t="shared" si="263"/>
        <v>0</v>
      </c>
    </row>
    <row r="636" spans="1:14" s="99" customFormat="1" ht="23.25" hidden="1" customHeight="1" x14ac:dyDescent="0.25">
      <c r="A636" s="43" t="s">
        <v>259</v>
      </c>
      <c r="B636" s="135">
        <f t="shared" ref="B636:M636" si="264">IF(B631=0,0,B631/B1161*100)</f>
        <v>0</v>
      </c>
      <c r="C636" s="135">
        <f t="shared" si="264"/>
        <v>0</v>
      </c>
      <c r="D636" s="135">
        <f t="shared" si="264"/>
        <v>0</v>
      </c>
      <c r="E636" s="135">
        <f t="shared" si="264"/>
        <v>0</v>
      </c>
      <c r="F636" s="135">
        <f t="shared" si="264"/>
        <v>0</v>
      </c>
      <c r="G636" s="135">
        <f t="shared" si="264"/>
        <v>0</v>
      </c>
      <c r="H636" s="135">
        <f t="shared" si="264"/>
        <v>0</v>
      </c>
      <c r="I636" s="135">
        <f t="shared" si="264"/>
        <v>0</v>
      </c>
      <c r="J636" s="135">
        <f t="shared" si="264"/>
        <v>0</v>
      </c>
      <c r="K636" s="135">
        <f t="shared" si="264"/>
        <v>0</v>
      </c>
      <c r="L636" s="135">
        <f t="shared" si="264"/>
        <v>0</v>
      </c>
      <c r="M636" s="135">
        <f t="shared" si="264"/>
        <v>0</v>
      </c>
      <c r="N636" s="135">
        <f>N631/N1161*100</f>
        <v>0</v>
      </c>
    </row>
    <row r="637" spans="1:14" s="122" customFormat="1" ht="15" hidden="1" customHeight="1" x14ac:dyDescent="0.25">
      <c r="A637" s="145"/>
      <c r="B637" s="146"/>
      <c r="C637" s="146"/>
      <c r="D637" s="146"/>
      <c r="E637" s="146"/>
      <c r="F637" s="146"/>
      <c r="G637" s="146"/>
      <c r="H637" s="146"/>
      <c r="I637" s="146"/>
      <c r="J637" s="146"/>
      <c r="K637" s="146"/>
      <c r="L637" s="146"/>
      <c r="M637" s="146"/>
      <c r="N637" s="137"/>
    </row>
    <row r="638" spans="1:14" s="122" customFormat="1" ht="23.25" customHeight="1" x14ac:dyDescent="0.25">
      <c r="A638" s="184" t="s">
        <v>457</v>
      </c>
      <c r="B638" s="196"/>
      <c r="C638" s="196"/>
      <c r="D638" s="196"/>
      <c r="E638" s="196"/>
      <c r="F638" s="196"/>
      <c r="G638" s="196"/>
      <c r="H638" s="196"/>
      <c r="I638" s="196"/>
      <c r="J638" s="196"/>
      <c r="K638" s="196"/>
      <c r="L638" s="196"/>
      <c r="M638" s="196"/>
      <c r="N638" s="197"/>
    </row>
    <row r="639" spans="1:14" s="122" customFormat="1" ht="23.25" customHeight="1" x14ac:dyDescent="0.25">
      <c r="A639" s="97"/>
      <c r="B639" s="136"/>
      <c r="C639" s="136"/>
      <c r="D639" s="136"/>
      <c r="E639" s="136"/>
      <c r="F639" s="136"/>
      <c r="G639" s="136"/>
      <c r="H639" s="136"/>
      <c r="I639" s="136"/>
      <c r="J639" s="136"/>
      <c r="K639" s="136"/>
      <c r="L639" s="136"/>
      <c r="M639" s="136"/>
      <c r="N639" s="137"/>
    </row>
    <row r="640" spans="1:14" s="122" customFormat="1" ht="23.25" customHeight="1" x14ac:dyDescent="0.25">
      <c r="A640" s="184" t="s">
        <v>458</v>
      </c>
      <c r="B640" s="136"/>
      <c r="C640" s="136"/>
      <c r="D640" s="136"/>
      <c r="E640" s="136"/>
      <c r="F640" s="136"/>
      <c r="G640" s="136"/>
      <c r="H640" s="136"/>
      <c r="I640" s="136"/>
      <c r="J640" s="136"/>
      <c r="K640" s="136"/>
      <c r="L640" s="136"/>
      <c r="M640" s="136"/>
      <c r="N640" s="137"/>
    </row>
    <row r="641" spans="1:14" s="226" customFormat="1" ht="23.25" customHeight="1" x14ac:dyDescent="0.25">
      <c r="A641" s="12" t="s">
        <v>22</v>
      </c>
      <c r="B641" s="106">
        <v>56</v>
      </c>
      <c r="C641" s="92">
        <v>22</v>
      </c>
      <c r="D641" s="106">
        <v>53</v>
      </c>
      <c r="E641" s="19">
        <v>76</v>
      </c>
      <c r="F641" s="106">
        <v>83</v>
      </c>
      <c r="G641" s="19">
        <v>24</v>
      </c>
      <c r="H641" s="106">
        <v>9</v>
      </c>
      <c r="I641" s="92">
        <v>78</v>
      </c>
      <c r="J641" s="106">
        <v>32</v>
      </c>
      <c r="K641" s="92">
        <v>11</v>
      </c>
      <c r="L641" s="106">
        <v>24</v>
      </c>
      <c r="M641" s="19">
        <v>75</v>
      </c>
      <c r="N641" s="105">
        <f>SUM(B641:M641)</f>
        <v>543</v>
      </c>
    </row>
    <row r="642" spans="1:14" s="226" customFormat="1" ht="23.25" customHeight="1" x14ac:dyDescent="0.25">
      <c r="A642" s="10" t="s">
        <v>18</v>
      </c>
      <c r="B642" s="106">
        <v>0</v>
      </c>
      <c r="C642" s="92">
        <v>13</v>
      </c>
      <c r="D642" s="106">
        <v>35</v>
      </c>
      <c r="E642" s="19">
        <v>99</v>
      </c>
      <c r="F642" s="106">
        <v>0</v>
      </c>
      <c r="G642" s="19">
        <v>0</v>
      </c>
      <c r="H642" s="106">
        <v>21</v>
      </c>
      <c r="I642" s="92">
        <v>19</v>
      </c>
      <c r="J642" s="106">
        <v>23</v>
      </c>
      <c r="K642" s="92">
        <v>24</v>
      </c>
      <c r="L642" s="106">
        <v>0</v>
      </c>
      <c r="M642" s="19">
        <v>32</v>
      </c>
      <c r="N642" s="105">
        <f t="shared" ref="N642:N650" si="265">SUM(B642:M642)</f>
        <v>266</v>
      </c>
    </row>
    <row r="643" spans="1:14" s="226" customFormat="1" ht="23.25" customHeight="1" x14ac:dyDescent="0.25">
      <c r="A643" s="10" t="s">
        <v>5</v>
      </c>
      <c r="B643" s="106">
        <v>0</v>
      </c>
      <c r="C643" s="92">
        <v>22</v>
      </c>
      <c r="D643" s="106">
        <v>26</v>
      </c>
      <c r="E643" s="19">
        <v>62</v>
      </c>
      <c r="F643" s="106">
        <v>45</v>
      </c>
      <c r="G643" s="19">
        <v>14</v>
      </c>
      <c r="H643" s="106">
        <v>39</v>
      </c>
      <c r="I643" s="92">
        <v>28</v>
      </c>
      <c r="J643" s="106">
        <v>12</v>
      </c>
      <c r="K643" s="92">
        <v>110</v>
      </c>
      <c r="L643" s="106">
        <v>14</v>
      </c>
      <c r="M643" s="19">
        <v>24</v>
      </c>
      <c r="N643" s="105">
        <f t="shared" si="265"/>
        <v>396</v>
      </c>
    </row>
    <row r="644" spans="1:14" s="231" customFormat="1" ht="23.25" customHeight="1" x14ac:dyDescent="0.25">
      <c r="A644" s="12" t="s">
        <v>6</v>
      </c>
      <c r="B644" s="106">
        <v>46</v>
      </c>
      <c r="C644" s="92">
        <v>52</v>
      </c>
      <c r="D644" s="106">
        <v>18</v>
      </c>
      <c r="E644" s="19">
        <v>24</v>
      </c>
      <c r="F644" s="106">
        <v>55</v>
      </c>
      <c r="G644" s="19">
        <v>15</v>
      </c>
      <c r="H644" s="106">
        <v>34</v>
      </c>
      <c r="I644" s="92">
        <v>33</v>
      </c>
      <c r="J644" s="106">
        <v>138</v>
      </c>
      <c r="K644" s="92">
        <v>141</v>
      </c>
      <c r="L644" s="106">
        <v>15</v>
      </c>
      <c r="M644" s="19">
        <v>211</v>
      </c>
      <c r="N644" s="105">
        <f t="shared" si="265"/>
        <v>782</v>
      </c>
    </row>
    <row r="645" spans="1:14" s="231" customFormat="1" ht="23.25" customHeight="1" x14ac:dyDescent="0.25">
      <c r="A645" s="12" t="s">
        <v>241</v>
      </c>
      <c r="B645" s="106">
        <v>0</v>
      </c>
      <c r="C645" s="92"/>
      <c r="D645" s="106"/>
      <c r="E645" s="19">
        <v>0</v>
      </c>
      <c r="F645" s="106">
        <v>0</v>
      </c>
      <c r="G645" s="19">
        <v>0</v>
      </c>
      <c r="H645" s="106">
        <v>0</v>
      </c>
      <c r="I645" s="92">
        <v>0</v>
      </c>
      <c r="J645" s="106">
        <v>0</v>
      </c>
      <c r="K645" s="92"/>
      <c r="L645" s="106">
        <v>0</v>
      </c>
      <c r="M645" s="19"/>
      <c r="N645" s="105">
        <f t="shared" si="265"/>
        <v>0</v>
      </c>
    </row>
    <row r="646" spans="1:14" s="231" customFormat="1" ht="23.25" customHeight="1" x14ac:dyDescent="0.25">
      <c r="A646" s="12" t="s">
        <v>207</v>
      </c>
      <c r="B646" s="106">
        <v>0</v>
      </c>
      <c r="C646" s="92"/>
      <c r="D646" s="106"/>
      <c r="E646" s="19">
        <v>0</v>
      </c>
      <c r="F646" s="106">
        <v>0</v>
      </c>
      <c r="G646" s="19">
        <v>0</v>
      </c>
      <c r="H646" s="106">
        <v>0</v>
      </c>
      <c r="I646" s="92">
        <v>0</v>
      </c>
      <c r="J646" s="106">
        <v>0</v>
      </c>
      <c r="K646" s="92"/>
      <c r="L646" s="106">
        <v>0</v>
      </c>
      <c r="M646" s="19"/>
      <c r="N646" s="105">
        <f t="shared" si="265"/>
        <v>0</v>
      </c>
    </row>
    <row r="647" spans="1:14" s="231" customFormat="1" ht="23.25" customHeight="1" x14ac:dyDescent="0.25">
      <c r="A647" s="12" t="s">
        <v>220</v>
      </c>
      <c r="B647" s="106">
        <v>0</v>
      </c>
      <c r="C647" s="92"/>
      <c r="D647" s="106"/>
      <c r="E647" s="19">
        <v>0</v>
      </c>
      <c r="F647" s="106">
        <v>0</v>
      </c>
      <c r="G647" s="19">
        <v>0</v>
      </c>
      <c r="H647" s="106">
        <v>0</v>
      </c>
      <c r="I647" s="92">
        <v>0</v>
      </c>
      <c r="J647" s="106">
        <v>0</v>
      </c>
      <c r="K647" s="92"/>
      <c r="L647" s="106">
        <v>0</v>
      </c>
      <c r="M647" s="19"/>
      <c r="N647" s="105">
        <f t="shared" si="265"/>
        <v>0</v>
      </c>
    </row>
    <row r="648" spans="1:14" s="231" customFormat="1" ht="23.25" customHeight="1" x14ac:dyDescent="0.25">
      <c r="A648" s="12" t="s">
        <v>14</v>
      </c>
      <c r="B648" s="106">
        <v>6</v>
      </c>
      <c r="C648" s="92">
        <v>11</v>
      </c>
      <c r="D648" s="106">
        <v>56</v>
      </c>
      <c r="E648" s="19">
        <v>27</v>
      </c>
      <c r="F648" s="106">
        <v>18</v>
      </c>
      <c r="G648" s="19">
        <v>16</v>
      </c>
      <c r="H648" s="106">
        <v>56</v>
      </c>
      <c r="I648" s="92">
        <v>24</v>
      </c>
      <c r="J648" s="106">
        <v>16</v>
      </c>
      <c r="K648" s="92">
        <v>76</v>
      </c>
      <c r="L648" s="106">
        <v>16</v>
      </c>
      <c r="M648" s="19">
        <v>26</v>
      </c>
      <c r="N648" s="105">
        <f t="shared" si="265"/>
        <v>348</v>
      </c>
    </row>
    <row r="649" spans="1:14" s="231" customFormat="1" ht="23.25" customHeight="1" x14ac:dyDescent="0.25">
      <c r="A649" s="12" t="s">
        <v>16</v>
      </c>
      <c r="B649" s="106">
        <v>57</v>
      </c>
      <c r="C649" s="92">
        <v>96</v>
      </c>
      <c r="D649" s="106">
        <v>255</v>
      </c>
      <c r="E649" s="19">
        <v>162</v>
      </c>
      <c r="F649" s="106">
        <v>12</v>
      </c>
      <c r="G649" s="19">
        <v>128</v>
      </c>
      <c r="H649" s="106">
        <v>123</v>
      </c>
      <c r="I649" s="92">
        <v>223</v>
      </c>
      <c r="J649" s="106">
        <v>284</v>
      </c>
      <c r="K649" s="92">
        <v>284</v>
      </c>
      <c r="L649" s="106">
        <v>128</v>
      </c>
      <c r="M649" s="19">
        <v>284</v>
      </c>
      <c r="N649" s="105">
        <f t="shared" si="265"/>
        <v>2036</v>
      </c>
    </row>
    <row r="650" spans="1:14" s="231" customFormat="1" ht="23.25" customHeight="1" x14ac:dyDescent="0.25">
      <c r="A650" s="12" t="s">
        <v>242</v>
      </c>
      <c r="B650" s="106">
        <v>12</v>
      </c>
      <c r="C650" s="92">
        <v>23</v>
      </c>
      <c r="D650" s="106">
        <v>94</v>
      </c>
      <c r="E650" s="19">
        <v>184</v>
      </c>
      <c r="F650" s="106">
        <v>151</v>
      </c>
      <c r="G650" s="19">
        <v>146</v>
      </c>
      <c r="H650" s="106">
        <v>193</v>
      </c>
      <c r="I650" s="92">
        <v>232</v>
      </c>
      <c r="J650" s="106">
        <v>233</v>
      </c>
      <c r="K650" s="92">
        <v>156</v>
      </c>
      <c r="L650" s="106">
        <v>156</v>
      </c>
      <c r="M650" s="19">
        <v>238</v>
      </c>
      <c r="N650" s="105">
        <f t="shared" si="265"/>
        <v>1818</v>
      </c>
    </row>
    <row r="651" spans="1:14" s="226" customFormat="1" ht="23.25" customHeight="1" x14ac:dyDescent="0.25">
      <c r="A651" s="13" t="s">
        <v>7</v>
      </c>
      <c r="B651" s="105">
        <f>SUM(B641:B650)</f>
        <v>177</v>
      </c>
      <c r="C651" s="14">
        <f t="shared" ref="C651:M651" si="266">SUM(C641:C650)</f>
        <v>239</v>
      </c>
      <c r="D651" s="105">
        <f t="shared" si="266"/>
        <v>537</v>
      </c>
      <c r="E651" s="14">
        <f t="shared" si="266"/>
        <v>634</v>
      </c>
      <c r="F651" s="105">
        <f t="shared" si="266"/>
        <v>364</v>
      </c>
      <c r="G651" s="14">
        <f t="shared" si="266"/>
        <v>343</v>
      </c>
      <c r="H651" s="105">
        <f t="shared" si="266"/>
        <v>475</v>
      </c>
      <c r="I651" s="14">
        <f t="shared" si="266"/>
        <v>637</v>
      </c>
      <c r="J651" s="105">
        <f t="shared" si="266"/>
        <v>738</v>
      </c>
      <c r="K651" s="44">
        <f t="shared" si="266"/>
        <v>802</v>
      </c>
      <c r="L651" s="105">
        <f t="shared" si="266"/>
        <v>353</v>
      </c>
      <c r="M651" s="14">
        <f t="shared" si="266"/>
        <v>890</v>
      </c>
      <c r="N651" s="105">
        <f>SUM(B651:M651)</f>
        <v>6189</v>
      </c>
    </row>
    <row r="652" spans="1:14" s="122" customFormat="1" ht="10.5" customHeight="1" x14ac:dyDescent="0.25">
      <c r="A652" s="227"/>
      <c r="B652" s="136"/>
      <c r="C652" s="136"/>
      <c r="D652" s="136"/>
      <c r="E652" s="136"/>
      <c r="F652" s="136"/>
      <c r="G652" s="136"/>
      <c r="H652" s="136"/>
      <c r="I652" s="136"/>
      <c r="J652" s="136"/>
      <c r="K652" s="136"/>
      <c r="L652" s="136"/>
      <c r="M652" s="136"/>
      <c r="N652" s="137"/>
    </row>
    <row r="653" spans="1:14" s="122" customFormat="1" ht="24.75" customHeight="1" x14ac:dyDescent="0.25">
      <c r="A653" s="184" t="s">
        <v>459</v>
      </c>
      <c r="B653" s="136"/>
      <c r="C653" s="136"/>
      <c r="D653" s="136"/>
      <c r="E653" s="136"/>
      <c r="F653" s="136"/>
      <c r="G653" s="136"/>
      <c r="H653" s="136"/>
      <c r="I653" s="136"/>
      <c r="J653" s="136"/>
      <c r="K653" s="136"/>
      <c r="L653" s="136"/>
      <c r="M653" s="136"/>
      <c r="N653" s="137"/>
    </row>
    <row r="654" spans="1:14" s="231" customFormat="1" ht="23.25" customHeight="1" x14ac:dyDescent="0.25">
      <c r="A654" s="12" t="s">
        <v>419</v>
      </c>
      <c r="B654" s="118">
        <f>B651</f>
        <v>177</v>
      </c>
      <c r="C654" s="18">
        <f t="shared" ref="C654:M654" si="267">C651</f>
        <v>239</v>
      </c>
      <c r="D654" s="118">
        <f>D651</f>
        <v>537</v>
      </c>
      <c r="E654" s="18">
        <f t="shared" si="267"/>
        <v>634</v>
      </c>
      <c r="F654" s="118">
        <f t="shared" si="267"/>
        <v>364</v>
      </c>
      <c r="G654" s="18">
        <f t="shared" si="267"/>
        <v>343</v>
      </c>
      <c r="H654" s="118">
        <f t="shared" si="267"/>
        <v>475</v>
      </c>
      <c r="I654" s="18">
        <f t="shared" si="267"/>
        <v>637</v>
      </c>
      <c r="J654" s="118">
        <f t="shared" si="267"/>
        <v>738</v>
      </c>
      <c r="K654" s="18">
        <f t="shared" si="267"/>
        <v>802</v>
      </c>
      <c r="L654" s="118">
        <f t="shared" si="267"/>
        <v>353</v>
      </c>
      <c r="M654" s="18">
        <f t="shared" si="267"/>
        <v>890</v>
      </c>
      <c r="N654" s="105">
        <f>SUM(B654:M654)</f>
        <v>6189</v>
      </c>
    </row>
    <row r="655" spans="1:14" s="226" customFormat="1" ht="23.25" customHeight="1" x14ac:dyDescent="0.25">
      <c r="A655" s="13" t="s">
        <v>7</v>
      </c>
      <c r="B655" s="105">
        <f t="shared" ref="B655:M655" si="268">SUM(B654:B654)</f>
        <v>177</v>
      </c>
      <c r="C655" s="14">
        <f t="shared" si="268"/>
        <v>239</v>
      </c>
      <c r="D655" s="105">
        <f t="shared" si="268"/>
        <v>537</v>
      </c>
      <c r="E655" s="14">
        <f>SUM(E654:E654)</f>
        <v>634</v>
      </c>
      <c r="F655" s="105">
        <f>SUM(F654:F654)</f>
        <v>364</v>
      </c>
      <c r="G655" s="14">
        <f t="shared" si="268"/>
        <v>343</v>
      </c>
      <c r="H655" s="105">
        <f t="shared" si="268"/>
        <v>475</v>
      </c>
      <c r="I655" s="14">
        <f t="shared" si="268"/>
        <v>637</v>
      </c>
      <c r="J655" s="105">
        <f t="shared" si="268"/>
        <v>738</v>
      </c>
      <c r="K655" s="14">
        <f t="shared" si="268"/>
        <v>802</v>
      </c>
      <c r="L655" s="105">
        <f t="shared" si="268"/>
        <v>353</v>
      </c>
      <c r="M655" s="14">
        <f t="shared" si="268"/>
        <v>890</v>
      </c>
      <c r="N655" s="105">
        <f>SUM(B655:M655)</f>
        <v>6189</v>
      </c>
    </row>
    <row r="656" spans="1:14" s="226" customFormat="1" ht="23.25" customHeight="1" x14ac:dyDescent="0.25">
      <c r="A656" s="13" t="s">
        <v>53</v>
      </c>
      <c r="B656" s="124">
        <f t="shared" ref="B656:N656" si="269">B654/B1485</f>
        <v>5.709677419354839</v>
      </c>
      <c r="C656" s="124">
        <f t="shared" si="269"/>
        <v>8.5357142857142865</v>
      </c>
      <c r="D656" s="124">
        <f t="shared" si="269"/>
        <v>17.322580645161292</v>
      </c>
      <c r="E656" s="124">
        <f t="shared" si="269"/>
        <v>21.133333333333333</v>
      </c>
      <c r="F656" s="124">
        <f t="shared" si="269"/>
        <v>11.741935483870968</v>
      </c>
      <c r="G656" s="124">
        <f t="shared" si="269"/>
        <v>11.433333333333334</v>
      </c>
      <c r="H656" s="124">
        <f t="shared" si="269"/>
        <v>15.32258064516129</v>
      </c>
      <c r="I656" s="124">
        <f t="shared" si="269"/>
        <v>20.548387096774192</v>
      </c>
      <c r="J656" s="124">
        <f t="shared" si="269"/>
        <v>24.6</v>
      </c>
      <c r="K656" s="124">
        <f t="shared" si="269"/>
        <v>25.870967741935484</v>
      </c>
      <c r="L656" s="124">
        <f t="shared" si="269"/>
        <v>11.766666666666667</v>
      </c>
      <c r="M656" s="124">
        <f t="shared" si="269"/>
        <v>28.70967741935484</v>
      </c>
      <c r="N656" s="124">
        <f t="shared" si="269"/>
        <v>67.271739130434781</v>
      </c>
    </row>
    <row r="657" spans="1:14" s="122" customFormat="1" ht="12" customHeight="1" x14ac:dyDescent="0.25">
      <c r="A657" s="227"/>
      <c r="B657" s="136"/>
      <c r="C657" s="136"/>
      <c r="D657" s="136"/>
      <c r="E657" s="136"/>
      <c r="F657" s="136"/>
      <c r="G657" s="136"/>
      <c r="H657" s="136"/>
      <c r="I657" s="136"/>
      <c r="J657" s="136"/>
      <c r="K657" s="246"/>
      <c r="L657" s="136"/>
      <c r="M657" s="136"/>
      <c r="N657" s="137"/>
    </row>
    <row r="658" spans="1:14" s="226" customFormat="1" ht="23.25" customHeight="1" x14ac:dyDescent="0.25">
      <c r="A658" s="12" t="s">
        <v>103</v>
      </c>
      <c r="B658" s="133">
        <v>60</v>
      </c>
      <c r="C658" s="187">
        <v>56</v>
      </c>
      <c r="D658" s="133">
        <v>116</v>
      </c>
      <c r="E658" s="11">
        <v>123</v>
      </c>
      <c r="F658" s="106">
        <v>85</v>
      </c>
      <c r="G658" s="11">
        <v>71</v>
      </c>
      <c r="H658" s="106">
        <v>115</v>
      </c>
      <c r="I658" s="11">
        <v>167</v>
      </c>
      <c r="J658" s="106">
        <v>191</v>
      </c>
      <c r="K658" s="92">
        <v>299</v>
      </c>
      <c r="L658" s="106">
        <v>71</v>
      </c>
      <c r="M658" s="11">
        <v>273</v>
      </c>
      <c r="N658" s="105">
        <f>SUM(B658:M658)</f>
        <v>1627</v>
      </c>
    </row>
    <row r="659" spans="1:14" s="226" customFormat="1" ht="23.25" customHeight="1" x14ac:dyDescent="0.25">
      <c r="A659" s="31" t="s">
        <v>104</v>
      </c>
      <c r="B659" s="129">
        <f t="shared" ref="B659:N659" si="270">B658/B1485</f>
        <v>1.935483870967742</v>
      </c>
      <c r="C659" s="95">
        <f t="shared" si="270"/>
        <v>2</v>
      </c>
      <c r="D659" s="129">
        <f t="shared" si="270"/>
        <v>3.7419354838709675</v>
      </c>
      <c r="E659" s="95">
        <f t="shared" si="270"/>
        <v>4.0999999999999996</v>
      </c>
      <c r="F659" s="129">
        <f t="shared" si="270"/>
        <v>2.7419354838709675</v>
      </c>
      <c r="G659" s="95">
        <f t="shared" si="270"/>
        <v>2.3666666666666667</v>
      </c>
      <c r="H659" s="129">
        <f t="shared" si="270"/>
        <v>3.7096774193548385</v>
      </c>
      <c r="I659" s="95">
        <f t="shared" si="270"/>
        <v>5.387096774193548</v>
      </c>
      <c r="J659" s="129">
        <f t="shared" si="270"/>
        <v>6.3666666666666663</v>
      </c>
      <c r="K659" s="95">
        <f t="shared" si="270"/>
        <v>9.6451612903225801</v>
      </c>
      <c r="L659" s="129">
        <f t="shared" si="270"/>
        <v>2.3666666666666667</v>
      </c>
      <c r="M659" s="95">
        <f t="shared" si="270"/>
        <v>8.806451612903226</v>
      </c>
      <c r="N659" s="129">
        <f t="shared" si="270"/>
        <v>17.684782608695652</v>
      </c>
    </row>
    <row r="660" spans="1:14" s="232" customFormat="1" ht="12.75" customHeight="1" x14ac:dyDescent="0.25">
      <c r="A660" s="228"/>
      <c r="B660" s="229"/>
      <c r="C660" s="229"/>
      <c r="D660" s="229"/>
      <c r="E660" s="229"/>
      <c r="F660" s="229"/>
      <c r="G660" s="229"/>
      <c r="H660" s="229"/>
      <c r="I660" s="229"/>
      <c r="J660" s="229"/>
      <c r="K660" s="229"/>
      <c r="L660" s="229"/>
      <c r="M660" s="229"/>
      <c r="N660" s="230"/>
    </row>
    <row r="661" spans="1:14" s="235" customFormat="1" ht="23.25" customHeight="1" x14ac:dyDescent="0.25">
      <c r="A661" s="198" t="s">
        <v>460</v>
      </c>
      <c r="B661" s="233"/>
      <c r="C661" s="233"/>
      <c r="D661" s="233"/>
      <c r="E661" s="233"/>
      <c r="F661" s="233"/>
      <c r="G661" s="233"/>
      <c r="H661" s="233"/>
      <c r="I661" s="233"/>
      <c r="J661" s="233"/>
      <c r="K661" s="233"/>
      <c r="L661" s="233"/>
      <c r="M661" s="233"/>
      <c r="N661" s="234"/>
    </row>
    <row r="662" spans="1:14" s="99" customFormat="1" ht="12.75" customHeight="1" x14ac:dyDescent="0.25">
      <c r="A662" s="228"/>
      <c r="B662" s="229"/>
      <c r="C662" s="229"/>
      <c r="D662" s="229"/>
      <c r="E662" s="229"/>
      <c r="F662" s="229"/>
      <c r="G662" s="229"/>
      <c r="H662" s="229"/>
      <c r="I662" s="229"/>
      <c r="J662" s="229"/>
      <c r="K662" s="229"/>
      <c r="L662" s="229"/>
      <c r="M662" s="229"/>
      <c r="N662" s="230"/>
    </row>
    <row r="663" spans="1:14" s="9" customFormat="1" ht="23.25" customHeight="1" x14ac:dyDescent="0.25">
      <c r="A663" s="103" t="s">
        <v>463</v>
      </c>
      <c r="B663" s="107"/>
      <c r="C663" s="107"/>
      <c r="D663" s="107"/>
      <c r="E663" s="107"/>
      <c r="F663" s="107"/>
      <c r="G663" s="107"/>
      <c r="H663" s="107"/>
      <c r="I663" s="107"/>
      <c r="J663" s="107"/>
      <c r="K663" s="107"/>
      <c r="L663" s="107"/>
      <c r="M663" s="107"/>
      <c r="N663" s="108"/>
    </row>
    <row r="664" spans="1:14" s="9" customFormat="1" ht="23.25" customHeight="1" x14ac:dyDescent="0.25">
      <c r="A664" s="12" t="s">
        <v>22</v>
      </c>
      <c r="B664" s="106">
        <v>721</v>
      </c>
      <c r="C664" s="19">
        <v>677</v>
      </c>
      <c r="D664" s="106">
        <v>803</v>
      </c>
      <c r="E664" s="19">
        <v>791</v>
      </c>
      <c r="F664" s="106">
        <v>1030</v>
      </c>
      <c r="G664" s="19">
        <v>1111</v>
      </c>
      <c r="H664" s="106">
        <v>1351</v>
      </c>
      <c r="I664" s="19">
        <v>1019</v>
      </c>
      <c r="J664" s="106">
        <v>690</v>
      </c>
      <c r="K664" s="19">
        <v>929</v>
      </c>
      <c r="L664" s="106">
        <v>908</v>
      </c>
      <c r="M664" s="19">
        <v>669</v>
      </c>
      <c r="N664" s="105">
        <f>SUM(B664:M664)</f>
        <v>10699</v>
      </c>
    </row>
    <row r="665" spans="1:14" s="9" customFormat="1" ht="23.25" customHeight="1" x14ac:dyDescent="0.25">
      <c r="A665" s="10" t="s">
        <v>18</v>
      </c>
      <c r="B665" s="106">
        <v>364</v>
      </c>
      <c r="C665" s="19">
        <v>429</v>
      </c>
      <c r="D665" s="106">
        <v>538</v>
      </c>
      <c r="E665" s="19">
        <v>511</v>
      </c>
      <c r="F665" s="106">
        <v>526</v>
      </c>
      <c r="G665" s="19">
        <v>498</v>
      </c>
      <c r="H665" s="106">
        <v>451</v>
      </c>
      <c r="I665" s="19">
        <v>469</v>
      </c>
      <c r="J665" s="106">
        <v>384</v>
      </c>
      <c r="K665" s="19">
        <v>400</v>
      </c>
      <c r="L665" s="106">
        <v>241</v>
      </c>
      <c r="M665" s="19">
        <v>303</v>
      </c>
      <c r="N665" s="105">
        <f t="shared" ref="N665:N672" si="271">SUM(B665:M665)</f>
        <v>5114</v>
      </c>
    </row>
    <row r="666" spans="1:14" s="4" customFormat="1" ht="23.25" customHeight="1" x14ac:dyDescent="0.25">
      <c r="A666" s="10" t="s">
        <v>5</v>
      </c>
      <c r="B666" s="106">
        <v>210</v>
      </c>
      <c r="C666" s="19">
        <v>138</v>
      </c>
      <c r="D666" s="106">
        <v>133</v>
      </c>
      <c r="E666" s="19">
        <v>132</v>
      </c>
      <c r="F666" s="106">
        <v>246</v>
      </c>
      <c r="G666" s="19">
        <v>178</v>
      </c>
      <c r="H666" s="106">
        <v>183</v>
      </c>
      <c r="I666" s="19">
        <v>254</v>
      </c>
      <c r="J666" s="106">
        <v>209</v>
      </c>
      <c r="K666" s="19">
        <v>214</v>
      </c>
      <c r="L666" s="106">
        <v>197</v>
      </c>
      <c r="M666" s="19">
        <v>139</v>
      </c>
      <c r="N666" s="105">
        <f t="shared" si="271"/>
        <v>2233</v>
      </c>
    </row>
    <row r="667" spans="1:14" s="4" customFormat="1" ht="23.25" customHeight="1" x14ac:dyDescent="0.25">
      <c r="A667" s="12" t="s">
        <v>6</v>
      </c>
      <c r="B667" s="106">
        <v>159</v>
      </c>
      <c r="C667" s="19">
        <v>190</v>
      </c>
      <c r="D667" s="106">
        <v>159</v>
      </c>
      <c r="E667" s="19">
        <v>171</v>
      </c>
      <c r="F667" s="106">
        <v>147</v>
      </c>
      <c r="G667" s="19">
        <v>181</v>
      </c>
      <c r="H667" s="106">
        <v>211</v>
      </c>
      <c r="I667" s="19">
        <v>297</v>
      </c>
      <c r="J667" s="106">
        <v>389</v>
      </c>
      <c r="K667" s="19">
        <v>143</v>
      </c>
      <c r="L667" s="106">
        <v>198</v>
      </c>
      <c r="M667" s="19">
        <v>171</v>
      </c>
      <c r="N667" s="105">
        <f t="shared" si="271"/>
        <v>2416</v>
      </c>
    </row>
    <row r="668" spans="1:14" s="4" customFormat="1" ht="23.25" customHeight="1" x14ac:dyDescent="0.25">
      <c r="A668" s="12" t="s">
        <v>207</v>
      </c>
      <c r="B668" s="106">
        <v>27</v>
      </c>
      <c r="C668" s="19">
        <v>53</v>
      </c>
      <c r="D668" s="106">
        <v>28</v>
      </c>
      <c r="E668" s="19">
        <v>0</v>
      </c>
      <c r="F668" s="106">
        <v>19</v>
      </c>
      <c r="G668" s="19">
        <v>26</v>
      </c>
      <c r="H668" s="106">
        <v>13</v>
      </c>
      <c r="I668" s="19">
        <v>36</v>
      </c>
      <c r="J668" s="106">
        <v>17</v>
      </c>
      <c r="K668" s="19">
        <v>39</v>
      </c>
      <c r="L668" s="106">
        <v>33</v>
      </c>
      <c r="M668" s="19">
        <v>27</v>
      </c>
      <c r="N668" s="105">
        <f t="shared" si="271"/>
        <v>318</v>
      </c>
    </row>
    <row r="669" spans="1:14" s="4" customFormat="1" ht="23.25" customHeight="1" x14ac:dyDescent="0.25">
      <c r="A669" s="12" t="s">
        <v>220</v>
      </c>
      <c r="B669" s="106">
        <v>0</v>
      </c>
      <c r="C669" s="19">
        <v>0</v>
      </c>
      <c r="D669" s="106">
        <v>0</v>
      </c>
      <c r="E669" s="19">
        <v>0</v>
      </c>
      <c r="F669" s="106">
        <v>0</v>
      </c>
      <c r="G669" s="19">
        <v>0</v>
      </c>
      <c r="H669" s="106">
        <v>0</v>
      </c>
      <c r="I669" s="19">
        <v>0</v>
      </c>
      <c r="J669" s="106">
        <v>0</v>
      </c>
      <c r="K669" s="19">
        <v>0</v>
      </c>
      <c r="L669" s="106">
        <v>0</v>
      </c>
      <c r="M669" s="19">
        <v>0</v>
      </c>
      <c r="N669" s="105">
        <f t="shared" si="271"/>
        <v>0</v>
      </c>
    </row>
    <row r="670" spans="1:14" s="4" customFormat="1" ht="23.25" customHeight="1" x14ac:dyDescent="0.25">
      <c r="A670" s="12" t="s">
        <v>14</v>
      </c>
      <c r="B670" s="106">
        <v>922</v>
      </c>
      <c r="C670" s="19">
        <v>782</v>
      </c>
      <c r="D670" s="106">
        <v>1236</v>
      </c>
      <c r="E670" s="19">
        <v>1164</v>
      </c>
      <c r="F670" s="106">
        <v>1620</v>
      </c>
      <c r="G670" s="19">
        <v>1449</v>
      </c>
      <c r="H670" s="106">
        <v>1544</v>
      </c>
      <c r="I670" s="19">
        <v>1804</v>
      </c>
      <c r="J670" s="106">
        <v>1814</v>
      </c>
      <c r="K670" s="19">
        <v>1512</v>
      </c>
      <c r="L670" s="106">
        <v>2288</v>
      </c>
      <c r="M670" s="19">
        <v>2026</v>
      </c>
      <c r="N670" s="105">
        <f t="shared" si="271"/>
        <v>18161</v>
      </c>
    </row>
    <row r="671" spans="1:14" s="4" customFormat="1" ht="23.25" customHeight="1" x14ac:dyDescent="0.25">
      <c r="A671" s="12" t="s">
        <v>242</v>
      </c>
      <c r="B671" s="106">
        <v>476</v>
      </c>
      <c r="C671" s="19">
        <v>288</v>
      </c>
      <c r="D671" s="106">
        <v>409</v>
      </c>
      <c r="E671" s="19">
        <v>310</v>
      </c>
      <c r="F671" s="106">
        <v>384</v>
      </c>
      <c r="G671" s="19">
        <v>380</v>
      </c>
      <c r="H671" s="106">
        <v>242</v>
      </c>
      <c r="I671" s="19">
        <v>310</v>
      </c>
      <c r="J671" s="106">
        <v>309</v>
      </c>
      <c r="K671" s="19">
        <v>306</v>
      </c>
      <c r="L671" s="106">
        <v>212</v>
      </c>
      <c r="M671" s="19">
        <v>335</v>
      </c>
      <c r="N671" s="105">
        <f t="shared" si="271"/>
        <v>3961</v>
      </c>
    </row>
    <row r="672" spans="1:14" s="4" customFormat="1" ht="23.25" customHeight="1" x14ac:dyDescent="0.25">
      <c r="A672" s="12" t="s">
        <v>16</v>
      </c>
      <c r="B672" s="106">
        <v>476</v>
      </c>
      <c r="C672" s="19">
        <v>336</v>
      </c>
      <c r="D672" s="106">
        <v>409</v>
      </c>
      <c r="E672" s="19">
        <v>348</v>
      </c>
      <c r="F672" s="106">
        <v>270</v>
      </c>
      <c r="G672" s="19">
        <v>303</v>
      </c>
      <c r="H672" s="106">
        <v>272</v>
      </c>
      <c r="I672" s="19">
        <v>177</v>
      </c>
      <c r="J672" s="106">
        <v>421</v>
      </c>
      <c r="K672" s="19">
        <v>229</v>
      </c>
      <c r="L672" s="106">
        <v>313</v>
      </c>
      <c r="M672" s="19">
        <v>304</v>
      </c>
      <c r="N672" s="105">
        <f t="shared" si="271"/>
        <v>3858</v>
      </c>
    </row>
    <row r="673" spans="1:14" s="9" customFormat="1" ht="23.25" customHeight="1" x14ac:dyDescent="0.25">
      <c r="A673" s="13" t="s">
        <v>7</v>
      </c>
      <c r="B673" s="105">
        <f t="shared" ref="B673:M673" si="272">SUM(B664:B672)</f>
        <v>3355</v>
      </c>
      <c r="C673" s="15">
        <f t="shared" si="272"/>
        <v>2893</v>
      </c>
      <c r="D673" s="105">
        <f t="shared" si="272"/>
        <v>3715</v>
      </c>
      <c r="E673" s="15">
        <f t="shared" si="272"/>
        <v>3427</v>
      </c>
      <c r="F673" s="105">
        <f t="shared" si="272"/>
        <v>4242</v>
      </c>
      <c r="G673" s="15">
        <f t="shared" si="272"/>
        <v>4126</v>
      </c>
      <c r="H673" s="105">
        <f t="shared" si="272"/>
        <v>4267</v>
      </c>
      <c r="I673" s="15">
        <f t="shared" si="272"/>
        <v>4366</v>
      </c>
      <c r="J673" s="105">
        <f t="shared" si="272"/>
        <v>4233</v>
      </c>
      <c r="K673" s="15">
        <f t="shared" si="272"/>
        <v>3772</v>
      </c>
      <c r="L673" s="105">
        <f t="shared" si="272"/>
        <v>4390</v>
      </c>
      <c r="M673" s="15">
        <f t="shared" si="272"/>
        <v>3974</v>
      </c>
      <c r="N673" s="105">
        <f>SUM(B673:M673)</f>
        <v>46760</v>
      </c>
    </row>
    <row r="674" spans="1:14" s="9" customFormat="1" ht="12" customHeight="1" x14ac:dyDescent="0.25">
      <c r="A674" s="39"/>
      <c r="B674" s="40"/>
      <c r="C674" s="40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8"/>
    </row>
    <row r="675" spans="1:14" s="9" customFormat="1" ht="23.25" customHeight="1" x14ac:dyDescent="0.25">
      <c r="A675" s="103" t="s">
        <v>461</v>
      </c>
      <c r="B675" s="107"/>
      <c r="C675" s="107"/>
      <c r="D675" s="107"/>
      <c r="E675" s="107"/>
      <c r="F675" s="107"/>
      <c r="G675" s="107"/>
      <c r="H675" s="107"/>
      <c r="I675" s="107"/>
      <c r="J675" s="107"/>
      <c r="K675" s="107"/>
      <c r="L675" s="107"/>
      <c r="M675" s="107"/>
      <c r="N675" s="108"/>
    </row>
    <row r="676" spans="1:14" s="9" customFormat="1" ht="23.25" customHeight="1" x14ac:dyDescent="0.25">
      <c r="A676" s="13" t="s">
        <v>7</v>
      </c>
      <c r="B676" s="105">
        <f t="shared" ref="B676:M676" si="273">B673</f>
        <v>3355</v>
      </c>
      <c r="C676" s="15">
        <f t="shared" si="273"/>
        <v>2893</v>
      </c>
      <c r="D676" s="105">
        <f t="shared" si="273"/>
        <v>3715</v>
      </c>
      <c r="E676" s="15">
        <f t="shared" si="273"/>
        <v>3427</v>
      </c>
      <c r="F676" s="105">
        <f t="shared" si="273"/>
        <v>4242</v>
      </c>
      <c r="G676" s="15">
        <f t="shared" si="273"/>
        <v>4126</v>
      </c>
      <c r="H676" s="105">
        <f t="shared" si="273"/>
        <v>4267</v>
      </c>
      <c r="I676" s="15">
        <f t="shared" si="273"/>
        <v>4366</v>
      </c>
      <c r="J676" s="105">
        <f t="shared" si="273"/>
        <v>4233</v>
      </c>
      <c r="K676" s="15">
        <f t="shared" si="273"/>
        <v>3772</v>
      </c>
      <c r="L676" s="105">
        <f t="shared" si="273"/>
        <v>4390</v>
      </c>
      <c r="M676" s="15">
        <f t="shared" si="273"/>
        <v>3974</v>
      </c>
      <c r="N676" s="105">
        <f>SUM(B676:M676)</f>
        <v>46760</v>
      </c>
    </row>
    <row r="677" spans="1:14" s="4" customFormat="1" ht="23.25" customHeight="1" x14ac:dyDescent="0.25">
      <c r="A677" s="13" t="s">
        <v>89</v>
      </c>
      <c r="B677" s="124">
        <f t="shared" ref="B677:N677" si="274">IF(B694=0,0,(B676/B694)*100)</f>
        <v>27.633638085824892</v>
      </c>
      <c r="C677" s="30">
        <f t="shared" si="274"/>
        <v>23.495492568829693</v>
      </c>
      <c r="D677" s="124">
        <f t="shared" si="274"/>
        <v>26.441281138790035</v>
      </c>
      <c r="E677" s="30">
        <f t="shared" si="274"/>
        <v>29.766351081386262</v>
      </c>
      <c r="F677" s="124">
        <f t="shared" si="274"/>
        <v>27.792701303806588</v>
      </c>
      <c r="G677" s="30">
        <f t="shared" si="274"/>
        <v>27.346235418875931</v>
      </c>
      <c r="H677" s="124">
        <f t="shared" si="274"/>
        <v>27.092063492063488</v>
      </c>
      <c r="I677" s="30">
        <f t="shared" si="274"/>
        <v>27.483318645348103</v>
      </c>
      <c r="J677" s="124">
        <f t="shared" si="274"/>
        <v>27.157246423301469</v>
      </c>
      <c r="K677" s="93">
        <f t="shared" si="274"/>
        <v>29.445745511319281</v>
      </c>
      <c r="L677" s="124">
        <f t="shared" si="274"/>
        <v>33.192197187358232</v>
      </c>
      <c r="M677" s="30">
        <f t="shared" si="274"/>
        <v>34.689245810055866</v>
      </c>
      <c r="N677" s="124">
        <f t="shared" si="274"/>
        <v>28.32514553285317</v>
      </c>
    </row>
    <row r="678" spans="1:14" s="4" customFormat="1" ht="23.25" customHeight="1" x14ac:dyDescent="0.25">
      <c r="A678" s="13" t="s">
        <v>53</v>
      </c>
      <c r="B678" s="124">
        <f t="shared" ref="B678:N678" si="275">B676/B1485</f>
        <v>108.2258064516129</v>
      </c>
      <c r="C678" s="30">
        <f t="shared" si="275"/>
        <v>103.32142857142857</v>
      </c>
      <c r="D678" s="124">
        <f t="shared" si="275"/>
        <v>119.83870967741936</v>
      </c>
      <c r="E678" s="30">
        <f t="shared" si="275"/>
        <v>114.23333333333333</v>
      </c>
      <c r="F678" s="124">
        <f t="shared" si="275"/>
        <v>136.83870967741936</v>
      </c>
      <c r="G678" s="30">
        <f t="shared" si="275"/>
        <v>137.53333333333333</v>
      </c>
      <c r="H678" s="124">
        <f t="shared" si="275"/>
        <v>137.64516129032259</v>
      </c>
      <c r="I678" s="30">
        <f t="shared" si="275"/>
        <v>140.83870967741936</v>
      </c>
      <c r="J678" s="124">
        <f t="shared" si="275"/>
        <v>141.1</v>
      </c>
      <c r="K678" s="30">
        <f t="shared" si="275"/>
        <v>121.6774193548387</v>
      </c>
      <c r="L678" s="124">
        <f t="shared" si="275"/>
        <v>146.33333333333334</v>
      </c>
      <c r="M678" s="30">
        <f t="shared" si="275"/>
        <v>128.19354838709677</v>
      </c>
      <c r="N678" s="124">
        <f t="shared" si="275"/>
        <v>508.26086956521738</v>
      </c>
    </row>
    <row r="679" spans="1:14" s="4" customFormat="1" ht="12" customHeight="1" x14ac:dyDescent="0.25">
      <c r="A679" s="39"/>
      <c r="B679" s="40"/>
      <c r="C679" s="40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8"/>
    </row>
    <row r="680" spans="1:14" s="4" customFormat="1" ht="23.25" customHeight="1" x14ac:dyDescent="0.25">
      <c r="A680" s="103" t="s">
        <v>462</v>
      </c>
      <c r="B680" s="107"/>
      <c r="C680" s="107"/>
      <c r="D680" s="107"/>
      <c r="E680" s="107"/>
      <c r="F680" s="107"/>
      <c r="G680" s="107"/>
      <c r="H680" s="107"/>
      <c r="I680" s="107"/>
      <c r="J680" s="107"/>
      <c r="K680" s="107"/>
      <c r="L680" s="107"/>
      <c r="M680" s="107"/>
      <c r="N680" s="108"/>
    </row>
    <row r="681" spans="1:14" s="4" customFormat="1" ht="23.25" customHeight="1" x14ac:dyDescent="0.25">
      <c r="A681" s="12" t="s">
        <v>74</v>
      </c>
      <c r="B681" s="106">
        <v>39</v>
      </c>
      <c r="C681" s="19">
        <v>58</v>
      </c>
      <c r="D681" s="106">
        <v>42</v>
      </c>
      <c r="E681" s="19">
        <v>105</v>
      </c>
      <c r="F681" s="106">
        <v>56</v>
      </c>
      <c r="G681" s="19">
        <v>40</v>
      </c>
      <c r="H681" s="106">
        <v>131</v>
      </c>
      <c r="I681" s="92">
        <v>89</v>
      </c>
      <c r="J681" s="106">
        <v>88</v>
      </c>
      <c r="K681" s="19">
        <v>91</v>
      </c>
      <c r="L681" s="106">
        <v>81</v>
      </c>
      <c r="M681" s="19">
        <v>27</v>
      </c>
      <c r="N681" s="105">
        <f>SUM(B681:M681)</f>
        <v>847</v>
      </c>
    </row>
    <row r="682" spans="1:14" s="4" customFormat="1" ht="23.25" customHeight="1" x14ac:dyDescent="0.25">
      <c r="A682" s="12" t="s">
        <v>91</v>
      </c>
      <c r="B682" s="106">
        <v>1328</v>
      </c>
      <c r="C682" s="19">
        <v>1228</v>
      </c>
      <c r="D682" s="106">
        <v>1481</v>
      </c>
      <c r="E682" s="19">
        <v>1397</v>
      </c>
      <c r="F682" s="106">
        <v>1687</v>
      </c>
      <c r="G682" s="19">
        <v>1329</v>
      </c>
      <c r="H682" s="106">
        <v>1469</v>
      </c>
      <c r="I682" s="19">
        <v>1655</v>
      </c>
      <c r="J682" s="106">
        <v>1180</v>
      </c>
      <c r="K682" s="19">
        <v>1159</v>
      </c>
      <c r="L682" s="106">
        <v>1128</v>
      </c>
      <c r="M682" s="19">
        <v>1203</v>
      </c>
      <c r="N682" s="105">
        <f>SUM(B682:M682)</f>
        <v>16244</v>
      </c>
    </row>
    <row r="683" spans="1:14" s="9" customFormat="1" ht="23.25" customHeight="1" x14ac:dyDescent="0.25">
      <c r="A683" s="13" t="s">
        <v>7</v>
      </c>
      <c r="B683" s="105">
        <f t="shared" ref="B683:M683" si="276">B681+B682</f>
        <v>1367</v>
      </c>
      <c r="C683" s="15">
        <f t="shared" si="276"/>
        <v>1286</v>
      </c>
      <c r="D683" s="105">
        <f t="shared" si="276"/>
        <v>1523</v>
      </c>
      <c r="E683" s="14">
        <f t="shared" si="276"/>
        <v>1502</v>
      </c>
      <c r="F683" s="105">
        <f t="shared" si="276"/>
        <v>1743</v>
      </c>
      <c r="G683" s="14">
        <f t="shared" si="276"/>
        <v>1369</v>
      </c>
      <c r="H683" s="105">
        <f t="shared" si="276"/>
        <v>1600</v>
      </c>
      <c r="I683" s="14">
        <f t="shared" si="276"/>
        <v>1744</v>
      </c>
      <c r="J683" s="105">
        <f t="shared" si="276"/>
        <v>1268</v>
      </c>
      <c r="K683" s="14">
        <f t="shared" si="276"/>
        <v>1250</v>
      </c>
      <c r="L683" s="105">
        <f>L681+L682</f>
        <v>1209</v>
      </c>
      <c r="M683" s="14">
        <f t="shared" si="276"/>
        <v>1230</v>
      </c>
      <c r="N683" s="105">
        <f>SUM(B683:M683)</f>
        <v>17091</v>
      </c>
    </row>
    <row r="684" spans="1:14" s="9" customFormat="1" ht="23.25" customHeight="1" x14ac:dyDescent="0.25">
      <c r="A684" s="13" t="s">
        <v>89</v>
      </c>
      <c r="B684" s="124">
        <f t="shared" ref="B684:N684" si="277">IF(B694=0,0,(B683/B694)*100)</f>
        <v>11.259369079976937</v>
      </c>
      <c r="C684" s="29">
        <f t="shared" si="277"/>
        <v>10.444245918947454</v>
      </c>
      <c r="D684" s="124">
        <f t="shared" si="277"/>
        <v>10.839857651245552</v>
      </c>
      <c r="E684" s="29">
        <f t="shared" si="277"/>
        <v>13.046121775384348</v>
      </c>
      <c r="F684" s="124">
        <f t="shared" si="277"/>
        <v>11.419773307999739</v>
      </c>
      <c r="G684" s="29">
        <f t="shared" si="277"/>
        <v>9.0734358430540833</v>
      </c>
      <c r="H684" s="124">
        <f t="shared" si="277"/>
        <v>10.158730158730158</v>
      </c>
      <c r="I684" s="29">
        <f t="shared" si="277"/>
        <v>10.978219816190355</v>
      </c>
      <c r="J684" s="124">
        <f t="shared" si="277"/>
        <v>8.1349842817732725</v>
      </c>
      <c r="K684" s="29">
        <f t="shared" si="277"/>
        <v>9.7580015612802491</v>
      </c>
      <c r="L684" s="124">
        <f t="shared" si="277"/>
        <v>9.1410857402086787</v>
      </c>
      <c r="M684" s="29">
        <f t="shared" si="277"/>
        <v>10.736731843575418</v>
      </c>
      <c r="N684" s="124">
        <f t="shared" si="277"/>
        <v>10.352973958554182</v>
      </c>
    </row>
    <row r="685" spans="1:14" s="9" customFormat="1" ht="23.25" customHeight="1" x14ac:dyDescent="0.25">
      <c r="A685" s="13" t="s">
        <v>53</v>
      </c>
      <c r="B685" s="124">
        <f t="shared" ref="B685:N685" si="278">B683/B1485</f>
        <v>44.096774193548384</v>
      </c>
      <c r="C685" s="29">
        <f t="shared" si="278"/>
        <v>45.928571428571431</v>
      </c>
      <c r="D685" s="124">
        <f t="shared" si="278"/>
        <v>49.12903225806452</v>
      </c>
      <c r="E685" s="29">
        <f t="shared" si="278"/>
        <v>50.06666666666667</v>
      </c>
      <c r="F685" s="124">
        <f t="shared" si="278"/>
        <v>56.225806451612904</v>
      </c>
      <c r="G685" s="29">
        <f t="shared" si="278"/>
        <v>45.633333333333333</v>
      </c>
      <c r="H685" s="124">
        <f t="shared" si="278"/>
        <v>51.612903225806448</v>
      </c>
      <c r="I685" s="29">
        <f t="shared" si="278"/>
        <v>56.258064516129032</v>
      </c>
      <c r="J685" s="124">
        <f t="shared" si="278"/>
        <v>42.266666666666666</v>
      </c>
      <c r="K685" s="29">
        <f t="shared" si="278"/>
        <v>40.322580645161288</v>
      </c>
      <c r="L685" s="124">
        <f t="shared" si="278"/>
        <v>40.299999999999997</v>
      </c>
      <c r="M685" s="29">
        <f t="shared" si="278"/>
        <v>39.677419354838712</v>
      </c>
      <c r="N685" s="124">
        <f t="shared" si="278"/>
        <v>185.77173913043478</v>
      </c>
    </row>
    <row r="686" spans="1:14" s="4" customFormat="1" ht="12" customHeight="1" x14ac:dyDescent="0.25">
      <c r="A686" s="6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8"/>
    </row>
    <row r="687" spans="1:14" s="9" customFormat="1" ht="23.25" customHeight="1" x14ac:dyDescent="0.25">
      <c r="A687" s="103" t="s">
        <v>464</v>
      </c>
      <c r="B687" s="107"/>
      <c r="C687" s="107"/>
      <c r="D687" s="107"/>
      <c r="E687" s="107"/>
      <c r="F687" s="107"/>
      <c r="G687" s="107"/>
      <c r="H687" s="107"/>
      <c r="I687" s="107"/>
      <c r="J687" s="107"/>
      <c r="K687" s="107"/>
      <c r="L687" s="107"/>
      <c r="M687" s="107"/>
      <c r="N687" s="108"/>
    </row>
    <row r="688" spans="1:14" s="9" customFormat="1" ht="23.25" customHeight="1" x14ac:dyDescent="0.25">
      <c r="A688" s="12" t="s">
        <v>260</v>
      </c>
      <c r="B688" s="106">
        <v>7419</v>
      </c>
      <c r="C688" s="92">
        <v>8134</v>
      </c>
      <c r="D688" s="106">
        <v>8812</v>
      </c>
      <c r="E688" s="92">
        <v>6584</v>
      </c>
      <c r="F688" s="106">
        <v>9278</v>
      </c>
      <c r="G688" s="19">
        <v>9593</v>
      </c>
      <c r="H688" s="106">
        <v>9883</v>
      </c>
      <c r="I688" s="92">
        <v>9776</v>
      </c>
      <c r="J688" s="106">
        <v>10086</v>
      </c>
      <c r="K688" s="19">
        <v>7788</v>
      </c>
      <c r="L688" s="106">
        <v>7627</v>
      </c>
      <c r="M688" s="92">
        <v>6252</v>
      </c>
      <c r="N688" s="105">
        <f>SUM(B688:M688)</f>
        <v>101232</v>
      </c>
    </row>
    <row r="689" spans="1:14" s="9" customFormat="1" ht="23.25" customHeight="1" x14ac:dyDescent="0.25">
      <c r="A689" s="13" t="s">
        <v>7</v>
      </c>
      <c r="B689" s="105">
        <f>B688</f>
        <v>7419</v>
      </c>
      <c r="C689" s="44">
        <f>C688</f>
        <v>8134</v>
      </c>
      <c r="D689" s="105">
        <f t="shared" ref="D689:M689" si="279">D688</f>
        <v>8812</v>
      </c>
      <c r="E689" s="44">
        <f t="shared" si="279"/>
        <v>6584</v>
      </c>
      <c r="F689" s="105">
        <f t="shared" si="279"/>
        <v>9278</v>
      </c>
      <c r="G689" s="44">
        <f t="shared" si="279"/>
        <v>9593</v>
      </c>
      <c r="H689" s="105">
        <f t="shared" si="279"/>
        <v>9883</v>
      </c>
      <c r="I689" s="44">
        <f t="shared" si="279"/>
        <v>9776</v>
      </c>
      <c r="J689" s="105">
        <f t="shared" si="279"/>
        <v>10086</v>
      </c>
      <c r="K689" s="44">
        <f t="shared" si="279"/>
        <v>7788</v>
      </c>
      <c r="L689" s="105">
        <f t="shared" si="279"/>
        <v>7627</v>
      </c>
      <c r="M689" s="44">
        <f t="shared" si="279"/>
        <v>6252</v>
      </c>
      <c r="N689" s="105">
        <f>SUM(B689:M689)</f>
        <v>101232</v>
      </c>
    </row>
    <row r="690" spans="1:14" s="9" customFormat="1" ht="23.25" customHeight="1" x14ac:dyDescent="0.25">
      <c r="A690" s="13" t="s">
        <v>89</v>
      </c>
      <c r="B690" s="120">
        <f>IF(B694=0,0,(B689/B694)*100)</f>
        <v>61.106992834198174</v>
      </c>
      <c r="C690" s="45">
        <f t="shared" ref="C690:M690" si="280">IF(C694=0,0,(C689/C694)*100)</f>
        <v>66.060261512222851</v>
      </c>
      <c r="D690" s="129">
        <f t="shared" si="280"/>
        <v>62.718861209964416</v>
      </c>
      <c r="E690" s="45">
        <f t="shared" si="280"/>
        <v>57.187527143229389</v>
      </c>
      <c r="F690" s="129">
        <f t="shared" si="280"/>
        <v>60.787525388193671</v>
      </c>
      <c r="G690" s="45">
        <f t="shared" si="280"/>
        <v>63.580328738069994</v>
      </c>
      <c r="H690" s="129">
        <f t="shared" si="280"/>
        <v>62.749206349206354</v>
      </c>
      <c r="I690" s="45">
        <f t="shared" si="280"/>
        <v>61.53846153846154</v>
      </c>
      <c r="J690" s="129">
        <f t="shared" si="280"/>
        <v>64.707769294925257</v>
      </c>
      <c r="K690" s="45">
        <f t="shared" si="280"/>
        <v>60.796252927400474</v>
      </c>
      <c r="L690" s="129">
        <f t="shared" si="280"/>
        <v>57.66671707243308</v>
      </c>
      <c r="M690" s="45">
        <f t="shared" si="280"/>
        <v>54.574022346368714</v>
      </c>
      <c r="N690" s="120">
        <f>IF(N694=0,0,(N689/N694)*100)</f>
        <v>61.321880508592649</v>
      </c>
    </row>
    <row r="691" spans="1:14" s="9" customFormat="1" ht="23.25" customHeight="1" x14ac:dyDescent="0.25">
      <c r="A691" s="13" t="s">
        <v>53</v>
      </c>
      <c r="B691" s="120">
        <f t="shared" ref="B691:N691" si="281">B689/B1485</f>
        <v>239.32258064516128</v>
      </c>
      <c r="C691" s="45">
        <f t="shared" si="281"/>
        <v>290.5</v>
      </c>
      <c r="D691" s="129">
        <f t="shared" si="281"/>
        <v>284.25806451612902</v>
      </c>
      <c r="E691" s="45">
        <f t="shared" si="281"/>
        <v>219.46666666666667</v>
      </c>
      <c r="F691" s="129">
        <f t="shared" si="281"/>
        <v>299.29032258064518</v>
      </c>
      <c r="G691" s="45">
        <f t="shared" si="281"/>
        <v>319.76666666666665</v>
      </c>
      <c r="H691" s="129">
        <f t="shared" si="281"/>
        <v>318.80645161290323</v>
      </c>
      <c r="I691" s="45">
        <f t="shared" si="281"/>
        <v>315.35483870967744</v>
      </c>
      <c r="J691" s="129">
        <f t="shared" si="281"/>
        <v>336.2</v>
      </c>
      <c r="K691" s="45">
        <f t="shared" si="281"/>
        <v>251.2258064516129</v>
      </c>
      <c r="L691" s="129">
        <f t="shared" si="281"/>
        <v>254.23333333333332</v>
      </c>
      <c r="M691" s="45">
        <f t="shared" si="281"/>
        <v>201.67741935483872</v>
      </c>
      <c r="N691" s="129">
        <f t="shared" si="281"/>
        <v>1100.3478260869565</v>
      </c>
    </row>
    <row r="692" spans="1:14" s="9" customFormat="1" ht="12" customHeight="1" x14ac:dyDescent="0.25">
      <c r="A692" s="39"/>
      <c r="B692" s="40"/>
      <c r="C692" s="40"/>
      <c r="D692" s="40"/>
      <c r="E692" s="40"/>
      <c r="F692" s="40"/>
      <c r="G692" s="100"/>
      <c r="H692" s="40"/>
      <c r="I692" s="40"/>
      <c r="J692" s="40"/>
      <c r="K692" s="40"/>
      <c r="L692" s="40"/>
      <c r="M692" s="40"/>
      <c r="N692" s="8"/>
    </row>
    <row r="693" spans="1:14" s="9" customFormat="1" ht="23.25" customHeight="1" x14ac:dyDescent="0.25">
      <c r="A693" s="103" t="s">
        <v>465</v>
      </c>
      <c r="B693" s="107"/>
      <c r="C693" s="107"/>
      <c r="D693" s="107"/>
      <c r="E693" s="107"/>
      <c r="F693" s="107"/>
      <c r="G693" s="107"/>
      <c r="H693" s="107"/>
      <c r="I693" s="107"/>
      <c r="J693" s="107"/>
      <c r="K693" s="107"/>
      <c r="L693" s="107"/>
      <c r="M693" s="107"/>
      <c r="N693" s="108"/>
    </row>
    <row r="694" spans="1:14" s="9" customFormat="1" ht="23.25" customHeight="1" x14ac:dyDescent="0.25">
      <c r="A694" s="13" t="s">
        <v>7</v>
      </c>
      <c r="B694" s="149">
        <f t="shared" ref="B694:N694" si="282">SUM(B676+B683+B689)</f>
        <v>12141</v>
      </c>
      <c r="C694" s="49">
        <f t="shared" si="282"/>
        <v>12313</v>
      </c>
      <c r="D694" s="149">
        <f t="shared" si="282"/>
        <v>14050</v>
      </c>
      <c r="E694" s="49">
        <f t="shared" si="282"/>
        <v>11513</v>
      </c>
      <c r="F694" s="149">
        <f t="shared" si="282"/>
        <v>15263</v>
      </c>
      <c r="G694" s="49">
        <f t="shared" si="282"/>
        <v>15088</v>
      </c>
      <c r="H694" s="149">
        <f t="shared" si="282"/>
        <v>15750</v>
      </c>
      <c r="I694" s="49">
        <f t="shared" si="282"/>
        <v>15886</v>
      </c>
      <c r="J694" s="149">
        <f t="shared" si="282"/>
        <v>15587</v>
      </c>
      <c r="K694" s="49">
        <f t="shared" si="282"/>
        <v>12810</v>
      </c>
      <c r="L694" s="149">
        <f t="shared" si="282"/>
        <v>13226</v>
      </c>
      <c r="M694" s="49">
        <f t="shared" si="282"/>
        <v>11456</v>
      </c>
      <c r="N694" s="149">
        <f t="shared" si="282"/>
        <v>165083</v>
      </c>
    </row>
    <row r="695" spans="1:14" s="9" customFormat="1" ht="23.25" customHeight="1" x14ac:dyDescent="0.25">
      <c r="A695" s="13" t="s">
        <v>53</v>
      </c>
      <c r="B695" s="120">
        <f t="shared" ref="B695:N695" si="283">B694/B1485</f>
        <v>391.64516129032256</v>
      </c>
      <c r="C695" s="45">
        <f t="shared" si="283"/>
        <v>439.75</v>
      </c>
      <c r="D695" s="129">
        <f t="shared" si="283"/>
        <v>453.22580645161293</v>
      </c>
      <c r="E695" s="45">
        <f t="shared" si="283"/>
        <v>383.76666666666665</v>
      </c>
      <c r="F695" s="129">
        <f t="shared" si="283"/>
        <v>492.35483870967744</v>
      </c>
      <c r="G695" s="45">
        <f t="shared" si="283"/>
        <v>502.93333333333334</v>
      </c>
      <c r="H695" s="129">
        <f t="shared" si="283"/>
        <v>508.06451612903226</v>
      </c>
      <c r="I695" s="45">
        <f t="shared" si="283"/>
        <v>512.45161290322585</v>
      </c>
      <c r="J695" s="129">
        <f t="shared" si="283"/>
        <v>519.56666666666672</v>
      </c>
      <c r="K695" s="45">
        <f t="shared" si="283"/>
        <v>413.22580645161293</v>
      </c>
      <c r="L695" s="129">
        <f t="shared" si="283"/>
        <v>440.86666666666667</v>
      </c>
      <c r="M695" s="45">
        <f t="shared" si="283"/>
        <v>369.54838709677421</v>
      </c>
      <c r="N695" s="129">
        <f t="shared" si="283"/>
        <v>1794.3804347826087</v>
      </c>
    </row>
    <row r="696" spans="1:14" s="9" customFormat="1" ht="23.25" customHeight="1" x14ac:dyDescent="0.25">
      <c r="A696" s="13" t="s">
        <v>259</v>
      </c>
      <c r="B696" s="120">
        <f t="shared" ref="B696:M696" si="284">IF(B694=0,0,B694/B1161*100)</f>
        <v>82.659313725490193</v>
      </c>
      <c r="C696" s="24">
        <f t="shared" si="284"/>
        <v>82.053845128615222</v>
      </c>
      <c r="D696" s="120">
        <f t="shared" si="284"/>
        <v>82.68110398399341</v>
      </c>
      <c r="E696" s="24">
        <f t="shared" si="284"/>
        <v>80.302713259398757</v>
      </c>
      <c r="F696" s="120">
        <f t="shared" si="284"/>
        <v>83.68331597127036</v>
      </c>
      <c r="G696" s="24">
        <f t="shared" si="284"/>
        <v>87.093050103902101</v>
      </c>
      <c r="H696" s="120">
        <f t="shared" si="284"/>
        <v>87.011767305673715</v>
      </c>
      <c r="I696" s="24">
        <f t="shared" si="284"/>
        <v>87.608228092428163</v>
      </c>
      <c r="J696" s="120">
        <f t="shared" si="284"/>
        <v>83.536095181949733</v>
      </c>
      <c r="K696" s="24">
        <f t="shared" si="284"/>
        <v>82.120648759535868</v>
      </c>
      <c r="L696" s="120">
        <f t="shared" si="284"/>
        <v>81.041666666666671</v>
      </c>
      <c r="M696" s="24">
        <f t="shared" si="284"/>
        <v>84.043723864720121</v>
      </c>
      <c r="N696" s="120">
        <f>N694/N1161*100</f>
        <v>83.785717910978022</v>
      </c>
    </row>
    <row r="697" spans="1:14" s="4" customFormat="1" ht="12" customHeight="1" x14ac:dyDescent="0.25">
      <c r="A697" s="6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8"/>
    </row>
    <row r="698" spans="1:14" s="122" customFormat="1" ht="23.25" customHeight="1" x14ac:dyDescent="0.25">
      <c r="A698" s="184" t="s">
        <v>466</v>
      </c>
      <c r="B698" s="196"/>
      <c r="C698" s="196"/>
      <c r="D698" s="196"/>
      <c r="E698" s="196"/>
      <c r="F698" s="196"/>
      <c r="G698" s="196"/>
      <c r="H698" s="196"/>
      <c r="I698" s="196"/>
      <c r="J698" s="196"/>
      <c r="K698" s="196"/>
      <c r="L698" s="196"/>
      <c r="M698" s="196"/>
      <c r="N698" s="197"/>
    </row>
    <row r="699" spans="1:14" s="16" customFormat="1" ht="12" customHeight="1" x14ac:dyDescent="0.25">
      <c r="A699" s="39"/>
      <c r="B699" s="40"/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8"/>
    </row>
    <row r="700" spans="1:14" s="9" customFormat="1" ht="23.25" customHeight="1" x14ac:dyDescent="0.25">
      <c r="A700" s="103" t="s">
        <v>467</v>
      </c>
      <c r="B700" s="107"/>
      <c r="C700" s="107"/>
      <c r="D700" s="107"/>
      <c r="E700" s="107"/>
      <c r="F700" s="107"/>
      <c r="G700" s="107"/>
      <c r="H700" s="107"/>
      <c r="I700" s="107"/>
      <c r="J700" s="107"/>
      <c r="K700" s="107"/>
      <c r="L700" s="107"/>
      <c r="M700" s="107"/>
      <c r="N700" s="108"/>
    </row>
    <row r="701" spans="1:14" s="9" customFormat="1" ht="23.25" customHeight="1" x14ac:dyDescent="0.25">
      <c r="A701" s="12" t="s">
        <v>22</v>
      </c>
      <c r="B701" s="106">
        <v>50</v>
      </c>
      <c r="C701" s="19">
        <v>58</v>
      </c>
      <c r="D701" s="106">
        <v>85</v>
      </c>
      <c r="E701" s="19">
        <v>61</v>
      </c>
      <c r="F701" s="106">
        <v>68</v>
      </c>
      <c r="G701" s="19">
        <v>69</v>
      </c>
      <c r="H701" s="106">
        <v>65</v>
      </c>
      <c r="I701" s="19">
        <v>56</v>
      </c>
      <c r="J701" s="106">
        <v>78</v>
      </c>
      <c r="K701" s="19">
        <v>42</v>
      </c>
      <c r="L701" s="106">
        <v>62</v>
      </c>
      <c r="M701" s="19">
        <v>36</v>
      </c>
      <c r="N701" s="105">
        <f>SUM(B701:M701)</f>
        <v>730</v>
      </c>
    </row>
    <row r="702" spans="1:14" s="9" customFormat="1" ht="23.25" customHeight="1" x14ac:dyDescent="0.25">
      <c r="A702" s="10" t="s">
        <v>18</v>
      </c>
      <c r="B702" s="106">
        <v>32</v>
      </c>
      <c r="C702" s="19">
        <v>41</v>
      </c>
      <c r="D702" s="106">
        <v>67</v>
      </c>
      <c r="E702" s="19">
        <v>54</v>
      </c>
      <c r="F702" s="106">
        <v>48</v>
      </c>
      <c r="G702" s="19">
        <v>58</v>
      </c>
      <c r="H702" s="106">
        <v>81</v>
      </c>
      <c r="I702" s="19">
        <v>47</v>
      </c>
      <c r="J702" s="106">
        <v>45</v>
      </c>
      <c r="K702" s="19">
        <v>44</v>
      </c>
      <c r="L702" s="106">
        <v>56</v>
      </c>
      <c r="M702" s="19">
        <v>51</v>
      </c>
      <c r="N702" s="105">
        <f t="shared" ref="N702:N709" si="285">SUM(B702:M702)</f>
        <v>624</v>
      </c>
    </row>
    <row r="703" spans="1:14" s="4" customFormat="1" ht="23.25" customHeight="1" x14ac:dyDescent="0.25">
      <c r="A703" s="10" t="s">
        <v>5</v>
      </c>
      <c r="B703" s="106">
        <v>7</v>
      </c>
      <c r="C703" s="19">
        <v>1</v>
      </c>
      <c r="D703" s="106">
        <v>1</v>
      </c>
      <c r="E703" s="19">
        <v>2</v>
      </c>
      <c r="F703" s="106">
        <v>1</v>
      </c>
      <c r="G703" s="19">
        <v>2</v>
      </c>
      <c r="H703" s="106">
        <v>0</v>
      </c>
      <c r="I703" s="19">
        <v>1</v>
      </c>
      <c r="J703" s="106">
        <v>0</v>
      </c>
      <c r="K703" s="19">
        <v>0</v>
      </c>
      <c r="L703" s="106">
        <v>1</v>
      </c>
      <c r="M703" s="19">
        <v>0</v>
      </c>
      <c r="N703" s="105">
        <f t="shared" si="285"/>
        <v>16</v>
      </c>
    </row>
    <row r="704" spans="1:14" s="4" customFormat="1" ht="23.25" customHeight="1" x14ac:dyDescent="0.25">
      <c r="A704" s="12" t="s">
        <v>6</v>
      </c>
      <c r="B704" s="106">
        <v>25</v>
      </c>
      <c r="C704" s="19">
        <v>22</v>
      </c>
      <c r="D704" s="106">
        <v>20</v>
      </c>
      <c r="E704" s="19">
        <v>22</v>
      </c>
      <c r="F704" s="106">
        <v>24</v>
      </c>
      <c r="G704" s="19">
        <v>21</v>
      </c>
      <c r="H704" s="106">
        <v>40</v>
      </c>
      <c r="I704" s="19">
        <v>37</v>
      </c>
      <c r="J704" s="106">
        <v>17</v>
      </c>
      <c r="K704" s="19">
        <v>26</v>
      </c>
      <c r="L704" s="106">
        <v>33</v>
      </c>
      <c r="M704" s="19">
        <v>27</v>
      </c>
      <c r="N704" s="105">
        <f t="shared" si="285"/>
        <v>314</v>
      </c>
    </row>
    <row r="705" spans="1:14" s="4" customFormat="1" ht="23.25" customHeight="1" x14ac:dyDescent="0.25">
      <c r="A705" s="12" t="s">
        <v>207</v>
      </c>
      <c r="B705" s="106">
        <v>19</v>
      </c>
      <c r="C705" s="19">
        <v>17</v>
      </c>
      <c r="D705" s="106">
        <v>32</v>
      </c>
      <c r="E705" s="19">
        <v>12</v>
      </c>
      <c r="F705" s="106">
        <v>16</v>
      </c>
      <c r="G705" s="19">
        <v>23</v>
      </c>
      <c r="H705" s="106">
        <v>17</v>
      </c>
      <c r="I705" s="19">
        <v>23</v>
      </c>
      <c r="J705" s="106">
        <v>34</v>
      </c>
      <c r="K705" s="19">
        <v>22</v>
      </c>
      <c r="L705" s="106">
        <v>39</v>
      </c>
      <c r="M705" s="19">
        <v>20</v>
      </c>
      <c r="N705" s="105">
        <f t="shared" si="285"/>
        <v>274</v>
      </c>
    </row>
    <row r="706" spans="1:14" s="4" customFormat="1" ht="23.25" customHeight="1" x14ac:dyDescent="0.25">
      <c r="A706" s="12" t="s">
        <v>220</v>
      </c>
      <c r="B706" s="106">
        <v>0</v>
      </c>
      <c r="C706" s="19">
        <v>0</v>
      </c>
      <c r="D706" s="106">
        <v>0</v>
      </c>
      <c r="E706" s="19">
        <v>0</v>
      </c>
      <c r="F706" s="106">
        <v>0</v>
      </c>
      <c r="G706" s="19">
        <v>0</v>
      </c>
      <c r="H706" s="106">
        <v>0</v>
      </c>
      <c r="I706" s="19">
        <v>0</v>
      </c>
      <c r="J706" s="106">
        <v>0</v>
      </c>
      <c r="K706" s="19">
        <v>0</v>
      </c>
      <c r="L706" s="106">
        <v>0</v>
      </c>
      <c r="M706" s="19">
        <v>0</v>
      </c>
      <c r="N706" s="105">
        <f t="shared" si="285"/>
        <v>0</v>
      </c>
    </row>
    <row r="707" spans="1:14" s="4" customFormat="1" ht="23.25" customHeight="1" x14ac:dyDescent="0.25">
      <c r="A707" s="12" t="s">
        <v>14</v>
      </c>
      <c r="B707" s="106">
        <v>47</v>
      </c>
      <c r="C707" s="19">
        <v>39</v>
      </c>
      <c r="D707" s="106">
        <v>47</v>
      </c>
      <c r="E707" s="19">
        <v>41</v>
      </c>
      <c r="F707" s="106">
        <v>64</v>
      </c>
      <c r="G707" s="19">
        <v>76</v>
      </c>
      <c r="H707" s="106">
        <v>41</v>
      </c>
      <c r="I707" s="19">
        <v>68</v>
      </c>
      <c r="J707" s="106">
        <v>44</v>
      </c>
      <c r="K707" s="19">
        <v>52</v>
      </c>
      <c r="L707" s="106">
        <v>94</v>
      </c>
      <c r="M707" s="19">
        <v>47</v>
      </c>
      <c r="N707" s="105">
        <f t="shared" si="285"/>
        <v>660</v>
      </c>
    </row>
    <row r="708" spans="1:14" s="4" customFormat="1" ht="23.25" customHeight="1" x14ac:dyDescent="0.25">
      <c r="A708" s="12" t="s">
        <v>242</v>
      </c>
      <c r="B708" s="106">
        <v>28</v>
      </c>
      <c r="C708" s="19">
        <v>25</v>
      </c>
      <c r="D708" s="106">
        <v>41</v>
      </c>
      <c r="E708" s="19">
        <v>33</v>
      </c>
      <c r="F708" s="106">
        <v>32</v>
      </c>
      <c r="G708" s="19">
        <v>12</v>
      </c>
      <c r="H708" s="106">
        <v>31</v>
      </c>
      <c r="I708" s="19">
        <v>31</v>
      </c>
      <c r="J708" s="106">
        <v>26</v>
      </c>
      <c r="K708" s="19">
        <v>37</v>
      </c>
      <c r="L708" s="106">
        <v>17</v>
      </c>
      <c r="M708" s="19">
        <v>28</v>
      </c>
      <c r="N708" s="105">
        <f t="shared" si="285"/>
        <v>341</v>
      </c>
    </row>
    <row r="709" spans="1:14" s="4" customFormat="1" ht="23.25" customHeight="1" x14ac:dyDescent="0.25">
      <c r="A709" s="12" t="s">
        <v>16</v>
      </c>
      <c r="B709" s="106">
        <v>15</v>
      </c>
      <c r="C709" s="19">
        <v>22</v>
      </c>
      <c r="D709" s="106">
        <v>28</v>
      </c>
      <c r="E709" s="19">
        <v>15</v>
      </c>
      <c r="F709" s="106">
        <v>13</v>
      </c>
      <c r="G709" s="19">
        <v>15</v>
      </c>
      <c r="H709" s="106">
        <v>16</v>
      </c>
      <c r="I709" s="19">
        <v>16</v>
      </c>
      <c r="J709" s="106">
        <v>31</v>
      </c>
      <c r="K709" s="19">
        <v>26</v>
      </c>
      <c r="L709" s="106">
        <v>23</v>
      </c>
      <c r="M709" s="19">
        <v>18</v>
      </c>
      <c r="N709" s="105">
        <f t="shared" si="285"/>
        <v>238</v>
      </c>
    </row>
    <row r="710" spans="1:14" s="9" customFormat="1" ht="23.25" customHeight="1" x14ac:dyDescent="0.25">
      <c r="A710" s="13" t="s">
        <v>7</v>
      </c>
      <c r="B710" s="105">
        <f>SUM(B701:B709)</f>
        <v>223</v>
      </c>
      <c r="C710" s="15">
        <f t="shared" ref="C710:M710" si="286">SUM(C701:C709)</f>
        <v>225</v>
      </c>
      <c r="D710" s="105">
        <f t="shared" si="286"/>
        <v>321</v>
      </c>
      <c r="E710" s="15">
        <f t="shared" si="286"/>
        <v>240</v>
      </c>
      <c r="F710" s="105">
        <f t="shared" si="286"/>
        <v>266</v>
      </c>
      <c r="G710" s="15">
        <f t="shared" si="286"/>
        <v>276</v>
      </c>
      <c r="H710" s="105">
        <f t="shared" si="286"/>
        <v>291</v>
      </c>
      <c r="I710" s="15">
        <f t="shared" si="286"/>
        <v>279</v>
      </c>
      <c r="J710" s="105">
        <f t="shared" si="286"/>
        <v>275</v>
      </c>
      <c r="K710" s="15">
        <f t="shared" si="286"/>
        <v>249</v>
      </c>
      <c r="L710" s="105">
        <f t="shared" si="286"/>
        <v>325</v>
      </c>
      <c r="M710" s="15">
        <f t="shared" si="286"/>
        <v>227</v>
      </c>
      <c r="N710" s="105">
        <f>SUM(N701:N709)</f>
        <v>3197</v>
      </c>
    </row>
    <row r="711" spans="1:14" s="9" customFormat="1" ht="12" customHeight="1" x14ac:dyDescent="0.25">
      <c r="A711" s="39"/>
      <c r="B711" s="40"/>
      <c r="C711" s="40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8"/>
    </row>
    <row r="712" spans="1:14" s="4" customFormat="1" ht="23.25" customHeight="1" x14ac:dyDescent="0.25">
      <c r="A712" s="103" t="s">
        <v>468</v>
      </c>
      <c r="B712" s="107"/>
      <c r="C712" s="107"/>
      <c r="D712" s="107"/>
      <c r="E712" s="107"/>
      <c r="F712" s="107"/>
      <c r="G712" s="107"/>
      <c r="H712" s="107"/>
      <c r="I712" s="107"/>
      <c r="J712" s="107"/>
      <c r="K712" s="107"/>
      <c r="L712" s="107"/>
      <c r="M712" s="107"/>
      <c r="N712" s="108"/>
    </row>
    <row r="713" spans="1:14" s="9" customFormat="1" ht="23.25" customHeight="1" x14ac:dyDescent="0.25">
      <c r="A713" s="13" t="s">
        <v>7</v>
      </c>
      <c r="B713" s="105">
        <f>B710</f>
        <v>223</v>
      </c>
      <c r="C713" s="14">
        <f t="shared" ref="C713:M713" si="287">C710</f>
        <v>225</v>
      </c>
      <c r="D713" s="105">
        <f t="shared" si="287"/>
        <v>321</v>
      </c>
      <c r="E713" s="14">
        <f t="shared" si="287"/>
        <v>240</v>
      </c>
      <c r="F713" s="105">
        <f t="shared" si="287"/>
        <v>266</v>
      </c>
      <c r="G713" s="14">
        <f t="shared" si="287"/>
        <v>276</v>
      </c>
      <c r="H713" s="105">
        <f t="shared" si="287"/>
        <v>291</v>
      </c>
      <c r="I713" s="14">
        <f t="shared" si="287"/>
        <v>279</v>
      </c>
      <c r="J713" s="105">
        <f t="shared" si="287"/>
        <v>275</v>
      </c>
      <c r="K713" s="14">
        <f t="shared" si="287"/>
        <v>249</v>
      </c>
      <c r="L713" s="105">
        <f t="shared" si="287"/>
        <v>325</v>
      </c>
      <c r="M713" s="14">
        <f t="shared" si="287"/>
        <v>227</v>
      </c>
      <c r="N713" s="105">
        <f>SUM(B713:M713)</f>
        <v>3197</v>
      </c>
    </row>
    <row r="714" spans="1:14" s="4" customFormat="1" ht="23.25" customHeight="1" x14ac:dyDescent="0.25">
      <c r="A714" s="13" t="s">
        <v>90</v>
      </c>
      <c r="B714" s="124">
        <f t="shared" ref="B714:N714" si="288">IF(B731=0,0,(B713/B731)*100)</f>
        <v>21.77734375</v>
      </c>
      <c r="C714" s="29">
        <f t="shared" si="288"/>
        <v>21.12676056338028</v>
      </c>
      <c r="D714" s="124">
        <f t="shared" si="288"/>
        <v>26.952141057934508</v>
      </c>
      <c r="E714" s="29">
        <f t="shared" si="288"/>
        <v>21.937842778793417</v>
      </c>
      <c r="F714" s="124">
        <f t="shared" si="288"/>
        <v>22.9706390328152</v>
      </c>
      <c r="G714" s="29">
        <f t="shared" si="288"/>
        <v>33.865030674846622</v>
      </c>
      <c r="H714" s="124">
        <f t="shared" si="288"/>
        <v>56.069364161849713</v>
      </c>
      <c r="I714" s="29">
        <f t="shared" si="288"/>
        <v>47.368421052631575</v>
      </c>
      <c r="J714" s="124">
        <f t="shared" si="288"/>
        <v>19.898697539797393</v>
      </c>
      <c r="K714" s="29">
        <f t="shared" si="288"/>
        <v>22.493224932249323</v>
      </c>
      <c r="L714" s="124">
        <f t="shared" si="288"/>
        <v>28.11418685121107</v>
      </c>
      <c r="M714" s="29">
        <f t="shared" si="288"/>
        <v>31.267217630853995</v>
      </c>
      <c r="N714" s="124">
        <f t="shared" si="288"/>
        <v>27.033654659225437</v>
      </c>
    </row>
    <row r="715" spans="1:14" s="4" customFormat="1" ht="23.25" customHeight="1" x14ac:dyDescent="0.25">
      <c r="A715" s="13" t="s">
        <v>53</v>
      </c>
      <c r="B715" s="124">
        <f t="shared" ref="B715:N715" si="289">AVERAGE(B713/B1485)</f>
        <v>7.193548387096774</v>
      </c>
      <c r="C715" s="29">
        <f t="shared" si="289"/>
        <v>8.0357142857142865</v>
      </c>
      <c r="D715" s="124">
        <f t="shared" si="289"/>
        <v>10.35483870967742</v>
      </c>
      <c r="E715" s="29">
        <f t="shared" si="289"/>
        <v>8</v>
      </c>
      <c r="F715" s="124">
        <f t="shared" si="289"/>
        <v>8.5806451612903221</v>
      </c>
      <c r="G715" s="29">
        <f t="shared" si="289"/>
        <v>9.1999999999999993</v>
      </c>
      <c r="H715" s="124">
        <f t="shared" si="289"/>
        <v>9.387096774193548</v>
      </c>
      <c r="I715" s="29">
        <f t="shared" si="289"/>
        <v>9</v>
      </c>
      <c r="J715" s="124">
        <f t="shared" si="289"/>
        <v>9.1666666666666661</v>
      </c>
      <c r="K715" s="29">
        <f t="shared" si="289"/>
        <v>8.0322580645161299</v>
      </c>
      <c r="L715" s="124">
        <f t="shared" si="289"/>
        <v>10.833333333333334</v>
      </c>
      <c r="M715" s="29">
        <f t="shared" si="289"/>
        <v>7.32258064516129</v>
      </c>
      <c r="N715" s="124">
        <f t="shared" si="289"/>
        <v>34.75</v>
      </c>
    </row>
    <row r="716" spans="1:14" s="4" customFormat="1" ht="12" customHeight="1" x14ac:dyDescent="0.25">
      <c r="A716" s="39"/>
      <c r="B716" s="40"/>
      <c r="C716" s="40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8"/>
    </row>
    <row r="717" spans="1:14" s="4" customFormat="1" ht="23.25" customHeight="1" x14ac:dyDescent="0.25">
      <c r="A717" s="97" t="s">
        <v>469</v>
      </c>
      <c r="B717" s="107"/>
      <c r="C717" s="107"/>
      <c r="D717" s="107"/>
      <c r="E717" s="107"/>
      <c r="F717" s="107"/>
      <c r="G717" s="107"/>
      <c r="H717" s="107"/>
      <c r="I717" s="107"/>
      <c r="J717" s="107"/>
      <c r="K717" s="107"/>
      <c r="L717" s="107"/>
      <c r="M717" s="107"/>
      <c r="N717" s="108"/>
    </row>
    <row r="718" spans="1:14" s="4" customFormat="1" ht="23.25" customHeight="1" x14ac:dyDescent="0.25">
      <c r="A718" s="12" t="s">
        <v>74</v>
      </c>
      <c r="B718" s="106">
        <v>70</v>
      </c>
      <c r="C718" s="19">
        <v>86</v>
      </c>
      <c r="D718" s="106">
        <v>84</v>
      </c>
      <c r="E718" s="19">
        <v>84</v>
      </c>
      <c r="F718" s="106">
        <v>100</v>
      </c>
      <c r="G718" s="19">
        <v>80</v>
      </c>
      <c r="H718" s="175">
        <v>101</v>
      </c>
      <c r="I718" s="92">
        <v>123</v>
      </c>
      <c r="J718" s="106">
        <v>104</v>
      </c>
      <c r="K718" s="19">
        <v>117</v>
      </c>
      <c r="L718" s="106">
        <v>126</v>
      </c>
      <c r="M718" s="19">
        <v>30</v>
      </c>
      <c r="N718" s="105">
        <f>SUM(B718:M718)</f>
        <v>1105</v>
      </c>
    </row>
    <row r="719" spans="1:14" s="4" customFormat="1" ht="23.25" customHeight="1" x14ac:dyDescent="0.25">
      <c r="A719" s="12" t="s">
        <v>91</v>
      </c>
      <c r="B719" s="106">
        <v>99</v>
      </c>
      <c r="C719" s="19">
        <v>119</v>
      </c>
      <c r="D719" s="106">
        <v>153</v>
      </c>
      <c r="E719" s="19">
        <v>142</v>
      </c>
      <c r="F719" s="106">
        <v>115</v>
      </c>
      <c r="G719" s="19">
        <v>161</v>
      </c>
      <c r="H719" s="106">
        <v>114</v>
      </c>
      <c r="I719" s="19">
        <v>181</v>
      </c>
      <c r="J719" s="106">
        <v>196</v>
      </c>
      <c r="K719" s="19">
        <v>141</v>
      </c>
      <c r="L719" s="106">
        <v>160</v>
      </c>
      <c r="M719" s="19">
        <v>101</v>
      </c>
      <c r="N719" s="105">
        <f>SUM(B719:M719)</f>
        <v>1682</v>
      </c>
    </row>
    <row r="720" spans="1:14" s="9" customFormat="1" ht="23.25" customHeight="1" x14ac:dyDescent="0.25">
      <c r="A720" s="13" t="s">
        <v>7</v>
      </c>
      <c r="B720" s="105">
        <f>SUM(B718:B719)</f>
        <v>169</v>
      </c>
      <c r="C720" s="14">
        <f>SUM(C718:C719)</f>
        <v>205</v>
      </c>
      <c r="D720" s="105">
        <f t="shared" ref="D720:I720" si="290">SUM(D718:D719)</f>
        <v>237</v>
      </c>
      <c r="E720" s="14">
        <f t="shared" si="290"/>
        <v>226</v>
      </c>
      <c r="F720" s="105">
        <f t="shared" si="290"/>
        <v>215</v>
      </c>
      <c r="G720" s="14">
        <f t="shared" si="290"/>
        <v>241</v>
      </c>
      <c r="H720" s="105">
        <f t="shared" si="290"/>
        <v>215</v>
      </c>
      <c r="I720" s="44">
        <f t="shared" si="290"/>
        <v>304</v>
      </c>
      <c r="J720" s="105">
        <f>J718+J719</f>
        <v>300</v>
      </c>
      <c r="K720" s="14">
        <f>K718+K719</f>
        <v>258</v>
      </c>
      <c r="L720" s="105">
        <f>L718+L719</f>
        <v>286</v>
      </c>
      <c r="M720" s="14">
        <f>M718+M719</f>
        <v>131</v>
      </c>
      <c r="N720" s="105">
        <f>SUM(B720:M720)</f>
        <v>2787</v>
      </c>
    </row>
    <row r="721" spans="1:14" s="4" customFormat="1" ht="23.25" customHeight="1" x14ac:dyDescent="0.25">
      <c r="A721" s="50" t="s">
        <v>92</v>
      </c>
      <c r="B721" s="124">
        <f>IF(B731=0,0,(B720/B731)*100)</f>
        <v>16.50390625</v>
      </c>
      <c r="C721" s="29">
        <f t="shared" ref="C721:M721" si="291">IF(C731=0,0,(C720/C731)*100)</f>
        <v>19.248826291079812</v>
      </c>
      <c r="D721" s="124">
        <f t="shared" si="291"/>
        <v>19.899244332493705</v>
      </c>
      <c r="E721" s="29">
        <f t="shared" si="291"/>
        <v>20.658135283363801</v>
      </c>
      <c r="F721" s="124">
        <f t="shared" si="291"/>
        <v>18.566493955094991</v>
      </c>
      <c r="G721" s="29">
        <f t="shared" si="291"/>
        <v>29.570552147239265</v>
      </c>
      <c r="H721" s="124">
        <f t="shared" si="291"/>
        <v>41.425818882466281</v>
      </c>
      <c r="I721" s="29">
        <f t="shared" si="291"/>
        <v>51.612903225806448</v>
      </c>
      <c r="J721" s="124">
        <f t="shared" si="291"/>
        <v>21.707670043415341</v>
      </c>
      <c r="K721" s="29">
        <f t="shared" si="291"/>
        <v>23.306233062330623</v>
      </c>
      <c r="L721" s="124">
        <f t="shared" si="291"/>
        <v>24.740484429065742</v>
      </c>
      <c r="M721" s="29">
        <f t="shared" si="291"/>
        <v>18.044077134986225</v>
      </c>
      <c r="N721" s="124">
        <f>IF(N731=0,0,(N720/N731)*100)</f>
        <v>23.56671740233384</v>
      </c>
    </row>
    <row r="722" spans="1:14" s="4" customFormat="1" ht="23.25" customHeight="1" x14ac:dyDescent="0.25">
      <c r="A722" s="13" t="s">
        <v>53</v>
      </c>
      <c r="B722" s="124">
        <f t="shared" ref="B722:N722" si="292">B720/B1485</f>
        <v>5.4516129032258061</v>
      </c>
      <c r="C722" s="29">
        <f t="shared" si="292"/>
        <v>7.3214285714285712</v>
      </c>
      <c r="D722" s="124">
        <f t="shared" si="292"/>
        <v>7.645161290322581</v>
      </c>
      <c r="E722" s="29">
        <f t="shared" si="292"/>
        <v>7.5333333333333332</v>
      </c>
      <c r="F722" s="124">
        <f t="shared" si="292"/>
        <v>6.935483870967742</v>
      </c>
      <c r="G722" s="29">
        <f t="shared" si="292"/>
        <v>8.0333333333333332</v>
      </c>
      <c r="H722" s="124">
        <f t="shared" si="292"/>
        <v>6.935483870967742</v>
      </c>
      <c r="I722" s="29">
        <f t="shared" si="292"/>
        <v>9.806451612903226</v>
      </c>
      <c r="J722" s="124">
        <f t="shared" si="292"/>
        <v>10</v>
      </c>
      <c r="K722" s="29">
        <f t="shared" si="292"/>
        <v>8.32258064516129</v>
      </c>
      <c r="L722" s="124">
        <f t="shared" si="292"/>
        <v>9.5333333333333332</v>
      </c>
      <c r="M722" s="29">
        <f t="shared" si="292"/>
        <v>4.225806451612903</v>
      </c>
      <c r="N722" s="124">
        <f t="shared" si="292"/>
        <v>30.293478260869566</v>
      </c>
    </row>
    <row r="723" spans="1:14" s="4" customFormat="1" ht="12" customHeight="1" x14ac:dyDescent="0.25">
      <c r="A723" s="39"/>
      <c r="B723" s="40"/>
      <c r="C723" s="40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8"/>
    </row>
    <row r="724" spans="1:14" s="4" customFormat="1" ht="23.25" customHeight="1" x14ac:dyDescent="0.25">
      <c r="A724" s="97" t="s">
        <v>470</v>
      </c>
      <c r="B724" s="107"/>
      <c r="C724" s="107"/>
      <c r="D724" s="107"/>
      <c r="E724" s="107"/>
      <c r="F724" s="107"/>
      <c r="G724" s="107"/>
      <c r="H724" s="107"/>
      <c r="I724" s="107"/>
      <c r="J724" s="107"/>
      <c r="K724" s="107"/>
      <c r="L724" s="107"/>
      <c r="M724" s="107"/>
      <c r="N724" s="108"/>
    </row>
    <row r="725" spans="1:14" s="4" customFormat="1" ht="23.25" customHeight="1" x14ac:dyDescent="0.25">
      <c r="A725" s="12" t="s">
        <v>258</v>
      </c>
      <c r="B725" s="106">
        <v>632</v>
      </c>
      <c r="C725" s="92">
        <v>635</v>
      </c>
      <c r="D725" s="106">
        <v>633</v>
      </c>
      <c r="E725" s="92">
        <v>628</v>
      </c>
      <c r="F725" s="106">
        <v>677</v>
      </c>
      <c r="G725" s="11">
        <v>298</v>
      </c>
      <c r="H725" s="106">
        <v>13</v>
      </c>
      <c r="I725" s="92">
        <v>6</v>
      </c>
      <c r="J725" s="106">
        <v>807</v>
      </c>
      <c r="K725" s="11">
        <v>600</v>
      </c>
      <c r="L725" s="106">
        <v>545</v>
      </c>
      <c r="M725" s="11">
        <v>368</v>
      </c>
      <c r="N725" s="105">
        <f>SUM(B725:M725)</f>
        <v>5842</v>
      </c>
    </row>
    <row r="726" spans="1:14" s="48" customFormat="1" ht="23.25" customHeight="1" x14ac:dyDescent="0.25">
      <c r="A726" s="50" t="s">
        <v>7</v>
      </c>
      <c r="B726" s="105">
        <f>B725</f>
        <v>632</v>
      </c>
      <c r="C726" s="44">
        <f>C725</f>
        <v>635</v>
      </c>
      <c r="D726" s="105">
        <f t="shared" ref="D726:M726" si="293">D725</f>
        <v>633</v>
      </c>
      <c r="E726" s="44">
        <f t="shared" si="293"/>
        <v>628</v>
      </c>
      <c r="F726" s="105">
        <f t="shared" si="293"/>
        <v>677</v>
      </c>
      <c r="G726" s="44">
        <f t="shared" si="293"/>
        <v>298</v>
      </c>
      <c r="H726" s="105">
        <f t="shared" si="293"/>
        <v>13</v>
      </c>
      <c r="I726" s="44">
        <f t="shared" si="293"/>
        <v>6</v>
      </c>
      <c r="J726" s="105">
        <f t="shared" si="293"/>
        <v>807</v>
      </c>
      <c r="K726" s="44">
        <f t="shared" si="293"/>
        <v>600</v>
      </c>
      <c r="L726" s="105">
        <f t="shared" si="293"/>
        <v>545</v>
      </c>
      <c r="M726" s="44">
        <f t="shared" si="293"/>
        <v>368</v>
      </c>
      <c r="N726" s="105">
        <f>SUM(B726:M726)</f>
        <v>5842</v>
      </c>
    </row>
    <row r="727" spans="1:14" s="48" customFormat="1" ht="23.25" customHeight="1" x14ac:dyDescent="0.25">
      <c r="A727" s="50" t="s">
        <v>92</v>
      </c>
      <c r="B727" s="124">
        <f>IF(B731=0,0,(B726/B731)*100)</f>
        <v>61.71875</v>
      </c>
      <c r="C727" s="29">
        <f t="shared" ref="C727:M727" si="294">IF(C731=0,0,(C726/C731)*100)</f>
        <v>59.624413145539904</v>
      </c>
      <c r="D727" s="124">
        <f t="shared" si="294"/>
        <v>53.148614609571787</v>
      </c>
      <c r="E727" s="29">
        <f t="shared" si="294"/>
        <v>57.404021937842778</v>
      </c>
      <c r="F727" s="124">
        <f t="shared" si="294"/>
        <v>58.462867012089816</v>
      </c>
      <c r="G727" s="29">
        <f t="shared" si="294"/>
        <v>36.564417177914109</v>
      </c>
      <c r="H727" s="124">
        <f t="shared" si="294"/>
        <v>2.5048169556840074</v>
      </c>
      <c r="I727" s="29">
        <f t="shared" si="294"/>
        <v>1.0186757215619695</v>
      </c>
      <c r="J727" s="124">
        <f t="shared" si="294"/>
        <v>58.39363241678727</v>
      </c>
      <c r="K727" s="29">
        <f t="shared" si="294"/>
        <v>54.200542005420047</v>
      </c>
      <c r="L727" s="124">
        <f t="shared" si="294"/>
        <v>47.145328719723182</v>
      </c>
      <c r="M727" s="29">
        <f t="shared" si="294"/>
        <v>50.688705234159784</v>
      </c>
      <c r="N727" s="124">
        <f>IF(N731=0,0,(N726/N731)*100)</f>
        <v>49.399627938440723</v>
      </c>
    </row>
    <row r="728" spans="1:14" s="9" customFormat="1" ht="23.25" customHeight="1" x14ac:dyDescent="0.25">
      <c r="A728" s="13" t="s">
        <v>53</v>
      </c>
      <c r="B728" s="124">
        <f t="shared" ref="B728:N728" si="295">B726/B1485</f>
        <v>20.387096774193548</v>
      </c>
      <c r="C728" s="29">
        <f t="shared" si="295"/>
        <v>22.678571428571427</v>
      </c>
      <c r="D728" s="124">
        <f t="shared" si="295"/>
        <v>20.419354838709676</v>
      </c>
      <c r="E728" s="29">
        <f t="shared" si="295"/>
        <v>20.933333333333334</v>
      </c>
      <c r="F728" s="124">
        <f t="shared" si="295"/>
        <v>21.838709677419356</v>
      </c>
      <c r="G728" s="29">
        <f t="shared" si="295"/>
        <v>9.9333333333333336</v>
      </c>
      <c r="H728" s="124">
        <f t="shared" si="295"/>
        <v>0.41935483870967744</v>
      </c>
      <c r="I728" s="29">
        <f t="shared" si="295"/>
        <v>0.19354838709677419</v>
      </c>
      <c r="J728" s="124">
        <f t="shared" si="295"/>
        <v>26.9</v>
      </c>
      <c r="K728" s="29">
        <f t="shared" si="295"/>
        <v>19.35483870967742</v>
      </c>
      <c r="L728" s="124">
        <f t="shared" si="295"/>
        <v>18.166666666666668</v>
      </c>
      <c r="M728" s="29">
        <f t="shared" si="295"/>
        <v>11.870967741935484</v>
      </c>
      <c r="N728" s="124">
        <f t="shared" si="295"/>
        <v>63.5</v>
      </c>
    </row>
    <row r="729" spans="1:14" s="9" customFormat="1" ht="12" customHeight="1" x14ac:dyDescent="0.25">
      <c r="A729" s="39"/>
      <c r="B729" s="40"/>
      <c r="C729" s="40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8"/>
    </row>
    <row r="730" spans="1:14" s="9" customFormat="1" ht="23.25" customHeight="1" x14ac:dyDescent="0.25">
      <c r="A730" s="103" t="s">
        <v>471</v>
      </c>
      <c r="B730" s="107"/>
      <c r="C730" s="107"/>
      <c r="D730" s="107"/>
      <c r="E730" s="107"/>
      <c r="F730" s="107"/>
      <c r="G730" s="107"/>
      <c r="H730" s="107"/>
      <c r="I730" s="107"/>
      <c r="J730" s="107"/>
      <c r="K730" s="107"/>
      <c r="L730" s="107"/>
      <c r="M730" s="107"/>
      <c r="N730" s="108"/>
    </row>
    <row r="731" spans="1:14" s="9" customFormat="1" ht="23.25" customHeight="1" x14ac:dyDescent="0.25">
      <c r="A731" s="13" t="s">
        <v>7</v>
      </c>
      <c r="B731" s="105">
        <f t="shared" ref="B731:M731" si="296">(B713+B720+B726)</f>
        <v>1024</v>
      </c>
      <c r="C731" s="44">
        <f t="shared" si="296"/>
        <v>1065</v>
      </c>
      <c r="D731" s="105">
        <f>(D713+D720+D726)</f>
        <v>1191</v>
      </c>
      <c r="E731" s="14">
        <f t="shared" si="296"/>
        <v>1094</v>
      </c>
      <c r="F731" s="105">
        <f t="shared" si="296"/>
        <v>1158</v>
      </c>
      <c r="G731" s="14">
        <f t="shared" si="296"/>
        <v>815</v>
      </c>
      <c r="H731" s="105">
        <f t="shared" si="296"/>
        <v>519</v>
      </c>
      <c r="I731" s="14">
        <f>(I713+I720+I726)</f>
        <v>589</v>
      </c>
      <c r="J731" s="105">
        <f t="shared" si="296"/>
        <v>1382</v>
      </c>
      <c r="K731" s="44">
        <f t="shared" si="296"/>
        <v>1107</v>
      </c>
      <c r="L731" s="105">
        <f t="shared" si="296"/>
        <v>1156</v>
      </c>
      <c r="M731" s="14">
        <f t="shared" si="296"/>
        <v>726</v>
      </c>
      <c r="N731" s="105">
        <f>SUM(B731:M731)</f>
        <v>11826</v>
      </c>
    </row>
    <row r="732" spans="1:14" s="9" customFormat="1" ht="23.25" customHeight="1" x14ac:dyDescent="0.25">
      <c r="A732" s="13" t="s">
        <v>53</v>
      </c>
      <c r="B732" s="124">
        <f t="shared" ref="B732:N732" si="297">B731/B1485</f>
        <v>33.032258064516128</v>
      </c>
      <c r="C732" s="29">
        <f t="shared" si="297"/>
        <v>38.035714285714285</v>
      </c>
      <c r="D732" s="124">
        <f t="shared" si="297"/>
        <v>38.41935483870968</v>
      </c>
      <c r="E732" s="29">
        <f t="shared" si="297"/>
        <v>36.466666666666669</v>
      </c>
      <c r="F732" s="124">
        <f t="shared" si="297"/>
        <v>37.354838709677416</v>
      </c>
      <c r="G732" s="29">
        <f t="shared" si="297"/>
        <v>27.166666666666668</v>
      </c>
      <c r="H732" s="124">
        <f t="shared" si="297"/>
        <v>16.741935483870968</v>
      </c>
      <c r="I732" s="29">
        <f t="shared" si="297"/>
        <v>19</v>
      </c>
      <c r="J732" s="124">
        <f t="shared" si="297"/>
        <v>46.06666666666667</v>
      </c>
      <c r="K732" s="29">
        <f t="shared" si="297"/>
        <v>35.70967741935484</v>
      </c>
      <c r="L732" s="124">
        <f t="shared" si="297"/>
        <v>38.533333333333331</v>
      </c>
      <c r="M732" s="29">
        <f t="shared" si="297"/>
        <v>23.419354838709676</v>
      </c>
      <c r="N732" s="124">
        <f t="shared" si="297"/>
        <v>128.54347826086956</v>
      </c>
    </row>
    <row r="733" spans="1:14" s="9" customFormat="1" ht="23.25" customHeight="1" x14ac:dyDescent="0.25">
      <c r="A733" s="13" t="s">
        <v>259</v>
      </c>
      <c r="B733" s="124">
        <f t="shared" ref="B733:M733" si="298">IF(B731=0,0,B731/B1161*100)</f>
        <v>6.9716775599128544</v>
      </c>
      <c r="C733" s="30">
        <f t="shared" si="298"/>
        <v>7.0971611355457824</v>
      </c>
      <c r="D733" s="124">
        <f t="shared" si="298"/>
        <v>7.008768316365563</v>
      </c>
      <c r="E733" s="30">
        <f t="shared" si="298"/>
        <v>7.6306061240147871</v>
      </c>
      <c r="F733" s="124">
        <f t="shared" si="298"/>
        <v>6.3490322934371406</v>
      </c>
      <c r="G733" s="30">
        <f t="shared" si="298"/>
        <v>4.7044562456707455</v>
      </c>
      <c r="H733" s="124">
        <f t="shared" si="298"/>
        <v>2.8672449035964864</v>
      </c>
      <c r="I733" s="30">
        <f t="shared" si="298"/>
        <v>3.2482214746594607</v>
      </c>
      <c r="J733" s="124">
        <f t="shared" si="298"/>
        <v>7.4066134305161055</v>
      </c>
      <c r="K733" s="93">
        <f t="shared" si="298"/>
        <v>7.0966087569716008</v>
      </c>
      <c r="L733" s="124">
        <f t="shared" si="298"/>
        <v>7.083333333333333</v>
      </c>
      <c r="M733" s="30">
        <f t="shared" si="298"/>
        <v>5.3260949306727312</v>
      </c>
      <c r="N733" s="124">
        <f>N731/N1161*100</f>
        <v>6.0021316550779069</v>
      </c>
    </row>
    <row r="734" spans="1:14" s="9" customFormat="1" ht="12" customHeight="1" x14ac:dyDescent="0.25">
      <c r="A734" s="39"/>
      <c r="B734" s="40"/>
      <c r="C734" s="40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8"/>
    </row>
    <row r="735" spans="1:14" s="9" customFormat="1" ht="23.25" customHeight="1" x14ac:dyDescent="0.25">
      <c r="A735" s="184" t="s">
        <v>472</v>
      </c>
      <c r="B735" s="107"/>
      <c r="C735" s="107"/>
      <c r="D735" s="107"/>
      <c r="E735" s="107"/>
      <c r="F735" s="107"/>
      <c r="G735" s="107"/>
      <c r="H735" s="107"/>
      <c r="I735" s="107"/>
      <c r="J735" s="107"/>
      <c r="K735" s="107"/>
      <c r="L735" s="107"/>
      <c r="M735" s="107"/>
      <c r="N735" s="108"/>
    </row>
    <row r="736" spans="1:14" s="9" customFormat="1" ht="23.25" customHeight="1" x14ac:dyDescent="0.25">
      <c r="A736" s="12" t="s">
        <v>93</v>
      </c>
      <c r="B736" s="106">
        <v>70</v>
      </c>
      <c r="C736" s="19">
        <v>52</v>
      </c>
      <c r="D736" s="106">
        <v>389</v>
      </c>
      <c r="E736" s="19">
        <v>438</v>
      </c>
      <c r="F736" s="106">
        <v>452</v>
      </c>
      <c r="G736" s="19">
        <v>158</v>
      </c>
      <c r="H736" s="106">
        <v>199</v>
      </c>
      <c r="I736" s="92">
        <v>201</v>
      </c>
      <c r="J736" s="106">
        <v>636</v>
      </c>
      <c r="K736" s="19">
        <v>420</v>
      </c>
      <c r="L736" s="106">
        <v>782</v>
      </c>
      <c r="M736" s="92">
        <v>383</v>
      </c>
      <c r="N736" s="105">
        <f t="shared" ref="N736:N741" si="299">SUM(B736:M736)</f>
        <v>4180</v>
      </c>
    </row>
    <row r="737" spans="1:14" s="9" customFormat="1" ht="23.25" customHeight="1" x14ac:dyDescent="0.25">
      <c r="A737" s="12" t="s">
        <v>94</v>
      </c>
      <c r="B737" s="106">
        <v>226</v>
      </c>
      <c r="C737" s="19">
        <v>367</v>
      </c>
      <c r="D737" s="106">
        <v>237</v>
      </c>
      <c r="E737" s="19">
        <v>129</v>
      </c>
      <c r="F737" s="106">
        <v>91</v>
      </c>
      <c r="G737" s="19">
        <v>167</v>
      </c>
      <c r="H737" s="106">
        <v>165</v>
      </c>
      <c r="I737" s="92">
        <v>115</v>
      </c>
      <c r="J737" s="106">
        <v>188</v>
      </c>
      <c r="K737" s="19">
        <v>200</v>
      </c>
      <c r="L737" s="106">
        <v>284</v>
      </c>
      <c r="M737" s="92">
        <v>56</v>
      </c>
      <c r="N737" s="105">
        <f t="shared" si="299"/>
        <v>2225</v>
      </c>
    </row>
    <row r="738" spans="1:14" s="4" customFormat="1" ht="23.25" customHeight="1" x14ac:dyDescent="0.25">
      <c r="A738" s="12" t="s">
        <v>95</v>
      </c>
      <c r="B738" s="106">
        <v>399</v>
      </c>
      <c r="C738" s="19">
        <v>327</v>
      </c>
      <c r="D738" s="106">
        <v>170</v>
      </c>
      <c r="E738" s="19">
        <v>163</v>
      </c>
      <c r="F738" s="106">
        <v>213</v>
      </c>
      <c r="G738" s="19">
        <v>74</v>
      </c>
      <c r="H738" s="106">
        <v>2</v>
      </c>
      <c r="I738" s="92">
        <v>2</v>
      </c>
      <c r="J738" s="106">
        <v>153</v>
      </c>
      <c r="K738" s="19">
        <v>92</v>
      </c>
      <c r="L738" s="106">
        <v>0</v>
      </c>
      <c r="M738" s="92">
        <v>12</v>
      </c>
      <c r="N738" s="105">
        <f t="shared" si="299"/>
        <v>1607</v>
      </c>
    </row>
    <row r="739" spans="1:14" s="4" customFormat="1" ht="23.25" customHeight="1" x14ac:dyDescent="0.25">
      <c r="A739" s="12" t="s">
        <v>96</v>
      </c>
      <c r="B739" s="106">
        <v>0</v>
      </c>
      <c r="C739" s="19">
        <v>0</v>
      </c>
      <c r="D739" s="106">
        <v>0</v>
      </c>
      <c r="E739" s="19">
        <v>0</v>
      </c>
      <c r="F739" s="106">
        <v>0</v>
      </c>
      <c r="G739" s="19">
        <v>0</v>
      </c>
      <c r="H739" s="106">
        <v>0</v>
      </c>
      <c r="I739" s="92">
        <v>0</v>
      </c>
      <c r="J739" s="106">
        <v>0</v>
      </c>
      <c r="K739" s="19">
        <v>0</v>
      </c>
      <c r="L739" s="106">
        <v>0</v>
      </c>
      <c r="M739" s="92">
        <v>0</v>
      </c>
      <c r="N739" s="105">
        <f t="shared" si="299"/>
        <v>0</v>
      </c>
    </row>
    <row r="740" spans="1:14" s="4" customFormat="1" ht="23.25" customHeight="1" x14ac:dyDescent="0.25">
      <c r="A740" s="12" t="s">
        <v>97</v>
      </c>
      <c r="B740" s="106">
        <v>0</v>
      </c>
      <c r="C740" s="19">
        <v>0</v>
      </c>
      <c r="D740" s="106">
        <v>0</v>
      </c>
      <c r="E740" s="19">
        <v>0</v>
      </c>
      <c r="F740" s="106">
        <v>0</v>
      </c>
      <c r="G740" s="19">
        <v>0</v>
      </c>
      <c r="H740" s="106">
        <v>0</v>
      </c>
      <c r="I740" s="92">
        <v>0</v>
      </c>
      <c r="J740" s="106">
        <v>0</v>
      </c>
      <c r="K740" s="19">
        <v>0</v>
      </c>
      <c r="L740" s="106">
        <v>0</v>
      </c>
      <c r="M740" s="92">
        <v>0</v>
      </c>
      <c r="N740" s="105">
        <f t="shared" si="299"/>
        <v>0</v>
      </c>
    </row>
    <row r="741" spans="1:14" s="9" customFormat="1" ht="23.25" customHeight="1" x14ac:dyDescent="0.25">
      <c r="A741" s="13" t="s">
        <v>7</v>
      </c>
      <c r="B741" s="141">
        <f t="shared" ref="B741:M741" si="300">SUM(B736:B740)</f>
        <v>695</v>
      </c>
      <c r="C741" s="51">
        <f t="shared" si="300"/>
        <v>746</v>
      </c>
      <c r="D741" s="150">
        <f t="shared" si="300"/>
        <v>796</v>
      </c>
      <c r="E741" s="52">
        <f t="shared" si="300"/>
        <v>730</v>
      </c>
      <c r="F741" s="150">
        <f t="shared" si="300"/>
        <v>756</v>
      </c>
      <c r="G741" s="52">
        <f t="shared" si="300"/>
        <v>399</v>
      </c>
      <c r="H741" s="150">
        <f t="shared" si="300"/>
        <v>366</v>
      </c>
      <c r="I741" s="51">
        <f t="shared" si="300"/>
        <v>318</v>
      </c>
      <c r="J741" s="150">
        <f t="shared" si="300"/>
        <v>977</v>
      </c>
      <c r="K741" s="51">
        <f t="shared" si="300"/>
        <v>712</v>
      </c>
      <c r="L741" s="150">
        <f t="shared" si="300"/>
        <v>1066</v>
      </c>
      <c r="M741" s="207">
        <f t="shared" si="300"/>
        <v>451</v>
      </c>
      <c r="N741" s="141">
        <f t="shared" si="299"/>
        <v>8012</v>
      </c>
    </row>
    <row r="742" spans="1:14" s="4" customFormat="1" ht="23.25" customHeight="1" x14ac:dyDescent="0.25">
      <c r="A742" s="13" t="s">
        <v>53</v>
      </c>
      <c r="B742" s="124">
        <f t="shared" ref="B742:N742" si="301">B741/B1485</f>
        <v>22.419354838709676</v>
      </c>
      <c r="C742" s="29">
        <f t="shared" si="301"/>
        <v>26.642857142857142</v>
      </c>
      <c r="D742" s="124">
        <f t="shared" si="301"/>
        <v>25.677419354838708</v>
      </c>
      <c r="E742" s="29">
        <f t="shared" si="301"/>
        <v>24.333333333333332</v>
      </c>
      <c r="F742" s="124">
        <f t="shared" si="301"/>
        <v>24.387096774193548</v>
      </c>
      <c r="G742" s="29">
        <f t="shared" si="301"/>
        <v>13.3</v>
      </c>
      <c r="H742" s="124">
        <f t="shared" si="301"/>
        <v>11.806451612903226</v>
      </c>
      <c r="I742" s="29">
        <f t="shared" si="301"/>
        <v>10.258064516129032</v>
      </c>
      <c r="J742" s="124">
        <f t="shared" si="301"/>
        <v>32.56666666666667</v>
      </c>
      <c r="K742" s="29">
        <f t="shared" si="301"/>
        <v>22.967741935483872</v>
      </c>
      <c r="L742" s="124">
        <f t="shared" si="301"/>
        <v>35.533333333333331</v>
      </c>
      <c r="M742" s="29">
        <f t="shared" si="301"/>
        <v>14.548387096774194</v>
      </c>
      <c r="N742" s="124">
        <f t="shared" si="301"/>
        <v>87.086956521739125</v>
      </c>
    </row>
    <row r="743" spans="1:14" s="4" customFormat="1" ht="12" customHeight="1" x14ac:dyDescent="0.25">
      <c r="A743" s="39"/>
      <c r="B743" s="40"/>
      <c r="C743" s="40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8"/>
    </row>
    <row r="744" spans="1:14" s="4" customFormat="1" ht="23.25" customHeight="1" x14ac:dyDescent="0.25">
      <c r="A744" s="103" t="s">
        <v>473</v>
      </c>
      <c r="B744" s="107"/>
      <c r="C744" s="107"/>
      <c r="D744" s="107"/>
      <c r="E744" s="107"/>
      <c r="F744" s="107"/>
      <c r="G744" s="107"/>
      <c r="H744" s="107"/>
      <c r="I744" s="107"/>
      <c r="J744" s="107"/>
      <c r="K744" s="107"/>
      <c r="L744" s="107"/>
      <c r="M744" s="107"/>
      <c r="N744" s="108"/>
    </row>
    <row r="745" spans="1:14" s="9" customFormat="1" ht="23.25" customHeight="1" x14ac:dyDescent="0.25">
      <c r="A745" s="12" t="s">
        <v>98</v>
      </c>
      <c r="B745" s="106">
        <v>0</v>
      </c>
      <c r="C745" s="19">
        <v>0</v>
      </c>
      <c r="D745" s="106">
        <v>0</v>
      </c>
      <c r="E745" s="19">
        <v>0</v>
      </c>
      <c r="F745" s="106">
        <v>0</v>
      </c>
      <c r="G745" s="19">
        <v>0</v>
      </c>
      <c r="H745" s="106">
        <v>0</v>
      </c>
      <c r="I745" s="92">
        <v>0</v>
      </c>
      <c r="J745" s="106">
        <v>0</v>
      </c>
      <c r="K745" s="19">
        <v>0</v>
      </c>
      <c r="L745" s="106">
        <v>0</v>
      </c>
      <c r="M745" s="92">
        <v>0</v>
      </c>
      <c r="N745" s="105">
        <f t="shared" ref="N745:N750" si="302">SUM(B745:M745)</f>
        <v>0</v>
      </c>
    </row>
    <row r="746" spans="1:14" s="9" customFormat="1" ht="23.25" customHeight="1" x14ac:dyDescent="0.25">
      <c r="A746" s="12" t="s">
        <v>94</v>
      </c>
      <c r="B746" s="106">
        <v>0</v>
      </c>
      <c r="C746" s="19">
        <v>0</v>
      </c>
      <c r="D746" s="106">
        <v>0</v>
      </c>
      <c r="E746" s="19">
        <v>0</v>
      </c>
      <c r="F746" s="106">
        <v>0</v>
      </c>
      <c r="G746" s="19">
        <v>0</v>
      </c>
      <c r="H746" s="106">
        <v>0</v>
      </c>
      <c r="I746" s="92">
        <v>0</v>
      </c>
      <c r="J746" s="106">
        <v>0</v>
      </c>
      <c r="K746" s="19">
        <v>0</v>
      </c>
      <c r="L746" s="106">
        <v>0</v>
      </c>
      <c r="M746" s="92">
        <v>0</v>
      </c>
      <c r="N746" s="105">
        <f t="shared" si="302"/>
        <v>0</v>
      </c>
    </row>
    <row r="747" spans="1:14" s="4" customFormat="1" ht="23.25" customHeight="1" x14ac:dyDescent="0.25">
      <c r="A747" s="12" t="s">
        <v>95</v>
      </c>
      <c r="B747" s="106">
        <v>0</v>
      </c>
      <c r="C747" s="19">
        <v>0</v>
      </c>
      <c r="D747" s="106">
        <v>0</v>
      </c>
      <c r="E747" s="19">
        <v>0</v>
      </c>
      <c r="F747" s="106">
        <v>0</v>
      </c>
      <c r="G747" s="19">
        <v>0</v>
      </c>
      <c r="H747" s="106">
        <v>0</v>
      </c>
      <c r="I747" s="92">
        <v>0</v>
      </c>
      <c r="J747" s="106">
        <v>0</v>
      </c>
      <c r="K747" s="19">
        <v>0</v>
      </c>
      <c r="L747" s="106">
        <v>0</v>
      </c>
      <c r="M747" s="92">
        <v>0</v>
      </c>
      <c r="N747" s="105">
        <f t="shared" si="302"/>
        <v>0</v>
      </c>
    </row>
    <row r="748" spans="1:14" s="4" customFormat="1" ht="23.25" customHeight="1" x14ac:dyDescent="0.25">
      <c r="A748" s="12" t="s">
        <v>96</v>
      </c>
      <c r="B748" s="106">
        <v>0</v>
      </c>
      <c r="C748" s="19">
        <v>0</v>
      </c>
      <c r="D748" s="106">
        <v>0</v>
      </c>
      <c r="E748" s="19">
        <v>0</v>
      </c>
      <c r="F748" s="106">
        <v>0</v>
      </c>
      <c r="G748" s="19">
        <v>0</v>
      </c>
      <c r="H748" s="106">
        <v>0</v>
      </c>
      <c r="I748" s="92">
        <v>0</v>
      </c>
      <c r="J748" s="106">
        <v>0</v>
      </c>
      <c r="K748" s="19">
        <v>0</v>
      </c>
      <c r="L748" s="106">
        <v>0</v>
      </c>
      <c r="M748" s="92">
        <v>0</v>
      </c>
      <c r="N748" s="105">
        <f t="shared" si="302"/>
        <v>0</v>
      </c>
    </row>
    <row r="749" spans="1:14" s="4" customFormat="1" ht="23.25" customHeight="1" x14ac:dyDescent="0.25">
      <c r="A749" s="12" t="s">
        <v>97</v>
      </c>
      <c r="B749" s="106">
        <v>0</v>
      </c>
      <c r="C749" s="19">
        <v>0</v>
      </c>
      <c r="D749" s="106">
        <v>0</v>
      </c>
      <c r="E749" s="19">
        <v>0</v>
      </c>
      <c r="F749" s="106">
        <v>0</v>
      </c>
      <c r="G749" s="19">
        <v>0</v>
      </c>
      <c r="H749" s="106">
        <v>0</v>
      </c>
      <c r="I749" s="92">
        <v>0</v>
      </c>
      <c r="J749" s="106">
        <v>0</v>
      </c>
      <c r="K749" s="19">
        <v>0</v>
      </c>
      <c r="L749" s="106">
        <v>0</v>
      </c>
      <c r="M749" s="92">
        <v>0</v>
      </c>
      <c r="N749" s="105">
        <f t="shared" si="302"/>
        <v>0</v>
      </c>
    </row>
    <row r="750" spans="1:14" s="9" customFormat="1" ht="23.25" customHeight="1" x14ac:dyDescent="0.25">
      <c r="A750" s="13" t="s">
        <v>7</v>
      </c>
      <c r="B750" s="105">
        <f>SUM(B745:B749)</f>
        <v>0</v>
      </c>
      <c r="C750" s="14">
        <f>SUM(C745:C749)</f>
        <v>0</v>
      </c>
      <c r="D750" s="105">
        <f>SUM(D745:D749)</f>
        <v>0</v>
      </c>
      <c r="E750" s="14">
        <f>SUM(E745:E749)</f>
        <v>0</v>
      </c>
      <c r="F750" s="105">
        <v>0</v>
      </c>
      <c r="G750" s="14">
        <v>0</v>
      </c>
      <c r="H750" s="105">
        <v>0</v>
      </c>
      <c r="I750" s="14">
        <v>0</v>
      </c>
      <c r="J750" s="105">
        <v>0</v>
      </c>
      <c r="K750" s="14">
        <v>0</v>
      </c>
      <c r="L750" s="105">
        <v>0</v>
      </c>
      <c r="M750" s="44">
        <v>0</v>
      </c>
      <c r="N750" s="105">
        <f t="shared" si="302"/>
        <v>0</v>
      </c>
    </row>
    <row r="751" spans="1:14" s="4" customFormat="1" ht="23.25" customHeight="1" x14ac:dyDescent="0.25">
      <c r="A751" s="13" t="s">
        <v>99</v>
      </c>
      <c r="B751" s="124">
        <f t="shared" ref="B751:N751" si="303">IF(B741=0,0,(B750/B741)*100)</f>
        <v>0</v>
      </c>
      <c r="C751" s="29">
        <f t="shared" si="303"/>
        <v>0</v>
      </c>
      <c r="D751" s="124">
        <f t="shared" si="303"/>
        <v>0</v>
      </c>
      <c r="E751" s="29">
        <f t="shared" si="303"/>
        <v>0</v>
      </c>
      <c r="F751" s="124">
        <f t="shared" si="303"/>
        <v>0</v>
      </c>
      <c r="G751" s="29">
        <f t="shared" si="303"/>
        <v>0</v>
      </c>
      <c r="H751" s="124">
        <f t="shared" si="303"/>
        <v>0</v>
      </c>
      <c r="I751" s="29">
        <f t="shared" si="303"/>
        <v>0</v>
      </c>
      <c r="J751" s="124">
        <f t="shared" si="303"/>
        <v>0</v>
      </c>
      <c r="K751" s="29">
        <f t="shared" si="303"/>
        <v>0</v>
      </c>
      <c r="L751" s="124">
        <f t="shared" si="303"/>
        <v>0</v>
      </c>
      <c r="M751" s="29">
        <f t="shared" si="303"/>
        <v>0</v>
      </c>
      <c r="N751" s="124">
        <f t="shared" si="303"/>
        <v>0</v>
      </c>
    </row>
    <row r="752" spans="1:14" s="4" customFormat="1" ht="23.25" customHeight="1" x14ac:dyDescent="0.25">
      <c r="A752" s="13" t="s">
        <v>53</v>
      </c>
      <c r="B752" s="124">
        <f t="shared" ref="B752:N752" si="304">B750/B1485</f>
        <v>0</v>
      </c>
      <c r="C752" s="29">
        <f t="shared" si="304"/>
        <v>0</v>
      </c>
      <c r="D752" s="124">
        <f t="shared" si="304"/>
        <v>0</v>
      </c>
      <c r="E752" s="29">
        <f t="shared" si="304"/>
        <v>0</v>
      </c>
      <c r="F752" s="124">
        <f t="shared" si="304"/>
        <v>0</v>
      </c>
      <c r="G752" s="29">
        <f t="shared" si="304"/>
        <v>0</v>
      </c>
      <c r="H752" s="124">
        <f t="shared" si="304"/>
        <v>0</v>
      </c>
      <c r="I752" s="29">
        <f t="shared" si="304"/>
        <v>0</v>
      </c>
      <c r="J752" s="124">
        <f t="shared" si="304"/>
        <v>0</v>
      </c>
      <c r="K752" s="29">
        <f t="shared" si="304"/>
        <v>0</v>
      </c>
      <c r="L752" s="124">
        <f t="shared" si="304"/>
        <v>0</v>
      </c>
      <c r="M752" s="29">
        <f t="shared" si="304"/>
        <v>0</v>
      </c>
      <c r="N752" s="124">
        <f t="shared" si="304"/>
        <v>0</v>
      </c>
    </row>
    <row r="753" spans="1:14" s="4" customFormat="1" ht="12" customHeight="1" x14ac:dyDescent="0.25">
      <c r="A753" s="39"/>
      <c r="B753" s="40"/>
      <c r="C753" s="40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8"/>
    </row>
    <row r="754" spans="1:14" s="122" customFormat="1" ht="23.25" customHeight="1" x14ac:dyDescent="0.25">
      <c r="A754" s="200" t="s">
        <v>474</v>
      </c>
      <c r="B754" s="107"/>
      <c r="C754" s="107"/>
      <c r="D754" s="107"/>
      <c r="E754" s="107"/>
      <c r="F754" s="107"/>
      <c r="G754" s="107"/>
      <c r="H754" s="107"/>
      <c r="I754" s="107"/>
      <c r="J754" s="107"/>
      <c r="K754" s="107"/>
      <c r="L754" s="107"/>
      <c r="M754" s="107"/>
      <c r="N754" s="108"/>
    </row>
    <row r="755" spans="1:14" s="16" customFormat="1" ht="12" customHeight="1" x14ac:dyDescent="0.25">
      <c r="A755" s="39"/>
      <c r="B755" s="40"/>
      <c r="C755" s="40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8"/>
    </row>
    <row r="756" spans="1:14" s="9" customFormat="1" ht="23.25" customHeight="1" x14ac:dyDescent="0.25">
      <c r="A756" s="103" t="s">
        <v>393</v>
      </c>
      <c r="B756" s="107"/>
      <c r="C756" s="107"/>
      <c r="D756" s="107"/>
      <c r="E756" s="107"/>
      <c r="F756" s="107"/>
      <c r="G756" s="107"/>
      <c r="H756" s="107"/>
      <c r="I756" s="107"/>
      <c r="J756" s="107"/>
      <c r="K756" s="107"/>
      <c r="L756" s="107"/>
      <c r="M756" s="107"/>
      <c r="N756" s="108"/>
    </row>
    <row r="757" spans="1:14" s="9" customFormat="1" ht="23.25" customHeight="1" x14ac:dyDescent="0.25">
      <c r="A757" s="12" t="s">
        <v>22</v>
      </c>
      <c r="B757" s="106">
        <v>32</v>
      </c>
      <c r="C757" s="19">
        <v>12</v>
      </c>
      <c r="D757" s="106">
        <v>27</v>
      </c>
      <c r="E757" s="19">
        <v>9</v>
      </c>
      <c r="F757" s="106">
        <v>8</v>
      </c>
      <c r="G757" s="92">
        <v>13</v>
      </c>
      <c r="H757" s="175">
        <v>15</v>
      </c>
      <c r="I757" s="19">
        <v>14</v>
      </c>
      <c r="J757" s="106">
        <v>18</v>
      </c>
      <c r="K757" s="19">
        <v>14</v>
      </c>
      <c r="L757" s="106">
        <v>1</v>
      </c>
      <c r="M757" s="19">
        <v>0</v>
      </c>
      <c r="N757" s="105">
        <f>SUM(B757:M757)</f>
        <v>163</v>
      </c>
    </row>
    <row r="758" spans="1:14" s="9" customFormat="1" ht="23.25" customHeight="1" x14ac:dyDescent="0.25">
      <c r="A758" s="10" t="s">
        <v>18</v>
      </c>
      <c r="B758" s="106">
        <v>10</v>
      </c>
      <c r="C758" s="19">
        <v>25</v>
      </c>
      <c r="D758" s="106">
        <v>15</v>
      </c>
      <c r="E758" s="19">
        <v>11</v>
      </c>
      <c r="F758" s="106">
        <v>9</v>
      </c>
      <c r="G758" s="92">
        <v>13</v>
      </c>
      <c r="H758" s="175">
        <v>13</v>
      </c>
      <c r="I758" s="19">
        <v>15</v>
      </c>
      <c r="J758" s="106">
        <v>16</v>
      </c>
      <c r="K758" s="19">
        <v>7</v>
      </c>
      <c r="L758" s="106">
        <v>6</v>
      </c>
      <c r="M758" s="19">
        <v>2</v>
      </c>
      <c r="N758" s="105">
        <f t="shared" ref="N758:N765" si="305">SUM(B758:M758)</f>
        <v>142</v>
      </c>
    </row>
    <row r="759" spans="1:14" s="9" customFormat="1" ht="23.25" customHeight="1" x14ac:dyDescent="0.25">
      <c r="A759" s="10" t="s">
        <v>5</v>
      </c>
      <c r="B759" s="106">
        <v>0</v>
      </c>
      <c r="C759" s="19">
        <v>0</v>
      </c>
      <c r="D759" s="106">
        <v>0</v>
      </c>
      <c r="E759" s="19">
        <v>0</v>
      </c>
      <c r="F759" s="106">
        <v>5</v>
      </c>
      <c r="G759" s="92">
        <v>1</v>
      </c>
      <c r="H759" s="175">
        <v>0</v>
      </c>
      <c r="I759" s="19">
        <v>2</v>
      </c>
      <c r="J759" s="106">
        <v>0</v>
      </c>
      <c r="K759" s="19">
        <v>0</v>
      </c>
      <c r="L759" s="106">
        <v>0</v>
      </c>
      <c r="M759" s="19">
        <v>6</v>
      </c>
      <c r="N759" s="105">
        <f t="shared" si="305"/>
        <v>14</v>
      </c>
    </row>
    <row r="760" spans="1:14" s="9" customFormat="1" ht="23.25" customHeight="1" x14ac:dyDescent="0.25">
      <c r="A760" s="12" t="s">
        <v>6</v>
      </c>
      <c r="B760" s="106">
        <v>4</v>
      </c>
      <c r="C760" s="19">
        <v>6</v>
      </c>
      <c r="D760" s="106">
        <v>2</v>
      </c>
      <c r="E760" s="19">
        <v>6</v>
      </c>
      <c r="F760" s="106">
        <v>8</v>
      </c>
      <c r="G760" s="92">
        <v>5</v>
      </c>
      <c r="H760" s="175">
        <v>9</v>
      </c>
      <c r="I760" s="19">
        <v>6</v>
      </c>
      <c r="J760" s="106">
        <v>6</v>
      </c>
      <c r="K760" s="19">
        <v>6</v>
      </c>
      <c r="L760" s="106">
        <v>1</v>
      </c>
      <c r="M760" s="19">
        <v>0</v>
      </c>
      <c r="N760" s="105">
        <f t="shared" si="305"/>
        <v>59</v>
      </c>
    </row>
    <row r="761" spans="1:14" s="9" customFormat="1" ht="23.25" customHeight="1" x14ac:dyDescent="0.25">
      <c r="A761" s="12" t="s">
        <v>207</v>
      </c>
      <c r="B761" s="106">
        <v>0</v>
      </c>
      <c r="C761" s="19">
        <v>0</v>
      </c>
      <c r="D761" s="106">
        <v>0</v>
      </c>
      <c r="E761" s="19">
        <v>0</v>
      </c>
      <c r="F761" s="106">
        <v>0</v>
      </c>
      <c r="G761" s="92">
        <v>0</v>
      </c>
      <c r="H761" s="175">
        <v>0</v>
      </c>
      <c r="I761" s="19">
        <v>1</v>
      </c>
      <c r="J761" s="106">
        <v>0</v>
      </c>
      <c r="K761" s="19">
        <v>0</v>
      </c>
      <c r="L761" s="106">
        <v>0</v>
      </c>
      <c r="M761" s="19">
        <v>0</v>
      </c>
      <c r="N761" s="105">
        <f t="shared" si="305"/>
        <v>1</v>
      </c>
    </row>
    <row r="762" spans="1:14" s="9" customFormat="1" ht="23.25" customHeight="1" x14ac:dyDescent="0.25">
      <c r="A762" s="12" t="s">
        <v>220</v>
      </c>
      <c r="B762" s="106">
        <v>0</v>
      </c>
      <c r="C762" s="19">
        <v>0</v>
      </c>
      <c r="D762" s="106">
        <v>0</v>
      </c>
      <c r="E762" s="19">
        <v>0</v>
      </c>
      <c r="F762" s="106">
        <v>0</v>
      </c>
      <c r="G762" s="92">
        <v>0</v>
      </c>
      <c r="H762" s="175">
        <v>0</v>
      </c>
      <c r="I762" s="19">
        <v>0</v>
      </c>
      <c r="J762" s="106">
        <v>0</v>
      </c>
      <c r="K762" s="19">
        <v>0</v>
      </c>
      <c r="L762" s="106">
        <v>0</v>
      </c>
      <c r="M762" s="19">
        <v>0</v>
      </c>
      <c r="N762" s="105">
        <f t="shared" si="305"/>
        <v>0</v>
      </c>
    </row>
    <row r="763" spans="1:14" s="4" customFormat="1" ht="23.25" customHeight="1" x14ac:dyDescent="0.25">
      <c r="A763" s="12" t="s">
        <v>14</v>
      </c>
      <c r="B763" s="106">
        <v>11</v>
      </c>
      <c r="C763" s="19">
        <v>6</v>
      </c>
      <c r="D763" s="106">
        <v>22</v>
      </c>
      <c r="E763" s="19">
        <v>13</v>
      </c>
      <c r="F763" s="106">
        <v>13</v>
      </c>
      <c r="G763" s="92">
        <v>22</v>
      </c>
      <c r="H763" s="175">
        <v>15</v>
      </c>
      <c r="I763" s="19">
        <v>9</v>
      </c>
      <c r="J763" s="106">
        <v>12</v>
      </c>
      <c r="K763" s="19">
        <v>20</v>
      </c>
      <c r="L763" s="106">
        <v>16</v>
      </c>
      <c r="M763" s="19">
        <v>0</v>
      </c>
      <c r="N763" s="105">
        <f t="shared" si="305"/>
        <v>159</v>
      </c>
    </row>
    <row r="764" spans="1:14" s="4" customFormat="1" ht="23.25" customHeight="1" x14ac:dyDescent="0.25">
      <c r="A764" s="12" t="s">
        <v>242</v>
      </c>
      <c r="B764" s="106">
        <v>6</v>
      </c>
      <c r="C764" s="19">
        <v>2</v>
      </c>
      <c r="D764" s="106">
        <v>5</v>
      </c>
      <c r="E764" s="19">
        <v>3</v>
      </c>
      <c r="F764" s="106">
        <v>5</v>
      </c>
      <c r="G764" s="92">
        <v>2</v>
      </c>
      <c r="H764" s="175">
        <v>3</v>
      </c>
      <c r="I764" s="19">
        <v>1</v>
      </c>
      <c r="J764" s="106">
        <v>6</v>
      </c>
      <c r="K764" s="19">
        <v>3</v>
      </c>
      <c r="L764" s="106">
        <v>0</v>
      </c>
      <c r="M764" s="19">
        <v>0</v>
      </c>
      <c r="N764" s="105">
        <f t="shared" si="305"/>
        <v>36</v>
      </c>
    </row>
    <row r="765" spans="1:14" s="4" customFormat="1" ht="23.25" customHeight="1" x14ac:dyDescent="0.25">
      <c r="A765" s="12" t="s">
        <v>16</v>
      </c>
      <c r="B765" s="106">
        <v>0</v>
      </c>
      <c r="C765" s="19">
        <v>1</v>
      </c>
      <c r="D765" s="106">
        <v>2</v>
      </c>
      <c r="E765" s="19">
        <v>0</v>
      </c>
      <c r="F765" s="106">
        <v>0</v>
      </c>
      <c r="G765" s="92">
        <v>0</v>
      </c>
      <c r="H765" s="175">
        <v>2</v>
      </c>
      <c r="I765" s="19">
        <v>0</v>
      </c>
      <c r="J765" s="106">
        <v>1</v>
      </c>
      <c r="K765" s="19">
        <v>1</v>
      </c>
      <c r="L765" s="106">
        <v>0</v>
      </c>
      <c r="M765" s="19">
        <v>0</v>
      </c>
      <c r="N765" s="105">
        <f t="shared" si="305"/>
        <v>7</v>
      </c>
    </row>
    <row r="766" spans="1:14" s="9" customFormat="1" ht="23.25" customHeight="1" x14ac:dyDescent="0.25">
      <c r="A766" s="13" t="s">
        <v>7</v>
      </c>
      <c r="B766" s="105">
        <f>SUM(B757:B765)</f>
        <v>63</v>
      </c>
      <c r="C766" s="15">
        <f t="shared" ref="C766:M766" si="306">SUM(C757:C765)</f>
        <v>52</v>
      </c>
      <c r="D766" s="105">
        <f t="shared" si="306"/>
        <v>73</v>
      </c>
      <c r="E766" s="15">
        <f t="shared" si="306"/>
        <v>42</v>
      </c>
      <c r="F766" s="105">
        <f t="shared" si="306"/>
        <v>48</v>
      </c>
      <c r="G766" s="15">
        <f t="shared" si="306"/>
        <v>56</v>
      </c>
      <c r="H766" s="176">
        <f t="shared" si="306"/>
        <v>57</v>
      </c>
      <c r="I766" s="15">
        <v>32</v>
      </c>
      <c r="J766" s="105">
        <f t="shared" si="306"/>
        <v>59</v>
      </c>
      <c r="K766" s="15">
        <f t="shared" si="306"/>
        <v>51</v>
      </c>
      <c r="L766" s="105">
        <f t="shared" si="306"/>
        <v>24</v>
      </c>
      <c r="M766" s="15">
        <f t="shared" si="306"/>
        <v>8</v>
      </c>
      <c r="N766" s="105">
        <f>SUM(B766:M766)</f>
        <v>565</v>
      </c>
    </row>
    <row r="767" spans="1:14" s="4" customFormat="1" ht="12" customHeight="1" x14ac:dyDescent="0.25">
      <c r="A767" s="53" t="s">
        <v>100</v>
      </c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5"/>
    </row>
    <row r="768" spans="1:14" s="4" customFormat="1" ht="23.25" customHeight="1" x14ac:dyDescent="0.25">
      <c r="A768" s="103" t="s">
        <v>292</v>
      </c>
      <c r="B768" s="107"/>
      <c r="C768" s="107"/>
      <c r="D768" s="107"/>
      <c r="E768" s="107"/>
      <c r="F768" s="107"/>
      <c r="G768" s="107"/>
      <c r="H768" s="107"/>
      <c r="I768" s="107"/>
      <c r="J768" s="107"/>
      <c r="K768" s="107"/>
      <c r="L768" s="107"/>
      <c r="M768" s="107"/>
      <c r="N768" s="108"/>
    </row>
    <row r="769" spans="1:14" s="9" customFormat="1" ht="23.25" customHeight="1" x14ac:dyDescent="0.25">
      <c r="A769" s="13" t="s">
        <v>7</v>
      </c>
      <c r="B769" s="105">
        <f t="shared" ref="B769:M769" si="307">B766</f>
        <v>63</v>
      </c>
      <c r="C769" s="14">
        <f t="shared" si="307"/>
        <v>52</v>
      </c>
      <c r="D769" s="105">
        <f t="shared" si="307"/>
        <v>73</v>
      </c>
      <c r="E769" s="14">
        <f t="shared" si="307"/>
        <v>42</v>
      </c>
      <c r="F769" s="105">
        <f t="shared" si="307"/>
        <v>48</v>
      </c>
      <c r="G769" s="14">
        <f t="shared" si="307"/>
        <v>56</v>
      </c>
      <c r="H769" s="105">
        <f t="shared" si="307"/>
        <v>57</v>
      </c>
      <c r="I769" s="14">
        <f t="shared" si="307"/>
        <v>32</v>
      </c>
      <c r="J769" s="105">
        <f t="shared" si="307"/>
        <v>59</v>
      </c>
      <c r="K769" s="14">
        <f t="shared" si="307"/>
        <v>51</v>
      </c>
      <c r="L769" s="105">
        <f t="shared" si="307"/>
        <v>24</v>
      </c>
      <c r="M769" s="14">
        <f t="shared" si="307"/>
        <v>8</v>
      </c>
      <c r="N769" s="105">
        <f>SUM(B769:M769)</f>
        <v>565</v>
      </c>
    </row>
    <row r="770" spans="1:14" s="4" customFormat="1" ht="23.25" customHeight="1" x14ac:dyDescent="0.25">
      <c r="A770" s="13" t="s">
        <v>101</v>
      </c>
      <c r="B770" s="124">
        <f t="shared" ref="B770:N770" si="308">IF(B787=0,0,(B769/B787)*100)</f>
        <v>21.140939597315437</v>
      </c>
      <c r="C770" s="29">
        <f t="shared" si="308"/>
        <v>16.149068322981368</v>
      </c>
      <c r="D770" s="124">
        <f t="shared" si="308"/>
        <v>21.159420289855071</v>
      </c>
      <c r="E770" s="29">
        <f t="shared" si="308"/>
        <v>15.217391304347828</v>
      </c>
      <c r="F770" s="124">
        <f t="shared" si="308"/>
        <v>13.753581661891118</v>
      </c>
      <c r="G770" s="29">
        <f t="shared" si="308"/>
        <v>20.216606498194945</v>
      </c>
      <c r="H770" s="124">
        <f t="shared" si="308"/>
        <v>17.701863354037268</v>
      </c>
      <c r="I770" s="29">
        <f t="shared" si="308"/>
        <v>14.349775784753364</v>
      </c>
      <c r="J770" s="124">
        <f t="shared" si="308"/>
        <v>24.180327868852459</v>
      </c>
      <c r="K770" s="29">
        <f t="shared" si="308"/>
        <v>16.831683168316832</v>
      </c>
      <c r="L770" s="124">
        <f t="shared" si="308"/>
        <v>8.7272727272727284</v>
      </c>
      <c r="M770" s="29">
        <f t="shared" si="308"/>
        <v>13.114754098360656</v>
      </c>
      <c r="N770" s="124">
        <f t="shared" si="308"/>
        <v>17.147192716236724</v>
      </c>
    </row>
    <row r="771" spans="1:14" s="9" customFormat="1" ht="23.25" customHeight="1" x14ac:dyDescent="0.25">
      <c r="A771" s="13" t="s">
        <v>53</v>
      </c>
      <c r="B771" s="124">
        <f t="shared" ref="B771:N771" si="309">B769/B1485</f>
        <v>2.032258064516129</v>
      </c>
      <c r="C771" s="29">
        <f t="shared" si="309"/>
        <v>1.8571428571428572</v>
      </c>
      <c r="D771" s="124">
        <f t="shared" si="309"/>
        <v>2.3548387096774195</v>
      </c>
      <c r="E771" s="29">
        <f t="shared" si="309"/>
        <v>1.4</v>
      </c>
      <c r="F771" s="124">
        <f t="shared" si="309"/>
        <v>1.5483870967741935</v>
      </c>
      <c r="G771" s="29">
        <f t="shared" si="309"/>
        <v>1.8666666666666667</v>
      </c>
      <c r="H771" s="124">
        <f t="shared" si="309"/>
        <v>1.8387096774193548</v>
      </c>
      <c r="I771" s="29">
        <f t="shared" si="309"/>
        <v>1.032258064516129</v>
      </c>
      <c r="J771" s="124">
        <f t="shared" si="309"/>
        <v>1.9666666666666666</v>
      </c>
      <c r="K771" s="29">
        <f t="shared" si="309"/>
        <v>1.6451612903225807</v>
      </c>
      <c r="L771" s="124">
        <f t="shared" si="309"/>
        <v>0.8</v>
      </c>
      <c r="M771" s="29">
        <f t="shared" si="309"/>
        <v>0.25806451612903225</v>
      </c>
      <c r="N771" s="124">
        <f t="shared" si="309"/>
        <v>6.1413043478260869</v>
      </c>
    </row>
    <row r="772" spans="1:14" s="9" customFormat="1" ht="12" customHeight="1" x14ac:dyDescent="0.25">
      <c r="A772" s="39"/>
      <c r="B772" s="40"/>
      <c r="C772" s="40"/>
      <c r="D772" s="40"/>
      <c r="E772" s="40"/>
      <c r="F772" s="136"/>
      <c r="G772" s="40"/>
      <c r="H772" s="40"/>
      <c r="I772" s="40"/>
      <c r="J772" s="40"/>
      <c r="K772" s="40"/>
      <c r="L772" s="40"/>
      <c r="M772" s="40"/>
      <c r="N772" s="8"/>
    </row>
    <row r="773" spans="1:14" s="9" customFormat="1" ht="23.25" customHeight="1" x14ac:dyDescent="0.25">
      <c r="A773" s="103" t="s">
        <v>475</v>
      </c>
      <c r="B773" s="107"/>
      <c r="C773" s="107"/>
      <c r="D773" s="107"/>
      <c r="E773" s="107"/>
      <c r="F773" s="107"/>
      <c r="G773" s="107"/>
      <c r="H773" s="107"/>
      <c r="I773" s="107"/>
      <c r="J773" s="107"/>
      <c r="K773" s="107"/>
      <c r="L773" s="107"/>
      <c r="M773" s="107"/>
      <c r="N773" s="108"/>
    </row>
    <row r="774" spans="1:14" s="9" customFormat="1" ht="23.25" customHeight="1" x14ac:dyDescent="0.25">
      <c r="A774" s="12" t="s">
        <v>102</v>
      </c>
      <c r="B774" s="106">
        <v>0</v>
      </c>
      <c r="C774" s="19">
        <v>0</v>
      </c>
      <c r="D774" s="106">
        <v>0</v>
      </c>
      <c r="E774" s="92">
        <v>0</v>
      </c>
      <c r="F774" s="106">
        <v>2</v>
      </c>
      <c r="G774" s="19">
        <v>0</v>
      </c>
      <c r="H774" s="106">
        <v>0</v>
      </c>
      <c r="I774" s="19">
        <v>0</v>
      </c>
      <c r="J774" s="106">
        <v>6</v>
      </c>
      <c r="K774" s="19">
        <v>1</v>
      </c>
      <c r="L774" s="106">
        <v>2</v>
      </c>
      <c r="M774" s="19">
        <v>0</v>
      </c>
      <c r="N774" s="105">
        <f>SUM(B774:M774)</f>
        <v>11</v>
      </c>
    </row>
    <row r="775" spans="1:14" s="9" customFormat="1" ht="23.25" customHeight="1" x14ac:dyDescent="0.25">
      <c r="A775" s="12" t="s">
        <v>91</v>
      </c>
      <c r="B775" s="106">
        <v>49</v>
      </c>
      <c r="C775" s="19">
        <v>50</v>
      </c>
      <c r="D775" s="106">
        <v>47</v>
      </c>
      <c r="E775" s="19">
        <v>37</v>
      </c>
      <c r="F775" s="106">
        <v>55</v>
      </c>
      <c r="G775" s="19">
        <v>25</v>
      </c>
      <c r="H775" s="106">
        <v>37</v>
      </c>
      <c r="I775" s="19">
        <v>32</v>
      </c>
      <c r="J775" s="106">
        <v>40</v>
      </c>
      <c r="K775" s="19">
        <v>43</v>
      </c>
      <c r="L775" s="106">
        <v>18</v>
      </c>
      <c r="M775" s="19">
        <v>6</v>
      </c>
      <c r="N775" s="105">
        <f>SUM(B775:M775)</f>
        <v>439</v>
      </c>
    </row>
    <row r="776" spans="1:14" s="9" customFormat="1" ht="23.25" customHeight="1" x14ac:dyDescent="0.25">
      <c r="A776" s="13" t="s">
        <v>7</v>
      </c>
      <c r="B776" s="105">
        <f>SUM(B774:B775)</f>
        <v>49</v>
      </c>
      <c r="C776" s="15">
        <f>SUM(C774:C775)</f>
        <v>50</v>
      </c>
      <c r="D776" s="105">
        <f t="shared" ref="D776:I776" si="310">SUM(D774:D775)</f>
        <v>47</v>
      </c>
      <c r="E776" s="15">
        <f t="shared" si="310"/>
        <v>37</v>
      </c>
      <c r="F776" s="105">
        <f t="shared" si="310"/>
        <v>57</v>
      </c>
      <c r="G776" s="44">
        <f t="shared" si="310"/>
        <v>25</v>
      </c>
      <c r="H776" s="105">
        <f t="shared" si="310"/>
        <v>37</v>
      </c>
      <c r="I776" s="44">
        <f t="shared" si="310"/>
        <v>32</v>
      </c>
      <c r="J776" s="105">
        <f>SUM(J774:J775)</f>
        <v>46</v>
      </c>
      <c r="K776" s="15">
        <f>SUM(K774:K775)</f>
        <v>44</v>
      </c>
      <c r="L776" s="105">
        <f>SUM(L774:L775)</f>
        <v>20</v>
      </c>
      <c r="M776" s="15">
        <f>SUM(M774:M775)</f>
        <v>6</v>
      </c>
      <c r="N776" s="105">
        <f>SUM(B776:M776)</f>
        <v>450</v>
      </c>
    </row>
    <row r="777" spans="1:14" s="9" customFormat="1" ht="23.25" customHeight="1" x14ac:dyDescent="0.25">
      <c r="A777" s="13" t="s">
        <v>92</v>
      </c>
      <c r="B777" s="124">
        <f t="shared" ref="B777:N777" si="311">IF(B787=0,0,(B776/B787)*100)</f>
        <v>16.44295302013423</v>
      </c>
      <c r="C777" s="29">
        <f t="shared" si="311"/>
        <v>15.527950310559005</v>
      </c>
      <c r="D777" s="124">
        <f t="shared" si="311"/>
        <v>13.623188405797102</v>
      </c>
      <c r="E777" s="29">
        <f t="shared" si="311"/>
        <v>13.405797101449277</v>
      </c>
      <c r="F777" s="124">
        <f t="shared" si="311"/>
        <v>16.332378223495702</v>
      </c>
      <c r="G777" s="29">
        <f t="shared" si="311"/>
        <v>9.025270758122744</v>
      </c>
      <c r="H777" s="124">
        <f t="shared" si="311"/>
        <v>11.490683229813664</v>
      </c>
      <c r="I777" s="29">
        <f t="shared" si="311"/>
        <v>14.349775784753364</v>
      </c>
      <c r="J777" s="124">
        <f t="shared" si="311"/>
        <v>18.852459016393443</v>
      </c>
      <c r="K777" s="29">
        <f t="shared" si="311"/>
        <v>14.521452145214523</v>
      </c>
      <c r="L777" s="124">
        <f t="shared" si="311"/>
        <v>7.2727272727272725</v>
      </c>
      <c r="M777" s="29">
        <f t="shared" si="311"/>
        <v>9.8360655737704921</v>
      </c>
      <c r="N777" s="124">
        <f t="shared" si="311"/>
        <v>13.657056145675265</v>
      </c>
    </row>
    <row r="778" spans="1:14" s="9" customFormat="1" ht="23.25" customHeight="1" x14ac:dyDescent="0.25">
      <c r="A778" s="13" t="s">
        <v>53</v>
      </c>
      <c r="B778" s="124">
        <f t="shared" ref="B778:N778" si="312">B776/B1485</f>
        <v>1.5806451612903225</v>
      </c>
      <c r="C778" s="29">
        <f t="shared" si="312"/>
        <v>1.7857142857142858</v>
      </c>
      <c r="D778" s="124">
        <f t="shared" si="312"/>
        <v>1.5161290322580645</v>
      </c>
      <c r="E778" s="29">
        <f t="shared" si="312"/>
        <v>1.2333333333333334</v>
      </c>
      <c r="F778" s="124">
        <f t="shared" si="312"/>
        <v>1.8387096774193548</v>
      </c>
      <c r="G778" s="29">
        <f t="shared" si="312"/>
        <v>0.83333333333333337</v>
      </c>
      <c r="H778" s="124">
        <f t="shared" si="312"/>
        <v>1.1935483870967742</v>
      </c>
      <c r="I778" s="29">
        <f t="shared" si="312"/>
        <v>1.032258064516129</v>
      </c>
      <c r="J778" s="124">
        <f t="shared" si="312"/>
        <v>1.5333333333333334</v>
      </c>
      <c r="K778" s="29">
        <f t="shared" si="312"/>
        <v>1.4193548387096775</v>
      </c>
      <c r="L778" s="124">
        <f t="shared" si="312"/>
        <v>0.66666666666666663</v>
      </c>
      <c r="M778" s="29">
        <f t="shared" si="312"/>
        <v>0.19354838709677419</v>
      </c>
      <c r="N778" s="124">
        <f t="shared" si="312"/>
        <v>4.8913043478260869</v>
      </c>
    </row>
    <row r="779" spans="1:14" s="4" customFormat="1" ht="12" customHeight="1" x14ac:dyDescent="0.25">
      <c r="A779" s="6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8"/>
    </row>
    <row r="780" spans="1:14" s="4" customFormat="1" ht="23.25" customHeight="1" x14ac:dyDescent="0.25">
      <c r="A780" s="103" t="s">
        <v>476</v>
      </c>
      <c r="B780" s="107"/>
      <c r="C780" s="107"/>
      <c r="D780" s="107"/>
      <c r="E780" s="107"/>
      <c r="F780" s="107"/>
      <c r="G780" s="107"/>
      <c r="H780" s="107"/>
      <c r="I780" s="107"/>
      <c r="J780" s="107"/>
      <c r="K780" s="107"/>
      <c r="L780" s="107"/>
      <c r="M780" s="107"/>
      <c r="N780" s="108"/>
    </row>
    <row r="781" spans="1:14" s="4" customFormat="1" ht="23.25" customHeight="1" x14ac:dyDescent="0.25">
      <c r="A781" s="12" t="s">
        <v>260</v>
      </c>
      <c r="B781" s="106">
        <v>186</v>
      </c>
      <c r="C781" s="92">
        <v>220</v>
      </c>
      <c r="D781" s="106">
        <v>225</v>
      </c>
      <c r="E781" s="92">
        <v>197</v>
      </c>
      <c r="F781" s="106">
        <v>244</v>
      </c>
      <c r="G781" s="11">
        <v>196</v>
      </c>
      <c r="H781" s="106">
        <v>228</v>
      </c>
      <c r="I781" s="11">
        <v>159</v>
      </c>
      <c r="J781" s="106">
        <v>139</v>
      </c>
      <c r="K781" s="11">
        <v>208</v>
      </c>
      <c r="L781" s="106">
        <v>231</v>
      </c>
      <c r="M781" s="11">
        <v>47</v>
      </c>
      <c r="N781" s="105">
        <f>SUM(B781:M781)</f>
        <v>2280</v>
      </c>
    </row>
    <row r="782" spans="1:14" s="9" customFormat="1" ht="23.25" customHeight="1" x14ac:dyDescent="0.25">
      <c r="A782" s="13" t="s">
        <v>7</v>
      </c>
      <c r="B782" s="105">
        <f>B781</f>
        <v>186</v>
      </c>
      <c r="C782" s="14">
        <f>C781</f>
        <v>220</v>
      </c>
      <c r="D782" s="105">
        <f t="shared" ref="D782:M782" si="313">D781</f>
        <v>225</v>
      </c>
      <c r="E782" s="14">
        <f t="shared" si="313"/>
        <v>197</v>
      </c>
      <c r="F782" s="105">
        <f t="shared" si="313"/>
        <v>244</v>
      </c>
      <c r="G782" s="14">
        <f t="shared" si="313"/>
        <v>196</v>
      </c>
      <c r="H782" s="105">
        <f t="shared" si="313"/>
        <v>228</v>
      </c>
      <c r="I782" s="14">
        <f t="shared" si="313"/>
        <v>159</v>
      </c>
      <c r="J782" s="105">
        <f t="shared" si="313"/>
        <v>139</v>
      </c>
      <c r="K782" s="14">
        <f t="shared" si="313"/>
        <v>208</v>
      </c>
      <c r="L782" s="105">
        <f t="shared" si="313"/>
        <v>231</v>
      </c>
      <c r="M782" s="14">
        <f t="shared" si="313"/>
        <v>47</v>
      </c>
      <c r="N782" s="105">
        <f>SUM(B782:M782)</f>
        <v>2280</v>
      </c>
    </row>
    <row r="783" spans="1:14" s="9" customFormat="1" ht="23.25" customHeight="1" x14ac:dyDescent="0.25">
      <c r="A783" s="13" t="s">
        <v>92</v>
      </c>
      <c r="B783" s="124">
        <f t="shared" ref="B783:N783" si="314">IF(B787=0,0,(B782/B787)*100)</f>
        <v>62.416107382550337</v>
      </c>
      <c r="C783" s="29">
        <f t="shared" si="314"/>
        <v>68.322981366459629</v>
      </c>
      <c r="D783" s="124">
        <f t="shared" si="314"/>
        <v>65.217391304347828</v>
      </c>
      <c r="E783" s="29">
        <f t="shared" si="314"/>
        <v>71.376811594202891</v>
      </c>
      <c r="F783" s="124">
        <f t="shared" si="314"/>
        <v>69.914040114613186</v>
      </c>
      <c r="G783" s="29">
        <f t="shared" si="314"/>
        <v>70.758122743682307</v>
      </c>
      <c r="H783" s="124">
        <f t="shared" si="314"/>
        <v>70.807453416149073</v>
      </c>
      <c r="I783" s="29">
        <f t="shared" si="314"/>
        <v>71.300448430493262</v>
      </c>
      <c r="J783" s="124">
        <f t="shared" si="314"/>
        <v>56.967213114754102</v>
      </c>
      <c r="K783" s="29">
        <f t="shared" si="314"/>
        <v>68.646864686468646</v>
      </c>
      <c r="L783" s="124">
        <f t="shared" si="314"/>
        <v>84</v>
      </c>
      <c r="M783" s="29">
        <f t="shared" si="314"/>
        <v>77.049180327868854</v>
      </c>
      <c r="N783" s="124">
        <f t="shared" si="314"/>
        <v>69.195751138088013</v>
      </c>
    </row>
    <row r="784" spans="1:14" s="9" customFormat="1" ht="23.25" customHeight="1" x14ac:dyDescent="0.25">
      <c r="A784" s="13" t="s">
        <v>53</v>
      </c>
      <c r="B784" s="124">
        <f t="shared" ref="B784:N784" si="315">B782/B1485</f>
        <v>6</v>
      </c>
      <c r="C784" s="29">
        <f t="shared" si="315"/>
        <v>7.8571428571428568</v>
      </c>
      <c r="D784" s="124">
        <f t="shared" si="315"/>
        <v>7.258064516129032</v>
      </c>
      <c r="E784" s="29">
        <f t="shared" si="315"/>
        <v>6.5666666666666664</v>
      </c>
      <c r="F784" s="124">
        <f t="shared" si="315"/>
        <v>7.870967741935484</v>
      </c>
      <c r="G784" s="29">
        <f t="shared" si="315"/>
        <v>6.5333333333333332</v>
      </c>
      <c r="H784" s="124">
        <f t="shared" si="315"/>
        <v>7.354838709677419</v>
      </c>
      <c r="I784" s="29">
        <f t="shared" si="315"/>
        <v>5.129032258064516</v>
      </c>
      <c r="J784" s="124">
        <f t="shared" si="315"/>
        <v>4.6333333333333337</v>
      </c>
      <c r="K784" s="29">
        <f t="shared" si="315"/>
        <v>6.709677419354839</v>
      </c>
      <c r="L784" s="124">
        <f t="shared" si="315"/>
        <v>7.7</v>
      </c>
      <c r="M784" s="29">
        <f t="shared" si="315"/>
        <v>1.5161290322580645</v>
      </c>
      <c r="N784" s="124">
        <f t="shared" si="315"/>
        <v>24.782608695652176</v>
      </c>
    </row>
    <row r="785" spans="1:14" s="9" customFormat="1" ht="12" customHeight="1" x14ac:dyDescent="0.25">
      <c r="A785" s="39"/>
      <c r="B785" s="40"/>
      <c r="C785" s="40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8"/>
    </row>
    <row r="786" spans="1:14" s="9" customFormat="1" ht="23.25" customHeight="1" x14ac:dyDescent="0.25">
      <c r="A786" s="103" t="s">
        <v>477</v>
      </c>
      <c r="B786" s="107"/>
      <c r="C786" s="107"/>
      <c r="D786" s="107"/>
      <c r="E786" s="107"/>
      <c r="F786" s="107"/>
      <c r="G786" s="107"/>
      <c r="H786" s="107"/>
      <c r="I786" s="107"/>
      <c r="J786" s="107"/>
      <c r="K786" s="107"/>
      <c r="L786" s="107"/>
      <c r="M786" s="107"/>
      <c r="N786" s="108"/>
    </row>
    <row r="787" spans="1:14" s="9" customFormat="1" ht="23.25" customHeight="1" x14ac:dyDescent="0.25">
      <c r="A787" s="13" t="s">
        <v>7</v>
      </c>
      <c r="B787" s="105">
        <f t="shared" ref="B787:M787" si="316">B769+B776+B782</f>
        <v>298</v>
      </c>
      <c r="C787" s="14">
        <f t="shared" si="316"/>
        <v>322</v>
      </c>
      <c r="D787" s="105">
        <f>D769+D776+D782</f>
        <v>345</v>
      </c>
      <c r="E787" s="14">
        <f t="shared" si="316"/>
        <v>276</v>
      </c>
      <c r="F787" s="105">
        <f t="shared" si="316"/>
        <v>349</v>
      </c>
      <c r="G787" s="14">
        <f t="shared" si="316"/>
        <v>277</v>
      </c>
      <c r="H787" s="105">
        <f t="shared" si="316"/>
        <v>322</v>
      </c>
      <c r="I787" s="14">
        <f t="shared" si="316"/>
        <v>223</v>
      </c>
      <c r="J787" s="105">
        <f t="shared" si="316"/>
        <v>244</v>
      </c>
      <c r="K787" s="14">
        <f t="shared" si="316"/>
        <v>303</v>
      </c>
      <c r="L787" s="105">
        <f t="shared" si="316"/>
        <v>275</v>
      </c>
      <c r="M787" s="14">
        <f t="shared" si="316"/>
        <v>61</v>
      </c>
      <c r="N787" s="105">
        <f>SUM(B787:M787)</f>
        <v>3295</v>
      </c>
    </row>
    <row r="788" spans="1:14" s="9" customFormat="1" ht="23.25" customHeight="1" x14ac:dyDescent="0.25">
      <c r="A788" s="13" t="s">
        <v>53</v>
      </c>
      <c r="B788" s="120">
        <f t="shared" ref="B788:N788" si="317">B787/B1485</f>
        <v>9.612903225806452</v>
      </c>
      <c r="C788" s="24">
        <f t="shared" si="317"/>
        <v>11.5</v>
      </c>
      <c r="D788" s="120">
        <f t="shared" si="317"/>
        <v>11.129032258064516</v>
      </c>
      <c r="E788" s="24">
        <f t="shared" si="317"/>
        <v>9.1999999999999993</v>
      </c>
      <c r="F788" s="120">
        <f t="shared" si="317"/>
        <v>11.258064516129032</v>
      </c>
      <c r="G788" s="24">
        <f t="shared" si="317"/>
        <v>9.2333333333333325</v>
      </c>
      <c r="H788" s="120">
        <f t="shared" si="317"/>
        <v>10.387096774193548</v>
      </c>
      <c r="I788" s="24">
        <f t="shared" si="317"/>
        <v>7.193548387096774</v>
      </c>
      <c r="J788" s="120">
        <f t="shared" si="317"/>
        <v>8.1333333333333329</v>
      </c>
      <c r="K788" s="24">
        <f t="shared" si="317"/>
        <v>9.7741935483870961</v>
      </c>
      <c r="L788" s="120">
        <f t="shared" si="317"/>
        <v>9.1666666666666661</v>
      </c>
      <c r="M788" s="24">
        <f t="shared" si="317"/>
        <v>1.967741935483871</v>
      </c>
      <c r="N788" s="120">
        <f t="shared" si="317"/>
        <v>35.815217391304351</v>
      </c>
    </row>
    <row r="789" spans="1:14" s="9" customFormat="1" ht="23.25" customHeight="1" x14ac:dyDescent="0.25">
      <c r="A789" s="13" t="s">
        <v>259</v>
      </c>
      <c r="B789" s="124">
        <f>IF(B787&lt;&gt;0,IF(B1161&lt;&gt;0,B787/B1161*100,0),0)</f>
        <v>2.0288671023965139</v>
      </c>
      <c r="C789" s="93">
        <f t="shared" ref="C789:N789" si="318">IF(C787&lt;&gt;0,IF(C1161&lt;&gt;0,C787/C1161*100,0),0)</f>
        <v>2.1458083433293349</v>
      </c>
      <c r="D789" s="124">
        <f t="shared" si="318"/>
        <v>2.0302477490731481</v>
      </c>
      <c r="E789" s="93">
        <f t="shared" si="318"/>
        <v>1.9250889307386481</v>
      </c>
      <c r="F789" s="124">
        <f t="shared" si="318"/>
        <v>1.9134820987992764</v>
      </c>
      <c r="G789" s="93">
        <f t="shared" si="318"/>
        <v>1.5989378896328792</v>
      </c>
      <c r="H789" s="124">
        <f t="shared" si="318"/>
        <v>1.7789072426937738</v>
      </c>
      <c r="I789" s="93">
        <f t="shared" si="318"/>
        <v>1.2298020184194562</v>
      </c>
      <c r="J789" s="124">
        <f t="shared" si="318"/>
        <v>1.3076799399753469</v>
      </c>
      <c r="K789" s="93">
        <f t="shared" si="318"/>
        <v>1.9424322071927687</v>
      </c>
      <c r="L789" s="124">
        <f t="shared" si="318"/>
        <v>1.6850490196078431</v>
      </c>
      <c r="M789" s="93">
        <f t="shared" si="318"/>
        <v>0.44750935367911376</v>
      </c>
      <c r="N789" s="124">
        <f t="shared" si="318"/>
        <v>1.6723341623103083</v>
      </c>
    </row>
    <row r="790" spans="1:14" s="4" customFormat="1" ht="12" customHeight="1" x14ac:dyDescent="0.25">
      <c r="A790" s="56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8"/>
    </row>
    <row r="791" spans="1:14" s="122" customFormat="1" ht="23.25" customHeight="1" x14ac:dyDescent="0.25">
      <c r="A791" s="198" t="s">
        <v>478</v>
      </c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4"/>
    </row>
    <row r="792" spans="1:14" s="122" customFormat="1" ht="12" customHeight="1" x14ac:dyDescent="0.25">
      <c r="A792" s="125"/>
      <c r="B792" s="152"/>
      <c r="C792" s="152"/>
      <c r="D792" s="152"/>
      <c r="E792" s="152"/>
      <c r="F792" s="152"/>
      <c r="G792" s="152"/>
      <c r="H792" s="152"/>
      <c r="I792" s="152"/>
      <c r="J792" s="152"/>
      <c r="K792" s="152"/>
      <c r="L792" s="152"/>
      <c r="M792" s="152"/>
      <c r="N792" s="152"/>
    </row>
    <row r="793" spans="1:14" s="9" customFormat="1" ht="23.25" customHeight="1" x14ac:dyDescent="0.25">
      <c r="A793" s="119" t="s">
        <v>479</v>
      </c>
      <c r="B793" s="248"/>
      <c r="C793" s="249"/>
      <c r="D793" s="249"/>
      <c r="E793" s="249"/>
      <c r="F793" s="249"/>
      <c r="G793" s="249"/>
      <c r="H793" s="249"/>
      <c r="I793" s="249"/>
      <c r="J793" s="249"/>
      <c r="K793" s="249"/>
      <c r="L793" s="249"/>
      <c r="M793" s="249"/>
      <c r="N793" s="250"/>
    </row>
    <row r="794" spans="1:14" s="9" customFormat="1" ht="23.25" customHeight="1" x14ac:dyDescent="0.25">
      <c r="A794" s="60" t="s">
        <v>22</v>
      </c>
      <c r="B794" s="156">
        <v>0</v>
      </c>
      <c r="C794" s="61">
        <v>0</v>
      </c>
      <c r="D794" s="156">
        <v>0</v>
      </c>
      <c r="E794" s="61">
        <v>0</v>
      </c>
      <c r="F794" s="156">
        <v>0</v>
      </c>
      <c r="G794" s="61">
        <v>0</v>
      </c>
      <c r="H794" s="156">
        <v>0</v>
      </c>
      <c r="I794" s="61">
        <v>0</v>
      </c>
      <c r="J794" s="118">
        <v>0</v>
      </c>
      <c r="K794" s="61">
        <v>0</v>
      </c>
      <c r="L794" s="156">
        <v>0</v>
      </c>
      <c r="M794" s="61">
        <v>0</v>
      </c>
      <c r="N794" s="155">
        <f>SUM(B794:M794)</f>
        <v>0</v>
      </c>
    </row>
    <row r="795" spans="1:14" s="9" customFormat="1" ht="23.25" customHeight="1" x14ac:dyDescent="0.25">
      <c r="A795" s="10" t="s">
        <v>18</v>
      </c>
      <c r="B795" s="156">
        <v>0</v>
      </c>
      <c r="C795" s="61">
        <v>0</v>
      </c>
      <c r="D795" s="156">
        <v>0</v>
      </c>
      <c r="E795" s="61">
        <v>0</v>
      </c>
      <c r="F795" s="156">
        <v>0</v>
      </c>
      <c r="G795" s="61">
        <v>0</v>
      </c>
      <c r="H795" s="156">
        <v>0</v>
      </c>
      <c r="I795" s="61">
        <v>0</v>
      </c>
      <c r="J795" s="118">
        <v>0</v>
      </c>
      <c r="K795" s="61">
        <v>0</v>
      </c>
      <c r="L795" s="156">
        <v>0</v>
      </c>
      <c r="M795" s="61">
        <v>0</v>
      </c>
      <c r="N795" s="105">
        <f t="shared" ref="N795:N803" si="319">SUM(B795:M795)</f>
        <v>0</v>
      </c>
    </row>
    <row r="796" spans="1:14" s="9" customFormat="1" ht="23.25" customHeight="1" x14ac:dyDescent="0.25">
      <c r="A796" s="10" t="s">
        <v>5</v>
      </c>
      <c r="B796" s="156">
        <v>0</v>
      </c>
      <c r="C796" s="61">
        <v>0</v>
      </c>
      <c r="D796" s="156">
        <v>0</v>
      </c>
      <c r="E796" s="61">
        <v>0</v>
      </c>
      <c r="F796" s="156">
        <v>0</v>
      </c>
      <c r="G796" s="61">
        <v>0</v>
      </c>
      <c r="H796" s="156">
        <v>0</v>
      </c>
      <c r="I796" s="61">
        <v>0</v>
      </c>
      <c r="J796" s="118">
        <v>0</v>
      </c>
      <c r="K796" s="61">
        <v>0</v>
      </c>
      <c r="L796" s="156">
        <v>0</v>
      </c>
      <c r="M796" s="61">
        <v>0</v>
      </c>
      <c r="N796" s="105">
        <f t="shared" si="319"/>
        <v>0</v>
      </c>
    </row>
    <row r="797" spans="1:14" s="4" customFormat="1" ht="23.25" customHeight="1" x14ac:dyDescent="0.25">
      <c r="A797" s="12" t="s">
        <v>6</v>
      </c>
      <c r="B797" s="156">
        <v>0</v>
      </c>
      <c r="C797" s="61">
        <v>0</v>
      </c>
      <c r="D797" s="156">
        <v>0</v>
      </c>
      <c r="E797" s="61">
        <v>0</v>
      </c>
      <c r="F797" s="156">
        <v>0</v>
      </c>
      <c r="G797" s="61">
        <v>0</v>
      </c>
      <c r="H797" s="156">
        <v>0</v>
      </c>
      <c r="I797" s="61">
        <v>0</v>
      </c>
      <c r="J797" s="118">
        <v>0</v>
      </c>
      <c r="K797" s="61">
        <v>0</v>
      </c>
      <c r="L797" s="156">
        <v>0</v>
      </c>
      <c r="M797" s="61">
        <v>0</v>
      </c>
      <c r="N797" s="105">
        <f t="shared" si="319"/>
        <v>0</v>
      </c>
    </row>
    <row r="798" spans="1:14" s="4" customFormat="1" ht="23.25" customHeight="1" x14ac:dyDescent="0.25">
      <c r="A798" s="12" t="s">
        <v>207</v>
      </c>
      <c r="B798" s="156">
        <v>0</v>
      </c>
      <c r="C798" s="61">
        <v>0</v>
      </c>
      <c r="D798" s="156">
        <v>0</v>
      </c>
      <c r="E798" s="61">
        <v>0</v>
      </c>
      <c r="F798" s="156">
        <v>0</v>
      </c>
      <c r="G798" s="61">
        <v>0</v>
      </c>
      <c r="H798" s="156">
        <v>0</v>
      </c>
      <c r="I798" s="61">
        <v>0</v>
      </c>
      <c r="J798" s="118">
        <v>0</v>
      </c>
      <c r="K798" s="61">
        <v>0</v>
      </c>
      <c r="L798" s="156">
        <v>0</v>
      </c>
      <c r="M798" s="61">
        <v>0</v>
      </c>
      <c r="N798" s="105">
        <f t="shared" si="319"/>
        <v>0</v>
      </c>
    </row>
    <row r="799" spans="1:14" s="4" customFormat="1" ht="23.25" customHeight="1" x14ac:dyDescent="0.25">
      <c r="A799" s="12" t="s">
        <v>220</v>
      </c>
      <c r="B799" s="156">
        <v>0</v>
      </c>
      <c r="C799" s="61">
        <v>0</v>
      </c>
      <c r="D799" s="156">
        <v>0</v>
      </c>
      <c r="E799" s="61">
        <v>0</v>
      </c>
      <c r="F799" s="156">
        <v>0</v>
      </c>
      <c r="G799" s="61">
        <v>0</v>
      </c>
      <c r="H799" s="156">
        <v>0</v>
      </c>
      <c r="I799" s="61">
        <v>0</v>
      </c>
      <c r="J799" s="118">
        <v>0</v>
      </c>
      <c r="K799" s="61">
        <v>0</v>
      </c>
      <c r="L799" s="156">
        <v>0</v>
      </c>
      <c r="M799" s="61">
        <v>0</v>
      </c>
      <c r="N799" s="105">
        <f t="shared" si="319"/>
        <v>0</v>
      </c>
    </row>
    <row r="800" spans="1:14" s="4" customFormat="1" ht="23.25" customHeight="1" x14ac:dyDescent="0.25">
      <c r="A800" s="12" t="s">
        <v>14</v>
      </c>
      <c r="B800" s="156">
        <v>0</v>
      </c>
      <c r="C800" s="61">
        <v>0</v>
      </c>
      <c r="D800" s="156">
        <v>0</v>
      </c>
      <c r="E800" s="61">
        <v>0</v>
      </c>
      <c r="F800" s="156">
        <v>0</v>
      </c>
      <c r="G800" s="61">
        <v>0</v>
      </c>
      <c r="H800" s="156">
        <v>0</v>
      </c>
      <c r="I800" s="61">
        <v>0</v>
      </c>
      <c r="J800" s="118">
        <v>0</v>
      </c>
      <c r="K800" s="61">
        <v>0</v>
      </c>
      <c r="L800" s="156">
        <v>0</v>
      </c>
      <c r="M800" s="61">
        <v>0</v>
      </c>
      <c r="N800" s="105">
        <f t="shared" si="319"/>
        <v>0</v>
      </c>
    </row>
    <row r="801" spans="1:14" s="4" customFormat="1" ht="23.25" customHeight="1" x14ac:dyDescent="0.25">
      <c r="A801" s="12" t="s">
        <v>242</v>
      </c>
      <c r="B801" s="156">
        <v>0</v>
      </c>
      <c r="C801" s="61">
        <v>0</v>
      </c>
      <c r="D801" s="156">
        <v>0</v>
      </c>
      <c r="E801" s="61">
        <v>0</v>
      </c>
      <c r="F801" s="156">
        <v>0</v>
      </c>
      <c r="G801" s="61">
        <v>0</v>
      </c>
      <c r="H801" s="156">
        <v>0</v>
      </c>
      <c r="I801" s="61">
        <v>0</v>
      </c>
      <c r="J801" s="118">
        <v>0</v>
      </c>
      <c r="K801" s="61">
        <v>0</v>
      </c>
      <c r="L801" s="156">
        <v>0</v>
      </c>
      <c r="M801" s="61">
        <v>0</v>
      </c>
      <c r="N801" s="105">
        <f t="shared" si="319"/>
        <v>0</v>
      </c>
    </row>
    <row r="802" spans="1:14" s="4" customFormat="1" ht="23.25" customHeight="1" x14ac:dyDescent="0.25">
      <c r="A802" s="12" t="s">
        <v>16</v>
      </c>
      <c r="B802" s="156">
        <v>0</v>
      </c>
      <c r="C802" s="61">
        <v>0</v>
      </c>
      <c r="D802" s="156">
        <v>0</v>
      </c>
      <c r="E802" s="61">
        <v>0</v>
      </c>
      <c r="F802" s="156">
        <v>0</v>
      </c>
      <c r="G802" s="61">
        <v>0</v>
      </c>
      <c r="H802" s="156">
        <v>0</v>
      </c>
      <c r="I802" s="61">
        <v>0</v>
      </c>
      <c r="J802" s="118">
        <v>0</v>
      </c>
      <c r="K802" s="61">
        <v>0</v>
      </c>
      <c r="L802" s="156">
        <v>0</v>
      </c>
      <c r="M802" s="61">
        <v>0</v>
      </c>
      <c r="N802" s="105">
        <f t="shared" si="319"/>
        <v>0</v>
      </c>
    </row>
    <row r="803" spans="1:14" s="9" customFormat="1" ht="23.25" customHeight="1" x14ac:dyDescent="0.25">
      <c r="A803" s="13" t="s">
        <v>7</v>
      </c>
      <c r="B803" s="118">
        <f>SUM(B794:B802)</f>
        <v>0</v>
      </c>
      <c r="C803" s="17">
        <f>SUM(C794:C802)</f>
        <v>0</v>
      </c>
      <c r="D803" s="118">
        <f>SUM(D794:D802)</f>
        <v>0</v>
      </c>
      <c r="E803" s="17">
        <f>SUM(E794:E802)</f>
        <v>0</v>
      </c>
      <c r="F803" s="156">
        <f>SUM(F794:F802)</f>
        <v>0</v>
      </c>
      <c r="G803" s="17">
        <v>0</v>
      </c>
      <c r="H803" s="118">
        <v>0</v>
      </c>
      <c r="I803" s="17">
        <v>0</v>
      </c>
      <c r="J803" s="118">
        <f>SUM(J794:J802)</f>
        <v>0</v>
      </c>
      <c r="K803" s="17">
        <v>0</v>
      </c>
      <c r="L803" s="118">
        <v>0</v>
      </c>
      <c r="M803" s="17">
        <v>0</v>
      </c>
      <c r="N803" s="105">
        <f t="shared" si="319"/>
        <v>0</v>
      </c>
    </row>
    <row r="804" spans="1:14" s="4" customFormat="1" ht="12" customHeight="1" x14ac:dyDescent="0.25">
      <c r="A804" s="53" t="s">
        <v>100</v>
      </c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5"/>
    </row>
    <row r="805" spans="1:14" s="4" customFormat="1" ht="23.25" customHeight="1" x14ac:dyDescent="0.25">
      <c r="A805" s="103" t="s">
        <v>480</v>
      </c>
      <c r="B805" s="107"/>
      <c r="C805" s="107"/>
      <c r="D805" s="107"/>
      <c r="E805" s="107"/>
      <c r="F805" s="107"/>
      <c r="G805" s="107"/>
      <c r="H805" s="107"/>
      <c r="I805" s="107"/>
      <c r="J805" s="107"/>
      <c r="K805" s="107"/>
      <c r="L805" s="107"/>
      <c r="M805" s="107"/>
      <c r="N805" s="108"/>
    </row>
    <row r="806" spans="1:14" s="9" customFormat="1" ht="23.25" customHeight="1" x14ac:dyDescent="0.25">
      <c r="A806" s="13" t="s">
        <v>7</v>
      </c>
      <c r="B806" s="105">
        <f t="shared" ref="B806:M806" si="320">B803</f>
        <v>0</v>
      </c>
      <c r="C806" s="14">
        <f t="shared" si="320"/>
        <v>0</v>
      </c>
      <c r="D806" s="105">
        <f t="shared" si="320"/>
        <v>0</v>
      </c>
      <c r="E806" s="14">
        <f>E803</f>
        <v>0</v>
      </c>
      <c r="F806" s="105">
        <f t="shared" si="320"/>
        <v>0</v>
      </c>
      <c r="G806" s="14">
        <f t="shared" si="320"/>
        <v>0</v>
      </c>
      <c r="H806" s="105">
        <f t="shared" si="320"/>
        <v>0</v>
      </c>
      <c r="I806" s="14">
        <f t="shared" si="320"/>
        <v>0</v>
      </c>
      <c r="J806" s="105">
        <f t="shared" si="320"/>
        <v>0</v>
      </c>
      <c r="K806" s="14">
        <f t="shared" si="320"/>
        <v>0</v>
      </c>
      <c r="L806" s="105">
        <f t="shared" si="320"/>
        <v>0</v>
      </c>
      <c r="M806" s="14">
        <f t="shared" si="320"/>
        <v>0</v>
      </c>
      <c r="N806" s="105">
        <f>SUM(B806:M806)</f>
        <v>0</v>
      </c>
    </row>
    <row r="807" spans="1:14" s="4" customFormat="1" ht="23.25" customHeight="1" x14ac:dyDescent="0.25">
      <c r="A807" s="13" t="s">
        <v>101</v>
      </c>
      <c r="B807" s="124">
        <f t="shared" ref="B807:N807" si="321">IF(B824=0,0,(B806/B824)*100)</f>
        <v>0</v>
      </c>
      <c r="C807" s="29">
        <f t="shared" si="321"/>
        <v>0</v>
      </c>
      <c r="D807" s="124">
        <f t="shared" si="321"/>
        <v>0</v>
      </c>
      <c r="E807" s="29">
        <f t="shared" si="321"/>
        <v>0</v>
      </c>
      <c r="F807" s="124">
        <f t="shared" si="321"/>
        <v>0</v>
      </c>
      <c r="G807" s="29">
        <f t="shared" si="321"/>
        <v>0</v>
      </c>
      <c r="H807" s="124">
        <f t="shared" si="321"/>
        <v>0</v>
      </c>
      <c r="I807" s="29">
        <f t="shared" si="321"/>
        <v>0</v>
      </c>
      <c r="J807" s="124">
        <f t="shared" si="321"/>
        <v>0</v>
      </c>
      <c r="K807" s="29">
        <f t="shared" si="321"/>
        <v>0</v>
      </c>
      <c r="L807" s="124">
        <f t="shared" si="321"/>
        <v>0</v>
      </c>
      <c r="M807" s="29">
        <f t="shared" si="321"/>
        <v>0</v>
      </c>
      <c r="N807" s="124">
        <f t="shared" si="321"/>
        <v>0</v>
      </c>
    </row>
    <row r="808" spans="1:14" s="9" customFormat="1" ht="23.25" customHeight="1" x14ac:dyDescent="0.25">
      <c r="A808" s="13" t="s">
        <v>53</v>
      </c>
      <c r="B808" s="124">
        <f t="shared" ref="B808:N808" si="322">B806/B1485</f>
        <v>0</v>
      </c>
      <c r="C808" s="29">
        <f t="shared" si="322"/>
        <v>0</v>
      </c>
      <c r="D808" s="124">
        <f t="shared" si="322"/>
        <v>0</v>
      </c>
      <c r="E808" s="29">
        <f t="shared" si="322"/>
        <v>0</v>
      </c>
      <c r="F808" s="124">
        <f t="shared" si="322"/>
        <v>0</v>
      </c>
      <c r="G808" s="29">
        <f t="shared" si="322"/>
        <v>0</v>
      </c>
      <c r="H808" s="124">
        <f t="shared" si="322"/>
        <v>0</v>
      </c>
      <c r="I808" s="29">
        <f t="shared" si="322"/>
        <v>0</v>
      </c>
      <c r="J808" s="124">
        <f t="shared" si="322"/>
        <v>0</v>
      </c>
      <c r="K808" s="29">
        <f t="shared" si="322"/>
        <v>0</v>
      </c>
      <c r="L808" s="124">
        <f t="shared" si="322"/>
        <v>0</v>
      </c>
      <c r="M808" s="29">
        <f t="shared" si="322"/>
        <v>0</v>
      </c>
      <c r="N808" s="124">
        <f t="shared" si="322"/>
        <v>0</v>
      </c>
    </row>
    <row r="809" spans="1:14" s="9" customFormat="1" ht="12" customHeight="1" x14ac:dyDescent="0.25">
      <c r="A809" s="39"/>
      <c r="B809" s="40"/>
      <c r="C809" s="40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8"/>
    </row>
    <row r="810" spans="1:14" s="9" customFormat="1" ht="23.25" customHeight="1" x14ac:dyDescent="0.25">
      <c r="A810" s="103" t="s">
        <v>481</v>
      </c>
      <c r="B810" s="107"/>
      <c r="C810" s="107"/>
      <c r="D810" s="107"/>
      <c r="E810" s="107"/>
      <c r="F810" s="107"/>
      <c r="G810" s="107"/>
      <c r="H810" s="107"/>
      <c r="I810" s="107"/>
      <c r="J810" s="107"/>
      <c r="K810" s="107"/>
      <c r="L810" s="107"/>
      <c r="M810" s="107"/>
      <c r="N810" s="108"/>
    </row>
    <row r="811" spans="1:14" s="9" customFormat="1" ht="23.25" customHeight="1" x14ac:dyDescent="0.25">
      <c r="A811" s="12" t="s">
        <v>102</v>
      </c>
      <c r="B811" s="106">
        <v>0</v>
      </c>
      <c r="C811" s="11">
        <v>0</v>
      </c>
      <c r="D811" s="106">
        <v>0</v>
      </c>
      <c r="E811" s="11">
        <v>0</v>
      </c>
      <c r="F811" s="106">
        <v>0</v>
      </c>
      <c r="G811" s="11">
        <v>0</v>
      </c>
      <c r="H811" s="106">
        <v>0</v>
      </c>
      <c r="I811" s="11">
        <v>0</v>
      </c>
      <c r="J811" s="106">
        <v>0</v>
      </c>
      <c r="K811" s="11">
        <v>0</v>
      </c>
      <c r="L811" s="106">
        <v>0</v>
      </c>
      <c r="M811" s="11">
        <v>0</v>
      </c>
      <c r="N811" s="105">
        <f>SUM(B811:M811)</f>
        <v>0</v>
      </c>
    </row>
    <row r="812" spans="1:14" s="9" customFormat="1" ht="23.25" customHeight="1" x14ac:dyDescent="0.25">
      <c r="A812" s="12" t="s">
        <v>91</v>
      </c>
      <c r="B812" s="106">
        <v>0</v>
      </c>
      <c r="C812" s="11">
        <v>0</v>
      </c>
      <c r="D812" s="106">
        <v>0</v>
      </c>
      <c r="E812" s="11">
        <v>0</v>
      </c>
      <c r="F812" s="106">
        <v>0</v>
      </c>
      <c r="G812" s="11">
        <v>0</v>
      </c>
      <c r="H812" s="106">
        <v>0</v>
      </c>
      <c r="I812" s="11">
        <v>0</v>
      </c>
      <c r="J812" s="106">
        <v>0</v>
      </c>
      <c r="K812" s="11">
        <v>0</v>
      </c>
      <c r="L812" s="106">
        <v>0</v>
      </c>
      <c r="M812" s="11">
        <v>0</v>
      </c>
      <c r="N812" s="105">
        <v>0</v>
      </c>
    </row>
    <row r="813" spans="1:14" s="9" customFormat="1" ht="23.25" customHeight="1" x14ac:dyDescent="0.25">
      <c r="A813" s="13" t="s">
        <v>7</v>
      </c>
      <c r="B813" s="105">
        <f t="shared" ref="B813:M813" si="323">SUM(B811:B812)</f>
        <v>0</v>
      </c>
      <c r="C813" s="44">
        <f t="shared" si="323"/>
        <v>0</v>
      </c>
      <c r="D813" s="105">
        <f t="shared" si="323"/>
        <v>0</v>
      </c>
      <c r="E813" s="44">
        <f t="shared" si="323"/>
        <v>0</v>
      </c>
      <c r="F813" s="105">
        <f t="shared" si="323"/>
        <v>0</v>
      </c>
      <c r="G813" s="44">
        <f t="shared" si="323"/>
        <v>0</v>
      </c>
      <c r="H813" s="105">
        <f t="shared" si="323"/>
        <v>0</v>
      </c>
      <c r="I813" s="44">
        <f t="shared" si="323"/>
        <v>0</v>
      </c>
      <c r="J813" s="105">
        <f t="shared" si="323"/>
        <v>0</v>
      </c>
      <c r="K813" s="44">
        <f t="shared" si="323"/>
        <v>0</v>
      </c>
      <c r="L813" s="105">
        <f t="shared" si="323"/>
        <v>0</v>
      </c>
      <c r="M813" s="44">
        <f t="shared" si="323"/>
        <v>0</v>
      </c>
      <c r="N813" s="105">
        <f>SUM(B813:M813)</f>
        <v>0</v>
      </c>
    </row>
    <row r="814" spans="1:14" s="9" customFormat="1" ht="23.25" customHeight="1" x14ac:dyDescent="0.25">
      <c r="A814" s="13" t="s">
        <v>92</v>
      </c>
      <c r="B814" s="124">
        <f t="shared" ref="B814:N814" si="324">IF(B824=0,0,(B813/B824)*100)</f>
        <v>0</v>
      </c>
      <c r="C814" s="29">
        <f t="shared" si="324"/>
        <v>0</v>
      </c>
      <c r="D814" s="124">
        <f t="shared" si="324"/>
        <v>0</v>
      </c>
      <c r="E814" s="29">
        <f t="shared" si="324"/>
        <v>0</v>
      </c>
      <c r="F814" s="124">
        <f t="shared" si="324"/>
        <v>0</v>
      </c>
      <c r="G814" s="29">
        <f t="shared" si="324"/>
        <v>0</v>
      </c>
      <c r="H814" s="124">
        <f t="shared" si="324"/>
        <v>0</v>
      </c>
      <c r="I814" s="29">
        <f t="shared" si="324"/>
        <v>0</v>
      </c>
      <c r="J814" s="124">
        <f t="shared" si="324"/>
        <v>0</v>
      </c>
      <c r="K814" s="29">
        <f t="shared" si="324"/>
        <v>0</v>
      </c>
      <c r="L814" s="124">
        <f t="shared" si="324"/>
        <v>0</v>
      </c>
      <c r="M814" s="29">
        <f>IF(M824=0,0,(M813/M824)*100)</f>
        <v>0</v>
      </c>
      <c r="N814" s="124">
        <f t="shared" si="324"/>
        <v>0</v>
      </c>
    </row>
    <row r="815" spans="1:14" s="9" customFormat="1" ht="23.25" customHeight="1" x14ac:dyDescent="0.25">
      <c r="A815" s="13" t="s">
        <v>53</v>
      </c>
      <c r="B815" s="124">
        <f t="shared" ref="B815:N815" si="325">B813/B1485</f>
        <v>0</v>
      </c>
      <c r="C815" s="29">
        <f t="shared" si="325"/>
        <v>0</v>
      </c>
      <c r="D815" s="124">
        <f t="shared" si="325"/>
        <v>0</v>
      </c>
      <c r="E815" s="29">
        <f t="shared" si="325"/>
        <v>0</v>
      </c>
      <c r="F815" s="124">
        <f t="shared" si="325"/>
        <v>0</v>
      </c>
      <c r="G815" s="29">
        <f t="shared" si="325"/>
        <v>0</v>
      </c>
      <c r="H815" s="124">
        <f t="shared" si="325"/>
        <v>0</v>
      </c>
      <c r="I815" s="29">
        <f t="shared" si="325"/>
        <v>0</v>
      </c>
      <c r="J815" s="124">
        <f t="shared" si="325"/>
        <v>0</v>
      </c>
      <c r="K815" s="29">
        <f t="shared" si="325"/>
        <v>0</v>
      </c>
      <c r="L815" s="124">
        <f t="shared" si="325"/>
        <v>0</v>
      </c>
      <c r="M815" s="29">
        <f t="shared" si="325"/>
        <v>0</v>
      </c>
      <c r="N815" s="124">
        <f t="shared" si="325"/>
        <v>0</v>
      </c>
    </row>
    <row r="816" spans="1:14" s="4" customFormat="1" ht="12" customHeight="1" x14ac:dyDescent="0.25">
      <c r="A816" s="6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8"/>
    </row>
    <row r="817" spans="1:14" s="4" customFormat="1" ht="23.25" customHeight="1" x14ac:dyDescent="0.25">
      <c r="A817" s="103" t="s">
        <v>482</v>
      </c>
      <c r="B817" s="107"/>
      <c r="C817" s="107"/>
      <c r="D817" s="107"/>
      <c r="E817" s="107"/>
      <c r="F817" s="107"/>
      <c r="G817" s="107"/>
      <c r="H817" s="107"/>
      <c r="I817" s="107"/>
      <c r="J817" s="107"/>
      <c r="K817" s="107"/>
      <c r="L817" s="107"/>
      <c r="M817" s="107"/>
      <c r="N817" s="108"/>
    </row>
    <row r="818" spans="1:14" s="4" customFormat="1" ht="23.25" customHeight="1" x14ac:dyDescent="0.25">
      <c r="A818" s="12" t="s">
        <v>260</v>
      </c>
      <c r="B818" s="106">
        <v>79</v>
      </c>
      <c r="C818" s="92">
        <v>68</v>
      </c>
      <c r="D818" s="106">
        <v>86</v>
      </c>
      <c r="E818" s="11">
        <v>62</v>
      </c>
      <c r="F818" s="106">
        <v>42</v>
      </c>
      <c r="G818" s="11">
        <v>74</v>
      </c>
      <c r="H818" s="106">
        <v>123</v>
      </c>
      <c r="I818" s="92">
        <v>98</v>
      </c>
      <c r="J818" s="106">
        <v>102</v>
      </c>
      <c r="K818" s="11">
        <v>202</v>
      </c>
      <c r="L818" s="106">
        <v>346</v>
      </c>
      <c r="M818" s="11">
        <v>73</v>
      </c>
      <c r="N818" s="105">
        <f>SUM(B818:M818)</f>
        <v>1355</v>
      </c>
    </row>
    <row r="819" spans="1:14" s="9" customFormat="1" ht="23.25" customHeight="1" x14ac:dyDescent="0.25">
      <c r="A819" s="13" t="s">
        <v>7</v>
      </c>
      <c r="B819" s="105">
        <f>SUM(B818)</f>
        <v>79</v>
      </c>
      <c r="C819" s="14">
        <f>SUM(C818:C818)</f>
        <v>68</v>
      </c>
      <c r="D819" s="105">
        <f t="shared" ref="D819:L819" si="326">SUM(D818:D818)</f>
        <v>86</v>
      </c>
      <c r="E819" s="14">
        <f t="shared" si="326"/>
        <v>62</v>
      </c>
      <c r="F819" s="105">
        <f t="shared" si="326"/>
        <v>42</v>
      </c>
      <c r="G819" s="14">
        <f t="shared" si="326"/>
        <v>74</v>
      </c>
      <c r="H819" s="105">
        <f t="shared" si="326"/>
        <v>123</v>
      </c>
      <c r="I819" s="14">
        <f t="shared" si="326"/>
        <v>98</v>
      </c>
      <c r="J819" s="105">
        <f t="shared" si="326"/>
        <v>102</v>
      </c>
      <c r="K819" s="14">
        <f t="shared" si="326"/>
        <v>202</v>
      </c>
      <c r="L819" s="105">
        <f t="shared" si="326"/>
        <v>346</v>
      </c>
      <c r="M819" s="14">
        <f>M818</f>
        <v>73</v>
      </c>
      <c r="N819" s="105">
        <f>SUM(B819:M819)</f>
        <v>1355</v>
      </c>
    </row>
    <row r="820" spans="1:14" s="9" customFormat="1" ht="23.25" customHeight="1" x14ac:dyDescent="0.25">
      <c r="A820" s="13" t="s">
        <v>92</v>
      </c>
      <c r="B820" s="124">
        <f t="shared" ref="B820:N820" si="327">IF(B824=0,0,(B819/B824)*100)</f>
        <v>100</v>
      </c>
      <c r="C820" s="29">
        <f t="shared" si="327"/>
        <v>100</v>
      </c>
      <c r="D820" s="124">
        <f t="shared" si="327"/>
        <v>100</v>
      </c>
      <c r="E820" s="29">
        <f t="shared" si="327"/>
        <v>100</v>
      </c>
      <c r="F820" s="124">
        <f t="shared" si="327"/>
        <v>100</v>
      </c>
      <c r="G820" s="29">
        <f t="shared" si="327"/>
        <v>100</v>
      </c>
      <c r="H820" s="124">
        <f t="shared" si="327"/>
        <v>100</v>
      </c>
      <c r="I820" s="29">
        <f t="shared" si="327"/>
        <v>100</v>
      </c>
      <c r="J820" s="124">
        <f t="shared" si="327"/>
        <v>100</v>
      </c>
      <c r="K820" s="29">
        <f t="shared" si="327"/>
        <v>100</v>
      </c>
      <c r="L820" s="124">
        <f t="shared" si="327"/>
        <v>100</v>
      </c>
      <c r="M820" s="29">
        <f t="shared" si="327"/>
        <v>100</v>
      </c>
      <c r="N820" s="124">
        <f t="shared" si="327"/>
        <v>100</v>
      </c>
    </row>
    <row r="821" spans="1:14" s="9" customFormat="1" ht="23.25" customHeight="1" x14ac:dyDescent="0.25">
      <c r="A821" s="13" t="s">
        <v>53</v>
      </c>
      <c r="B821" s="124">
        <f t="shared" ref="B821:N821" si="328">B819/B1485</f>
        <v>2.5483870967741935</v>
      </c>
      <c r="C821" s="29">
        <f t="shared" si="328"/>
        <v>2.4285714285714284</v>
      </c>
      <c r="D821" s="124">
        <f t="shared" si="328"/>
        <v>2.774193548387097</v>
      </c>
      <c r="E821" s="29">
        <f t="shared" si="328"/>
        <v>2.0666666666666669</v>
      </c>
      <c r="F821" s="124">
        <f t="shared" si="328"/>
        <v>1.3548387096774193</v>
      </c>
      <c r="G821" s="29">
        <f t="shared" si="328"/>
        <v>2.4666666666666668</v>
      </c>
      <c r="H821" s="124">
        <f t="shared" si="328"/>
        <v>3.967741935483871</v>
      </c>
      <c r="I821" s="29">
        <f t="shared" si="328"/>
        <v>3.161290322580645</v>
      </c>
      <c r="J821" s="124">
        <f t="shared" si="328"/>
        <v>3.4</v>
      </c>
      <c r="K821" s="29">
        <f t="shared" si="328"/>
        <v>6.5161290322580649</v>
      </c>
      <c r="L821" s="124">
        <f t="shared" si="328"/>
        <v>11.533333333333333</v>
      </c>
      <c r="M821" s="29">
        <f t="shared" si="328"/>
        <v>2.3548387096774195</v>
      </c>
      <c r="N821" s="124">
        <f t="shared" si="328"/>
        <v>14.728260869565217</v>
      </c>
    </row>
    <row r="822" spans="1:14" s="9" customFormat="1" ht="12" customHeight="1" x14ac:dyDescent="0.25">
      <c r="A822" s="39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8"/>
    </row>
    <row r="823" spans="1:14" s="9" customFormat="1" ht="23.25" customHeight="1" x14ac:dyDescent="0.25">
      <c r="A823" s="103" t="s">
        <v>483</v>
      </c>
      <c r="B823" s="107"/>
      <c r="C823" s="107"/>
      <c r="D823" s="107"/>
      <c r="E823" s="107"/>
      <c r="F823" s="107"/>
      <c r="G823" s="107"/>
      <c r="H823" s="107"/>
      <c r="I823" s="107"/>
      <c r="J823" s="107"/>
      <c r="K823" s="107"/>
      <c r="L823" s="107"/>
      <c r="M823" s="107"/>
      <c r="N823" s="108"/>
    </row>
    <row r="824" spans="1:14" s="9" customFormat="1" ht="23.25" customHeight="1" x14ac:dyDescent="0.25">
      <c r="A824" s="13" t="s">
        <v>7</v>
      </c>
      <c r="B824" s="118">
        <f t="shared" ref="B824:M824" si="329">B806+B813+B819</f>
        <v>79</v>
      </c>
      <c r="C824" s="17">
        <f t="shared" si="329"/>
        <v>68</v>
      </c>
      <c r="D824" s="118">
        <f t="shared" si="329"/>
        <v>86</v>
      </c>
      <c r="E824" s="17">
        <f t="shared" si="329"/>
        <v>62</v>
      </c>
      <c r="F824" s="118">
        <f t="shared" si="329"/>
        <v>42</v>
      </c>
      <c r="G824" s="17">
        <f t="shared" si="329"/>
        <v>74</v>
      </c>
      <c r="H824" s="118">
        <f t="shared" si="329"/>
        <v>123</v>
      </c>
      <c r="I824" s="17">
        <f t="shared" si="329"/>
        <v>98</v>
      </c>
      <c r="J824" s="118">
        <f t="shared" si="329"/>
        <v>102</v>
      </c>
      <c r="K824" s="17">
        <f t="shared" si="329"/>
        <v>202</v>
      </c>
      <c r="L824" s="118">
        <f>L806+L813+L819</f>
        <v>346</v>
      </c>
      <c r="M824" s="17">
        <f t="shared" si="329"/>
        <v>73</v>
      </c>
      <c r="N824" s="105">
        <f>SUM(B824:M824)</f>
        <v>1355</v>
      </c>
    </row>
    <row r="825" spans="1:14" s="9" customFormat="1" ht="23.25" customHeight="1" x14ac:dyDescent="0.25">
      <c r="A825" s="13" t="s">
        <v>53</v>
      </c>
      <c r="B825" s="124">
        <f t="shared" ref="B825:N825" si="330">B824/B1485</f>
        <v>2.5483870967741935</v>
      </c>
      <c r="C825" s="29">
        <f t="shared" si="330"/>
        <v>2.4285714285714284</v>
      </c>
      <c r="D825" s="124">
        <f t="shared" si="330"/>
        <v>2.774193548387097</v>
      </c>
      <c r="E825" s="29">
        <f t="shared" si="330"/>
        <v>2.0666666666666669</v>
      </c>
      <c r="F825" s="124">
        <f t="shared" si="330"/>
        <v>1.3548387096774193</v>
      </c>
      <c r="G825" s="29">
        <f t="shared" si="330"/>
        <v>2.4666666666666668</v>
      </c>
      <c r="H825" s="124">
        <f t="shared" si="330"/>
        <v>3.967741935483871</v>
      </c>
      <c r="I825" s="29">
        <f t="shared" si="330"/>
        <v>3.161290322580645</v>
      </c>
      <c r="J825" s="124">
        <f t="shared" si="330"/>
        <v>3.4</v>
      </c>
      <c r="K825" s="30">
        <f t="shared" si="330"/>
        <v>6.5161290322580649</v>
      </c>
      <c r="L825" s="124">
        <f t="shared" si="330"/>
        <v>11.533333333333333</v>
      </c>
      <c r="M825" s="30">
        <f t="shared" si="330"/>
        <v>2.3548387096774195</v>
      </c>
      <c r="N825" s="124">
        <f t="shared" si="330"/>
        <v>14.728260869565217</v>
      </c>
    </row>
    <row r="826" spans="1:14" s="9" customFormat="1" ht="23.25" customHeight="1" x14ac:dyDescent="0.25">
      <c r="A826" s="13" t="s">
        <v>259</v>
      </c>
      <c r="B826" s="124">
        <f>IF(B824&lt;&gt;0,IF(1194&lt;&gt;0,B824/B1161*100,0),)</f>
        <v>0.53785403050108938</v>
      </c>
      <c r="C826" s="93">
        <f t="shared" ref="C826:N826" si="331">IF(C824&lt;&gt;0,IF(1194&lt;&gt;0,C824/C1161*100,0),)</f>
        <v>0.45315207250433159</v>
      </c>
      <c r="D826" s="124">
        <f t="shared" si="331"/>
        <v>0.50609074324721948</v>
      </c>
      <c r="E826" s="93">
        <f t="shared" si="331"/>
        <v>0.43244751342679782</v>
      </c>
      <c r="F826" s="124">
        <f t="shared" si="331"/>
        <v>0.23027578266352325</v>
      </c>
      <c r="G826" s="93">
        <f t="shared" si="331"/>
        <v>0.42715308242900024</v>
      </c>
      <c r="H826" s="124">
        <f t="shared" si="331"/>
        <v>0.67952046848240433</v>
      </c>
      <c r="I826" s="93">
        <f t="shared" si="331"/>
        <v>0.54045111123366241</v>
      </c>
      <c r="J826" s="124">
        <f t="shared" si="331"/>
        <v>0.54665308966182546</v>
      </c>
      <c r="K826" s="93">
        <f t="shared" si="331"/>
        <v>1.2949548047951791</v>
      </c>
      <c r="L826" s="124">
        <f t="shared" si="331"/>
        <v>2.1200980392156863</v>
      </c>
      <c r="M826" s="93">
        <f t="shared" si="331"/>
        <v>0.53554398063238207</v>
      </c>
      <c r="N826" s="124">
        <f t="shared" si="331"/>
        <v>0.68771253108663655</v>
      </c>
    </row>
    <row r="827" spans="1:14" s="4" customFormat="1" ht="12" customHeight="1" x14ac:dyDescent="0.25">
      <c r="A827" s="6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8"/>
    </row>
    <row r="828" spans="1:14" s="122" customFormat="1" ht="23.25" customHeight="1" x14ac:dyDescent="0.25">
      <c r="A828" s="200" t="s">
        <v>484</v>
      </c>
      <c r="B828" s="107"/>
      <c r="C828" s="107"/>
      <c r="D828" s="107"/>
      <c r="E828" s="107"/>
      <c r="F828" s="107"/>
      <c r="G828" s="107"/>
      <c r="H828" s="107"/>
      <c r="I828" s="107"/>
      <c r="J828" s="107"/>
      <c r="K828" s="107"/>
      <c r="L828" s="107"/>
      <c r="M828" s="107"/>
      <c r="N828" s="108"/>
    </row>
    <row r="829" spans="1:14" s="122" customFormat="1" ht="12" customHeight="1" x14ac:dyDescent="0.25">
      <c r="A829" s="97"/>
      <c r="B829" s="136"/>
      <c r="C829" s="136"/>
      <c r="D829" s="136"/>
      <c r="E829" s="136"/>
      <c r="F829" s="136"/>
      <c r="G829" s="136"/>
      <c r="H829" s="136"/>
      <c r="I829" s="136"/>
      <c r="J829" s="136"/>
      <c r="K829" s="136"/>
      <c r="L829" s="136"/>
      <c r="M829" s="136"/>
      <c r="N829" s="137"/>
    </row>
    <row r="830" spans="1:14" s="4" customFormat="1" ht="23.25" customHeight="1" x14ac:dyDescent="0.25">
      <c r="A830" s="103" t="s">
        <v>485</v>
      </c>
      <c r="B830" s="107"/>
      <c r="C830" s="107"/>
      <c r="D830" s="107"/>
      <c r="E830" s="107"/>
      <c r="F830" s="107"/>
      <c r="G830" s="107"/>
      <c r="H830" s="107"/>
      <c r="I830" s="107"/>
      <c r="J830" s="107"/>
      <c r="K830" s="107"/>
      <c r="L830" s="107"/>
      <c r="M830" s="107"/>
      <c r="N830" s="108"/>
    </row>
    <row r="831" spans="1:14" s="4" customFormat="1" ht="23.25" customHeight="1" x14ac:dyDescent="0.25">
      <c r="A831" s="12" t="s">
        <v>22</v>
      </c>
      <c r="B831" s="106">
        <v>12</v>
      </c>
      <c r="C831" s="19">
        <v>11</v>
      </c>
      <c r="D831" s="106">
        <v>22</v>
      </c>
      <c r="E831" s="92">
        <v>14</v>
      </c>
      <c r="F831" s="106">
        <v>12</v>
      </c>
      <c r="G831" s="19">
        <v>16</v>
      </c>
      <c r="H831" s="106">
        <v>19</v>
      </c>
      <c r="I831" s="19">
        <v>12</v>
      </c>
      <c r="J831" s="106">
        <v>8</v>
      </c>
      <c r="K831" s="19">
        <v>2</v>
      </c>
      <c r="L831" s="106">
        <v>9</v>
      </c>
      <c r="M831" s="19">
        <v>12</v>
      </c>
      <c r="N831" s="105">
        <f>SUM(B831:M831)</f>
        <v>149</v>
      </c>
    </row>
    <row r="832" spans="1:14" s="4" customFormat="1" ht="23.25" customHeight="1" x14ac:dyDescent="0.25">
      <c r="A832" s="10" t="s">
        <v>18</v>
      </c>
      <c r="B832" s="106">
        <v>8</v>
      </c>
      <c r="C832" s="19">
        <v>12</v>
      </c>
      <c r="D832" s="106">
        <v>20</v>
      </c>
      <c r="E832" s="92">
        <v>21</v>
      </c>
      <c r="F832" s="106">
        <v>24</v>
      </c>
      <c r="G832" s="19">
        <v>16</v>
      </c>
      <c r="H832" s="106">
        <v>20</v>
      </c>
      <c r="I832" s="19">
        <v>14</v>
      </c>
      <c r="J832" s="106">
        <v>13</v>
      </c>
      <c r="K832" s="19">
        <v>15</v>
      </c>
      <c r="L832" s="106">
        <v>10</v>
      </c>
      <c r="M832" s="19">
        <v>13</v>
      </c>
      <c r="N832" s="105">
        <f t="shared" ref="N832:N839" si="332">SUM(B832:M832)</f>
        <v>186</v>
      </c>
    </row>
    <row r="833" spans="1:14" s="4" customFormat="1" ht="23.25" customHeight="1" x14ac:dyDescent="0.25">
      <c r="A833" s="10" t="s">
        <v>5</v>
      </c>
      <c r="B833" s="106">
        <v>5</v>
      </c>
      <c r="C833" s="19">
        <v>3</v>
      </c>
      <c r="D833" s="106">
        <v>6</v>
      </c>
      <c r="E833" s="92">
        <v>1</v>
      </c>
      <c r="F833" s="106">
        <v>0</v>
      </c>
      <c r="G833" s="19">
        <v>3</v>
      </c>
      <c r="H833" s="106">
        <v>2</v>
      </c>
      <c r="I833" s="19">
        <v>3</v>
      </c>
      <c r="J833" s="106">
        <v>4</v>
      </c>
      <c r="K833" s="19">
        <v>1</v>
      </c>
      <c r="L833" s="106">
        <v>1</v>
      </c>
      <c r="M833" s="19">
        <v>2</v>
      </c>
      <c r="N833" s="105">
        <f t="shared" si="332"/>
        <v>31</v>
      </c>
    </row>
    <row r="834" spans="1:14" s="4" customFormat="1" ht="23.25" customHeight="1" x14ac:dyDescent="0.25">
      <c r="A834" s="12" t="s">
        <v>6</v>
      </c>
      <c r="B834" s="106">
        <v>2</v>
      </c>
      <c r="C834" s="19">
        <v>3</v>
      </c>
      <c r="D834" s="106">
        <v>2</v>
      </c>
      <c r="E834" s="92">
        <v>0</v>
      </c>
      <c r="F834" s="106">
        <v>3</v>
      </c>
      <c r="G834" s="19">
        <v>3</v>
      </c>
      <c r="H834" s="106">
        <v>2</v>
      </c>
      <c r="I834" s="19">
        <v>0</v>
      </c>
      <c r="J834" s="106">
        <v>0</v>
      </c>
      <c r="K834" s="19">
        <v>2</v>
      </c>
      <c r="L834" s="106">
        <v>2</v>
      </c>
      <c r="M834" s="19">
        <v>1</v>
      </c>
      <c r="N834" s="105">
        <f t="shared" si="332"/>
        <v>20</v>
      </c>
    </row>
    <row r="835" spans="1:14" s="4" customFormat="1" ht="23.25" customHeight="1" x14ac:dyDescent="0.25">
      <c r="A835" s="12" t="s">
        <v>207</v>
      </c>
      <c r="B835" s="106">
        <v>0</v>
      </c>
      <c r="C835" s="19">
        <v>0</v>
      </c>
      <c r="D835" s="106">
        <v>0</v>
      </c>
      <c r="E835" s="92">
        <v>0</v>
      </c>
      <c r="F835" s="106">
        <v>0</v>
      </c>
      <c r="G835" s="19">
        <v>0</v>
      </c>
      <c r="H835" s="106">
        <v>0</v>
      </c>
      <c r="I835" s="19">
        <v>2</v>
      </c>
      <c r="J835" s="106">
        <v>0</v>
      </c>
      <c r="K835" s="19">
        <v>0</v>
      </c>
      <c r="L835" s="106">
        <v>1</v>
      </c>
      <c r="M835" s="19">
        <v>0</v>
      </c>
      <c r="N835" s="105">
        <f t="shared" si="332"/>
        <v>3</v>
      </c>
    </row>
    <row r="836" spans="1:14" s="4" customFormat="1" ht="23.25" customHeight="1" x14ac:dyDescent="0.25">
      <c r="A836" s="12" t="s">
        <v>220</v>
      </c>
      <c r="B836" s="106">
        <v>0</v>
      </c>
      <c r="C836" s="19">
        <v>0</v>
      </c>
      <c r="D836" s="106">
        <v>0</v>
      </c>
      <c r="E836" s="92">
        <v>0</v>
      </c>
      <c r="F836" s="106">
        <v>0</v>
      </c>
      <c r="G836" s="19">
        <v>0</v>
      </c>
      <c r="H836" s="106">
        <v>0</v>
      </c>
      <c r="I836" s="19">
        <v>0</v>
      </c>
      <c r="J836" s="106">
        <v>0</v>
      </c>
      <c r="K836" s="19">
        <v>0</v>
      </c>
      <c r="L836" s="106">
        <v>0</v>
      </c>
      <c r="M836" s="19">
        <v>0</v>
      </c>
      <c r="N836" s="105">
        <f t="shared" si="332"/>
        <v>0</v>
      </c>
    </row>
    <row r="837" spans="1:14" s="4" customFormat="1" ht="23.25" customHeight="1" x14ac:dyDescent="0.25">
      <c r="A837" s="12" t="s">
        <v>14</v>
      </c>
      <c r="B837" s="106">
        <v>0</v>
      </c>
      <c r="C837" s="19">
        <v>2</v>
      </c>
      <c r="D837" s="106">
        <v>0</v>
      </c>
      <c r="E837" s="92">
        <v>2</v>
      </c>
      <c r="F837" s="106">
        <v>0</v>
      </c>
      <c r="G837" s="19">
        <v>0</v>
      </c>
      <c r="H837" s="106">
        <v>0</v>
      </c>
      <c r="I837" s="19">
        <v>2</v>
      </c>
      <c r="J837" s="106">
        <v>0</v>
      </c>
      <c r="K837" s="19">
        <v>1</v>
      </c>
      <c r="L837" s="106">
        <v>0</v>
      </c>
      <c r="M837" s="19">
        <v>2</v>
      </c>
      <c r="N837" s="105">
        <f t="shared" si="332"/>
        <v>9</v>
      </c>
    </row>
    <row r="838" spans="1:14" s="4" customFormat="1" ht="23.25" customHeight="1" x14ac:dyDescent="0.25">
      <c r="A838" s="12" t="s">
        <v>242</v>
      </c>
      <c r="B838" s="106">
        <v>0</v>
      </c>
      <c r="C838" s="19">
        <v>0</v>
      </c>
      <c r="D838" s="106">
        <v>0</v>
      </c>
      <c r="E838" s="92">
        <v>0</v>
      </c>
      <c r="F838" s="106">
        <v>0</v>
      </c>
      <c r="G838" s="19">
        <v>0</v>
      </c>
      <c r="H838" s="106">
        <v>0</v>
      </c>
      <c r="I838" s="19">
        <v>0</v>
      </c>
      <c r="J838" s="106">
        <v>0</v>
      </c>
      <c r="K838" s="19">
        <v>0</v>
      </c>
      <c r="L838" s="106">
        <v>0</v>
      </c>
      <c r="M838" s="19">
        <v>1</v>
      </c>
      <c r="N838" s="105">
        <f t="shared" si="332"/>
        <v>1</v>
      </c>
    </row>
    <row r="839" spans="1:14" s="4" customFormat="1" ht="23.25" customHeight="1" x14ac:dyDescent="0.25">
      <c r="A839" s="12" t="s">
        <v>16</v>
      </c>
      <c r="B839" s="106">
        <v>0</v>
      </c>
      <c r="C839" s="19">
        <v>0</v>
      </c>
      <c r="D839" s="106">
        <v>0</v>
      </c>
      <c r="E839" s="92">
        <v>0</v>
      </c>
      <c r="F839" s="106">
        <v>0</v>
      </c>
      <c r="G839" s="19">
        <v>0</v>
      </c>
      <c r="H839" s="106">
        <v>0</v>
      </c>
      <c r="I839" s="19">
        <v>1</v>
      </c>
      <c r="J839" s="106">
        <v>0</v>
      </c>
      <c r="K839" s="19">
        <v>0</v>
      </c>
      <c r="L839" s="106">
        <v>0</v>
      </c>
      <c r="M839" s="19">
        <v>1</v>
      </c>
      <c r="N839" s="105">
        <f t="shared" si="332"/>
        <v>2</v>
      </c>
    </row>
    <row r="840" spans="1:14" s="9" customFormat="1" ht="23.25" customHeight="1" x14ac:dyDescent="0.25">
      <c r="A840" s="13" t="s">
        <v>7</v>
      </c>
      <c r="B840" s="105">
        <f>SUM(B831:B839)</f>
        <v>27</v>
      </c>
      <c r="C840" s="15">
        <f t="shared" ref="C840:M840" si="333">SUM(C831:C839)</f>
        <v>31</v>
      </c>
      <c r="D840" s="105">
        <f t="shared" si="333"/>
        <v>50</v>
      </c>
      <c r="E840" s="15">
        <f>SUM(E831:E839)</f>
        <v>38</v>
      </c>
      <c r="F840" s="105">
        <f t="shared" si="333"/>
        <v>39</v>
      </c>
      <c r="G840" s="15">
        <f t="shared" si="333"/>
        <v>38</v>
      </c>
      <c r="H840" s="105">
        <f t="shared" si="333"/>
        <v>43</v>
      </c>
      <c r="I840" s="15">
        <f t="shared" si="333"/>
        <v>34</v>
      </c>
      <c r="J840" s="105">
        <f t="shared" si="333"/>
        <v>25</v>
      </c>
      <c r="K840" s="15">
        <f t="shared" si="333"/>
        <v>21</v>
      </c>
      <c r="L840" s="105">
        <f t="shared" si="333"/>
        <v>23</v>
      </c>
      <c r="M840" s="15">
        <f t="shared" si="333"/>
        <v>32</v>
      </c>
      <c r="N840" s="105">
        <f>SUM(N831:N839)</f>
        <v>401</v>
      </c>
    </row>
    <row r="841" spans="1:14" s="4" customFormat="1" ht="12" customHeight="1" x14ac:dyDescent="0.25">
      <c r="A841" s="39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8"/>
    </row>
    <row r="842" spans="1:14" s="4" customFormat="1" ht="23.25" customHeight="1" x14ac:dyDescent="0.25">
      <c r="A842" s="103" t="s">
        <v>486</v>
      </c>
      <c r="B842" s="107"/>
      <c r="C842" s="107"/>
      <c r="D842" s="107"/>
      <c r="E842" s="107"/>
      <c r="F842" s="107"/>
      <c r="G842" s="107"/>
      <c r="H842" s="107"/>
      <c r="I842" s="107"/>
      <c r="J842" s="107"/>
      <c r="K842" s="107"/>
      <c r="L842" s="107"/>
      <c r="M842" s="107"/>
      <c r="N842" s="108"/>
    </row>
    <row r="843" spans="1:14" s="9" customFormat="1" ht="23.25" customHeight="1" x14ac:dyDescent="0.25">
      <c r="A843" s="13" t="s">
        <v>7</v>
      </c>
      <c r="B843" s="105">
        <f t="shared" ref="B843:M843" si="334">B840</f>
        <v>27</v>
      </c>
      <c r="C843" s="14">
        <f t="shared" si="334"/>
        <v>31</v>
      </c>
      <c r="D843" s="105">
        <f t="shared" si="334"/>
        <v>50</v>
      </c>
      <c r="E843" s="14">
        <f t="shared" si="334"/>
        <v>38</v>
      </c>
      <c r="F843" s="105">
        <f t="shared" si="334"/>
        <v>39</v>
      </c>
      <c r="G843" s="14">
        <f t="shared" si="334"/>
        <v>38</v>
      </c>
      <c r="H843" s="105">
        <f t="shared" si="334"/>
        <v>43</v>
      </c>
      <c r="I843" s="14">
        <f t="shared" si="334"/>
        <v>34</v>
      </c>
      <c r="J843" s="105">
        <f t="shared" si="334"/>
        <v>25</v>
      </c>
      <c r="K843" s="14">
        <f t="shared" si="334"/>
        <v>21</v>
      </c>
      <c r="L843" s="105">
        <f t="shared" si="334"/>
        <v>23</v>
      </c>
      <c r="M843" s="14">
        <f t="shared" si="334"/>
        <v>32</v>
      </c>
      <c r="N843" s="105">
        <f>SUM(B843:M843)</f>
        <v>401</v>
      </c>
    </row>
    <row r="844" spans="1:14" s="4" customFormat="1" ht="23.25" customHeight="1" x14ac:dyDescent="0.25">
      <c r="A844" s="13" t="s">
        <v>92</v>
      </c>
      <c r="B844" s="124">
        <f>IF(B861=0,0,(B843/B861)*100)</f>
        <v>77.142857142857153</v>
      </c>
      <c r="C844" s="29">
        <f t="shared" ref="C844:N844" si="335">IF(C861=0,0,(C843/C861)*100)</f>
        <v>96.875</v>
      </c>
      <c r="D844" s="124">
        <f t="shared" si="335"/>
        <v>98.039215686274503</v>
      </c>
      <c r="E844" s="29">
        <f t="shared" si="335"/>
        <v>86.36363636363636</v>
      </c>
      <c r="F844" s="124">
        <f t="shared" si="335"/>
        <v>84.782608695652172</v>
      </c>
      <c r="G844" s="29">
        <f t="shared" si="335"/>
        <v>82.608695652173907</v>
      </c>
      <c r="H844" s="124">
        <f t="shared" si="335"/>
        <v>95.555555555555557</v>
      </c>
      <c r="I844" s="29">
        <f t="shared" si="335"/>
        <v>75.555555555555557</v>
      </c>
      <c r="J844" s="124">
        <f t="shared" si="335"/>
        <v>62.5</v>
      </c>
      <c r="K844" s="29">
        <f t="shared" si="335"/>
        <v>65.625</v>
      </c>
      <c r="L844" s="124">
        <f t="shared" si="335"/>
        <v>69.696969696969703</v>
      </c>
      <c r="M844" s="29">
        <f t="shared" si="335"/>
        <v>80</v>
      </c>
      <c r="N844" s="124">
        <f t="shared" si="335"/>
        <v>82.004089979550102</v>
      </c>
    </row>
    <row r="845" spans="1:14" s="4" customFormat="1" ht="23.25" customHeight="1" x14ac:dyDescent="0.25">
      <c r="A845" s="13" t="s">
        <v>106</v>
      </c>
      <c r="B845" s="124">
        <f t="shared" ref="B845:N845" si="336">B843/B1485</f>
        <v>0.87096774193548387</v>
      </c>
      <c r="C845" s="29">
        <f t="shared" si="336"/>
        <v>1.1071428571428572</v>
      </c>
      <c r="D845" s="124">
        <f t="shared" si="336"/>
        <v>1.6129032258064515</v>
      </c>
      <c r="E845" s="29">
        <f t="shared" si="336"/>
        <v>1.2666666666666666</v>
      </c>
      <c r="F845" s="124">
        <f t="shared" si="336"/>
        <v>1.2580645161290323</v>
      </c>
      <c r="G845" s="29">
        <f t="shared" si="336"/>
        <v>1.2666666666666666</v>
      </c>
      <c r="H845" s="124">
        <f t="shared" si="336"/>
        <v>1.3870967741935485</v>
      </c>
      <c r="I845" s="29">
        <f t="shared" si="336"/>
        <v>1.096774193548387</v>
      </c>
      <c r="J845" s="124">
        <f t="shared" si="336"/>
        <v>0.83333333333333337</v>
      </c>
      <c r="K845" s="29">
        <f t="shared" si="336"/>
        <v>0.67741935483870963</v>
      </c>
      <c r="L845" s="124">
        <f t="shared" si="336"/>
        <v>0.76666666666666672</v>
      </c>
      <c r="M845" s="29">
        <f t="shared" si="336"/>
        <v>1.032258064516129</v>
      </c>
      <c r="N845" s="124">
        <f t="shared" si="336"/>
        <v>4.3586956521739131</v>
      </c>
    </row>
    <row r="846" spans="1:14" s="4" customFormat="1" ht="12" customHeight="1" x14ac:dyDescent="0.25">
      <c r="A846" s="39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8"/>
    </row>
    <row r="847" spans="1:14" s="4" customFormat="1" ht="23.25" customHeight="1" x14ac:dyDescent="0.25">
      <c r="A847" s="103" t="s">
        <v>394</v>
      </c>
      <c r="B847" s="107"/>
      <c r="C847" s="107"/>
      <c r="D847" s="107"/>
      <c r="E847" s="107"/>
      <c r="F847" s="107"/>
      <c r="G847" s="107"/>
      <c r="H847" s="107"/>
      <c r="I847" s="107"/>
      <c r="J847" s="107"/>
      <c r="K847" s="107"/>
      <c r="L847" s="107"/>
      <c r="M847" s="107"/>
      <c r="N847" s="108"/>
    </row>
    <row r="848" spans="1:14" s="4" customFormat="1" ht="23.25" customHeight="1" x14ac:dyDescent="0.25">
      <c r="A848" s="12" t="s">
        <v>74</v>
      </c>
      <c r="B848" s="106">
        <v>0</v>
      </c>
      <c r="C848" s="11">
        <v>0</v>
      </c>
      <c r="D848" s="106">
        <v>0</v>
      </c>
      <c r="E848" s="92">
        <v>0</v>
      </c>
      <c r="F848" s="106">
        <v>0</v>
      </c>
      <c r="G848" s="11">
        <v>0</v>
      </c>
      <c r="H848" s="106">
        <v>0</v>
      </c>
      <c r="I848" s="11">
        <v>0</v>
      </c>
      <c r="J848" s="106">
        <v>0</v>
      </c>
      <c r="K848" s="11">
        <v>0</v>
      </c>
      <c r="L848" s="106">
        <v>0</v>
      </c>
      <c r="M848" s="11">
        <v>0</v>
      </c>
      <c r="N848" s="105">
        <f>SUM(B848:M848)</f>
        <v>0</v>
      </c>
    </row>
    <row r="849" spans="1:14" s="4" customFormat="1" ht="23.25" customHeight="1" x14ac:dyDescent="0.25">
      <c r="A849" s="12" t="s">
        <v>91</v>
      </c>
      <c r="B849" s="106">
        <v>7</v>
      </c>
      <c r="C849" s="11">
        <v>0</v>
      </c>
      <c r="D849" s="106">
        <v>0</v>
      </c>
      <c r="E849" s="92">
        <v>5</v>
      </c>
      <c r="F849" s="106">
        <v>4</v>
      </c>
      <c r="G849" s="11">
        <v>5</v>
      </c>
      <c r="H849" s="106">
        <v>2</v>
      </c>
      <c r="I849" s="11">
        <v>6</v>
      </c>
      <c r="J849" s="106">
        <v>12</v>
      </c>
      <c r="K849" s="11">
        <v>4</v>
      </c>
      <c r="L849" s="106">
        <v>9</v>
      </c>
      <c r="M849" s="11">
        <v>7</v>
      </c>
      <c r="N849" s="105">
        <f>SUM(B849:M849)</f>
        <v>61</v>
      </c>
    </row>
    <row r="850" spans="1:14" s="4" customFormat="1" ht="23.25" customHeight="1" x14ac:dyDescent="0.25">
      <c r="A850" s="13" t="s">
        <v>7</v>
      </c>
      <c r="B850" s="105">
        <f>SUM(B848:B849)</f>
        <v>7</v>
      </c>
      <c r="C850" s="44">
        <f>SUM(C848:C849)</f>
        <v>0</v>
      </c>
      <c r="D850" s="105">
        <f t="shared" ref="D850:M850" si="337">SUM(D848:D849)</f>
        <v>0</v>
      </c>
      <c r="E850" s="44">
        <f t="shared" si="337"/>
        <v>5</v>
      </c>
      <c r="F850" s="105">
        <f t="shared" si="337"/>
        <v>4</v>
      </c>
      <c r="G850" s="44">
        <f t="shared" si="337"/>
        <v>5</v>
      </c>
      <c r="H850" s="105">
        <f t="shared" si="337"/>
        <v>2</v>
      </c>
      <c r="I850" s="44">
        <f t="shared" si="337"/>
        <v>6</v>
      </c>
      <c r="J850" s="105">
        <f t="shared" si="337"/>
        <v>12</v>
      </c>
      <c r="K850" s="44">
        <f t="shared" si="337"/>
        <v>4</v>
      </c>
      <c r="L850" s="105">
        <f t="shared" si="337"/>
        <v>9</v>
      </c>
      <c r="M850" s="44">
        <f t="shared" si="337"/>
        <v>7</v>
      </c>
      <c r="N850" s="105">
        <f>SUM(N848:N849)</f>
        <v>61</v>
      </c>
    </row>
    <row r="851" spans="1:14" s="4" customFormat="1" ht="23.25" customHeight="1" x14ac:dyDescent="0.25">
      <c r="A851" s="13" t="s">
        <v>92</v>
      </c>
      <c r="B851" s="124">
        <f>IF(B861=0,0,(B850/B861)*100)</f>
        <v>20</v>
      </c>
      <c r="C851" s="29">
        <f t="shared" ref="C851:N851" si="338">IF(C861=0,0,(C850/C861)*100)</f>
        <v>0</v>
      </c>
      <c r="D851" s="124">
        <f t="shared" si="338"/>
        <v>0</v>
      </c>
      <c r="E851" s="29">
        <f t="shared" si="338"/>
        <v>11.363636363636363</v>
      </c>
      <c r="F851" s="124">
        <f t="shared" si="338"/>
        <v>8.695652173913043</v>
      </c>
      <c r="G851" s="29">
        <f t="shared" si="338"/>
        <v>10.869565217391305</v>
      </c>
      <c r="H851" s="124">
        <f t="shared" si="338"/>
        <v>4.4444444444444446</v>
      </c>
      <c r="I851" s="29">
        <f t="shared" si="338"/>
        <v>13.333333333333334</v>
      </c>
      <c r="J851" s="124">
        <f t="shared" si="338"/>
        <v>30</v>
      </c>
      <c r="K851" s="29">
        <f t="shared" si="338"/>
        <v>12.5</v>
      </c>
      <c r="L851" s="124">
        <f t="shared" si="338"/>
        <v>27.27272727272727</v>
      </c>
      <c r="M851" s="29">
        <f t="shared" si="338"/>
        <v>17.5</v>
      </c>
      <c r="N851" s="124">
        <f t="shared" si="338"/>
        <v>12.474437627811861</v>
      </c>
    </row>
    <row r="852" spans="1:14" s="4" customFormat="1" ht="23.25" customHeight="1" x14ac:dyDescent="0.25">
      <c r="A852" s="13" t="s">
        <v>53</v>
      </c>
      <c r="B852" s="124">
        <f t="shared" ref="B852:N852" si="339">B850/B1485</f>
        <v>0.22580645161290322</v>
      </c>
      <c r="C852" s="29">
        <f t="shared" si="339"/>
        <v>0</v>
      </c>
      <c r="D852" s="124">
        <f t="shared" si="339"/>
        <v>0</v>
      </c>
      <c r="E852" s="29">
        <f t="shared" si="339"/>
        <v>0.16666666666666666</v>
      </c>
      <c r="F852" s="124">
        <f t="shared" si="339"/>
        <v>0.12903225806451613</v>
      </c>
      <c r="G852" s="29">
        <f t="shared" si="339"/>
        <v>0.16666666666666666</v>
      </c>
      <c r="H852" s="124">
        <f t="shared" si="339"/>
        <v>6.4516129032258063E-2</v>
      </c>
      <c r="I852" s="29">
        <f t="shared" si="339"/>
        <v>0.19354838709677419</v>
      </c>
      <c r="J852" s="124">
        <f t="shared" si="339"/>
        <v>0.4</v>
      </c>
      <c r="K852" s="29">
        <f t="shared" si="339"/>
        <v>0.12903225806451613</v>
      </c>
      <c r="L852" s="124">
        <f t="shared" si="339"/>
        <v>0.3</v>
      </c>
      <c r="M852" s="29">
        <f t="shared" si="339"/>
        <v>0.22580645161290322</v>
      </c>
      <c r="N852" s="124">
        <f t="shared" si="339"/>
        <v>0.66304347826086951</v>
      </c>
    </row>
    <row r="853" spans="1:14" s="9" customFormat="1" ht="12" customHeight="1" x14ac:dyDescent="0.25">
      <c r="A853" s="36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8"/>
    </row>
    <row r="854" spans="1:14" s="4" customFormat="1" ht="23.25" customHeight="1" x14ac:dyDescent="0.25">
      <c r="A854" s="103" t="s">
        <v>487</v>
      </c>
      <c r="B854" s="107"/>
      <c r="C854" s="107"/>
      <c r="D854" s="107"/>
      <c r="E854" s="107"/>
      <c r="F854" s="107"/>
      <c r="G854" s="107"/>
      <c r="H854" s="107"/>
      <c r="I854" s="107"/>
      <c r="J854" s="107"/>
      <c r="K854" s="107"/>
      <c r="L854" s="107"/>
      <c r="M854" s="107"/>
      <c r="N854" s="108"/>
    </row>
    <row r="855" spans="1:14" s="9" customFormat="1" ht="23.25" customHeight="1" x14ac:dyDescent="0.25">
      <c r="A855" s="12" t="s">
        <v>258</v>
      </c>
      <c r="B855" s="106">
        <v>1</v>
      </c>
      <c r="C855" s="11">
        <v>1</v>
      </c>
      <c r="D855" s="106">
        <v>1</v>
      </c>
      <c r="E855" s="11">
        <v>1</v>
      </c>
      <c r="F855" s="106">
        <v>3</v>
      </c>
      <c r="G855" s="11">
        <v>3</v>
      </c>
      <c r="H855" s="106">
        <v>0</v>
      </c>
      <c r="I855" s="11">
        <v>5</v>
      </c>
      <c r="J855" s="106">
        <v>3</v>
      </c>
      <c r="K855" s="11">
        <v>7</v>
      </c>
      <c r="L855" s="106">
        <v>1</v>
      </c>
      <c r="M855" s="11">
        <v>1</v>
      </c>
      <c r="N855" s="105">
        <f>SUM(B855:M855)</f>
        <v>27</v>
      </c>
    </row>
    <row r="856" spans="1:14" s="9" customFormat="1" ht="23.25" customHeight="1" x14ac:dyDescent="0.25">
      <c r="A856" s="13" t="s">
        <v>7</v>
      </c>
      <c r="B856" s="105">
        <f>B855</f>
        <v>1</v>
      </c>
      <c r="C856" s="14">
        <f>C855</f>
        <v>1</v>
      </c>
      <c r="D856" s="105">
        <f t="shared" ref="D856:M856" si="340">D855</f>
        <v>1</v>
      </c>
      <c r="E856" s="14">
        <f t="shared" si="340"/>
        <v>1</v>
      </c>
      <c r="F856" s="105">
        <f t="shared" si="340"/>
        <v>3</v>
      </c>
      <c r="G856" s="14">
        <f t="shared" si="340"/>
        <v>3</v>
      </c>
      <c r="H856" s="105">
        <f t="shared" si="340"/>
        <v>0</v>
      </c>
      <c r="I856" s="14">
        <f t="shared" si="340"/>
        <v>5</v>
      </c>
      <c r="J856" s="105">
        <f t="shared" si="340"/>
        <v>3</v>
      </c>
      <c r="K856" s="14">
        <f t="shared" si="340"/>
        <v>7</v>
      </c>
      <c r="L856" s="105">
        <f t="shared" si="340"/>
        <v>1</v>
      </c>
      <c r="M856" s="14">
        <f t="shared" si="340"/>
        <v>1</v>
      </c>
      <c r="N856" s="105">
        <f>SUM(B856:M856)</f>
        <v>27</v>
      </c>
    </row>
    <row r="857" spans="1:14" s="4" customFormat="1" ht="23.25" customHeight="1" x14ac:dyDescent="0.25">
      <c r="A857" s="13" t="s">
        <v>92</v>
      </c>
      <c r="B857" s="124">
        <f>IF(B861=0,0,(B856/B861)*100)</f>
        <v>2.8571428571428572</v>
      </c>
      <c r="C857" s="29">
        <f t="shared" ref="C857:M857" si="341">IF(C861=0,0,(C856/C861)*100)</f>
        <v>3.125</v>
      </c>
      <c r="D857" s="124">
        <f t="shared" si="341"/>
        <v>1.9607843137254901</v>
      </c>
      <c r="E857" s="29">
        <f t="shared" si="341"/>
        <v>2.2727272727272729</v>
      </c>
      <c r="F857" s="124">
        <f t="shared" si="341"/>
        <v>6.5217391304347823</v>
      </c>
      <c r="G857" s="29">
        <f t="shared" si="341"/>
        <v>6.5217391304347823</v>
      </c>
      <c r="H857" s="124">
        <f t="shared" si="341"/>
        <v>0</v>
      </c>
      <c r="I857" s="29">
        <f t="shared" si="341"/>
        <v>11.111111111111111</v>
      </c>
      <c r="J857" s="124">
        <f t="shared" si="341"/>
        <v>7.5</v>
      </c>
      <c r="K857" s="29">
        <f t="shared" si="341"/>
        <v>21.875</v>
      </c>
      <c r="L857" s="124">
        <f t="shared" si="341"/>
        <v>3.0303030303030303</v>
      </c>
      <c r="M857" s="29">
        <f t="shared" si="341"/>
        <v>2.5</v>
      </c>
      <c r="N857" s="124">
        <f>IF(N861=0,0,(N856/N861)*100)</f>
        <v>5.5214723926380369</v>
      </c>
    </row>
    <row r="858" spans="1:14" s="9" customFormat="1" ht="23.25" customHeight="1" x14ac:dyDescent="0.25">
      <c r="A858" s="13" t="s">
        <v>53</v>
      </c>
      <c r="B858" s="124">
        <f t="shared" ref="B858:N858" si="342">B856/B1485</f>
        <v>3.2258064516129031E-2</v>
      </c>
      <c r="C858" s="29">
        <f t="shared" si="342"/>
        <v>3.5714285714285712E-2</v>
      </c>
      <c r="D858" s="124">
        <f t="shared" si="342"/>
        <v>3.2258064516129031E-2</v>
      </c>
      <c r="E858" s="29">
        <f t="shared" si="342"/>
        <v>3.3333333333333333E-2</v>
      </c>
      <c r="F858" s="124">
        <f t="shared" si="342"/>
        <v>9.6774193548387094E-2</v>
      </c>
      <c r="G858" s="29">
        <f t="shared" si="342"/>
        <v>0.1</v>
      </c>
      <c r="H858" s="124">
        <f t="shared" si="342"/>
        <v>0</v>
      </c>
      <c r="I858" s="29">
        <f t="shared" si="342"/>
        <v>0.16129032258064516</v>
      </c>
      <c r="J858" s="124">
        <f t="shared" si="342"/>
        <v>0.1</v>
      </c>
      <c r="K858" s="29">
        <f t="shared" si="342"/>
        <v>0.22580645161290322</v>
      </c>
      <c r="L858" s="124">
        <f t="shared" si="342"/>
        <v>3.3333333333333333E-2</v>
      </c>
      <c r="M858" s="29">
        <f t="shared" si="342"/>
        <v>3.2258064516129031E-2</v>
      </c>
      <c r="N858" s="124">
        <f t="shared" si="342"/>
        <v>0.29347826086956524</v>
      </c>
    </row>
    <row r="859" spans="1:14" s="9" customFormat="1" ht="12" customHeight="1" x14ac:dyDescent="0.25">
      <c r="A859" s="39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8"/>
    </row>
    <row r="860" spans="1:14" s="9" customFormat="1" ht="23.25" customHeight="1" x14ac:dyDescent="0.25">
      <c r="A860" s="103" t="s">
        <v>488</v>
      </c>
      <c r="B860" s="107"/>
      <c r="C860" s="107"/>
      <c r="D860" s="107"/>
      <c r="E860" s="107"/>
      <c r="F860" s="107"/>
      <c r="G860" s="107"/>
      <c r="H860" s="107"/>
      <c r="I860" s="107"/>
      <c r="J860" s="107"/>
      <c r="K860" s="107"/>
      <c r="L860" s="107"/>
      <c r="M860" s="107"/>
      <c r="N860" s="108"/>
    </row>
    <row r="861" spans="1:14" s="9" customFormat="1" ht="23.25" customHeight="1" x14ac:dyDescent="0.25">
      <c r="A861" s="13" t="s">
        <v>7</v>
      </c>
      <c r="B861" s="105">
        <f>SUM(B843+ B850+B856)</f>
        <v>35</v>
      </c>
      <c r="C861" s="14">
        <f t="shared" ref="C861:L861" si="343">SUM(C843+ C850+C856)</f>
        <v>32</v>
      </c>
      <c r="D861" s="105">
        <f t="shared" si="343"/>
        <v>51</v>
      </c>
      <c r="E861" s="14">
        <f t="shared" si="343"/>
        <v>44</v>
      </c>
      <c r="F861" s="105">
        <f t="shared" si="343"/>
        <v>46</v>
      </c>
      <c r="G861" s="14">
        <f t="shared" si="343"/>
        <v>46</v>
      </c>
      <c r="H861" s="105">
        <f t="shared" si="343"/>
        <v>45</v>
      </c>
      <c r="I861" s="14">
        <f t="shared" si="343"/>
        <v>45</v>
      </c>
      <c r="J861" s="105">
        <f t="shared" si="343"/>
        <v>40</v>
      </c>
      <c r="K861" s="14">
        <f t="shared" si="343"/>
        <v>32</v>
      </c>
      <c r="L861" s="105">
        <f t="shared" si="343"/>
        <v>33</v>
      </c>
      <c r="M861" s="14">
        <f>SUM(M843+ M850+M856)</f>
        <v>40</v>
      </c>
      <c r="N861" s="105">
        <f>SUM(B861:M861)</f>
        <v>489</v>
      </c>
    </row>
    <row r="862" spans="1:14" s="9" customFormat="1" ht="23.25" customHeight="1" x14ac:dyDescent="0.25">
      <c r="A862" s="13" t="s">
        <v>53</v>
      </c>
      <c r="B862" s="124">
        <f t="shared" ref="B862:N862" si="344">B861/B1485</f>
        <v>1.1290322580645162</v>
      </c>
      <c r="C862" s="29">
        <f t="shared" si="344"/>
        <v>1.1428571428571428</v>
      </c>
      <c r="D862" s="124">
        <f t="shared" si="344"/>
        <v>1.6451612903225807</v>
      </c>
      <c r="E862" s="29">
        <f t="shared" si="344"/>
        <v>1.4666666666666666</v>
      </c>
      <c r="F862" s="124">
        <f t="shared" si="344"/>
        <v>1.4838709677419355</v>
      </c>
      <c r="G862" s="29">
        <f t="shared" si="344"/>
        <v>1.5333333333333334</v>
      </c>
      <c r="H862" s="124">
        <f t="shared" si="344"/>
        <v>1.4516129032258065</v>
      </c>
      <c r="I862" s="29">
        <f t="shared" si="344"/>
        <v>1.4516129032258065</v>
      </c>
      <c r="J862" s="124">
        <f t="shared" si="344"/>
        <v>1.3333333333333333</v>
      </c>
      <c r="K862" s="29">
        <f t="shared" si="344"/>
        <v>1.032258064516129</v>
      </c>
      <c r="L862" s="124">
        <f t="shared" si="344"/>
        <v>1.1000000000000001</v>
      </c>
      <c r="M862" s="29">
        <f t="shared" si="344"/>
        <v>1.2903225806451613</v>
      </c>
      <c r="N862" s="124">
        <f t="shared" si="344"/>
        <v>5.3152173913043477</v>
      </c>
    </row>
    <row r="863" spans="1:14" s="9" customFormat="1" ht="23.25" customHeight="1" x14ac:dyDescent="0.25">
      <c r="A863" s="13" t="s">
        <v>259</v>
      </c>
      <c r="B863" s="124">
        <f>IF(B861&lt;&gt;0,IF(B1161&lt;&gt;0,B861/B1161*100,0),0)</f>
        <v>0.23828976034858387</v>
      </c>
      <c r="C863" s="93">
        <f t="shared" ref="C863:N863" si="345">IF(C861&lt;&gt;0,IF(C1161&lt;&gt;0,C861/C1161*100,0),0)</f>
        <v>0.21324803411968546</v>
      </c>
      <c r="D863" s="124">
        <f t="shared" si="345"/>
        <v>0.30012358029776964</v>
      </c>
      <c r="E863" s="93">
        <f t="shared" si="345"/>
        <v>0.30689823533514682</v>
      </c>
      <c r="F863" s="124">
        <f t="shared" si="345"/>
        <v>0.25220680958385877</v>
      </c>
      <c r="G863" s="93">
        <f t="shared" si="345"/>
        <v>0.26552759178018936</v>
      </c>
      <c r="H863" s="124">
        <f t="shared" si="345"/>
        <v>0.24860504944478204</v>
      </c>
      <c r="I863" s="93">
        <f t="shared" si="345"/>
        <v>0.24816632658688581</v>
      </c>
      <c r="J863" s="124">
        <f t="shared" si="345"/>
        <v>0.21437376065169622</v>
      </c>
      <c r="K863" s="93">
        <f t="shared" si="345"/>
        <v>0.2051413552150779</v>
      </c>
      <c r="L863" s="124">
        <f t="shared" si="345"/>
        <v>0.20220588235294121</v>
      </c>
      <c r="M863" s="93">
        <f t="shared" si="345"/>
        <v>0.29344875651089425</v>
      </c>
      <c r="N863" s="124">
        <f t="shared" si="345"/>
        <v>0.24818555549916257</v>
      </c>
    </row>
    <row r="864" spans="1:14" s="9" customFormat="1" ht="12" customHeight="1" x14ac:dyDescent="0.25">
      <c r="A864" s="36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8"/>
    </row>
    <row r="865" spans="1:14" s="122" customFormat="1" ht="23.25" customHeight="1" x14ac:dyDescent="0.25">
      <c r="A865" s="184" t="s">
        <v>489</v>
      </c>
      <c r="B865" s="107"/>
      <c r="C865" s="107"/>
      <c r="D865" s="107"/>
      <c r="E865" s="107"/>
      <c r="F865" s="107"/>
      <c r="G865" s="107"/>
      <c r="H865" s="107"/>
      <c r="I865" s="107"/>
      <c r="J865" s="107"/>
      <c r="K865" s="107"/>
      <c r="L865" s="107"/>
      <c r="M865" s="107"/>
      <c r="N865" s="108"/>
    </row>
    <row r="866" spans="1:14" s="122" customFormat="1" ht="12" customHeight="1" x14ac:dyDescent="0.25">
      <c r="A866" s="97"/>
      <c r="B866" s="136"/>
      <c r="C866" s="136"/>
      <c r="D866" s="136"/>
      <c r="E866" s="136"/>
      <c r="F866" s="136"/>
      <c r="G866" s="136"/>
      <c r="H866" s="136"/>
      <c r="I866" s="136"/>
      <c r="J866" s="136"/>
      <c r="K866" s="136"/>
      <c r="L866" s="136"/>
      <c r="M866" s="136"/>
      <c r="N866" s="137"/>
    </row>
    <row r="867" spans="1:14" s="4" customFormat="1" ht="23.25" customHeight="1" x14ac:dyDescent="0.25">
      <c r="A867" s="103" t="s">
        <v>406</v>
      </c>
      <c r="B867" s="107"/>
      <c r="C867" s="107"/>
      <c r="D867" s="107"/>
      <c r="E867" s="107"/>
      <c r="F867" s="107"/>
      <c r="G867" s="107"/>
      <c r="H867" s="107"/>
      <c r="I867" s="107"/>
      <c r="J867" s="107"/>
      <c r="K867" s="107"/>
      <c r="L867" s="107"/>
      <c r="M867" s="107"/>
      <c r="N867" s="108"/>
    </row>
    <row r="868" spans="1:14" s="4" customFormat="1" ht="23.25" customHeight="1" x14ac:dyDescent="0.25">
      <c r="A868" s="12" t="s">
        <v>22</v>
      </c>
      <c r="B868" s="106">
        <v>0</v>
      </c>
      <c r="C868" s="11">
        <v>0</v>
      </c>
      <c r="D868" s="106">
        <v>0</v>
      </c>
      <c r="E868" s="11">
        <v>0</v>
      </c>
      <c r="F868" s="106">
        <v>0</v>
      </c>
      <c r="G868" s="11">
        <v>0</v>
      </c>
      <c r="H868" s="106">
        <v>0</v>
      </c>
      <c r="I868" s="11">
        <v>0</v>
      </c>
      <c r="J868" s="106">
        <v>0</v>
      </c>
      <c r="K868" s="11">
        <v>1</v>
      </c>
      <c r="L868" s="106" t="s">
        <v>421</v>
      </c>
      <c r="M868" s="19">
        <v>1</v>
      </c>
      <c r="N868" s="105">
        <f>SUM(B868:M868)</f>
        <v>2</v>
      </c>
    </row>
    <row r="869" spans="1:14" s="4" customFormat="1" ht="23.25" customHeight="1" x14ac:dyDescent="0.25">
      <c r="A869" s="10" t="s">
        <v>18</v>
      </c>
      <c r="B869" s="106">
        <v>0</v>
      </c>
      <c r="C869" s="11">
        <v>0</v>
      </c>
      <c r="D869" s="106">
        <v>0</v>
      </c>
      <c r="E869" s="11">
        <v>0</v>
      </c>
      <c r="F869" s="106">
        <v>0</v>
      </c>
      <c r="G869" s="11">
        <v>0</v>
      </c>
      <c r="H869" s="106">
        <v>0</v>
      </c>
      <c r="I869" s="11">
        <v>0</v>
      </c>
      <c r="J869" s="106">
        <v>0</v>
      </c>
      <c r="K869" s="11">
        <v>0</v>
      </c>
      <c r="L869" s="106" t="s">
        <v>421</v>
      </c>
      <c r="M869" s="19" t="s">
        <v>421</v>
      </c>
      <c r="N869" s="105">
        <f t="shared" ref="N869:N876" si="346">SUM(B869:M869)</f>
        <v>0</v>
      </c>
    </row>
    <row r="870" spans="1:14" s="4" customFormat="1" ht="23.25" customHeight="1" x14ac:dyDescent="0.25">
      <c r="A870" s="10" t="s">
        <v>5</v>
      </c>
      <c r="B870" s="106">
        <v>0</v>
      </c>
      <c r="C870" s="11">
        <v>0</v>
      </c>
      <c r="D870" s="106">
        <v>0</v>
      </c>
      <c r="E870" s="11">
        <v>0</v>
      </c>
      <c r="F870" s="106">
        <v>0</v>
      </c>
      <c r="G870" s="11">
        <v>0</v>
      </c>
      <c r="H870" s="106" t="s">
        <v>421</v>
      </c>
      <c r="I870" s="11" t="s">
        <v>421</v>
      </c>
      <c r="J870" s="106" t="s">
        <v>421</v>
      </c>
      <c r="K870" s="11">
        <v>0</v>
      </c>
      <c r="L870" s="106" t="s">
        <v>421</v>
      </c>
      <c r="M870" s="19" t="s">
        <v>421</v>
      </c>
      <c r="N870" s="105">
        <f t="shared" si="346"/>
        <v>0</v>
      </c>
    </row>
    <row r="871" spans="1:14" s="4" customFormat="1" ht="23.25" customHeight="1" x14ac:dyDescent="0.25">
      <c r="A871" s="12" t="s">
        <v>6</v>
      </c>
      <c r="B871" s="106">
        <v>0</v>
      </c>
      <c r="C871" s="11">
        <v>0</v>
      </c>
      <c r="D871" s="106">
        <v>0</v>
      </c>
      <c r="E871" s="11">
        <v>0</v>
      </c>
      <c r="F871" s="106">
        <v>0</v>
      </c>
      <c r="G871" s="11">
        <v>0</v>
      </c>
      <c r="H871" s="106" t="s">
        <v>421</v>
      </c>
      <c r="I871" s="11" t="s">
        <v>421</v>
      </c>
      <c r="J871" s="106" t="s">
        <v>421</v>
      </c>
      <c r="K871" s="11">
        <v>0</v>
      </c>
      <c r="L871" s="106" t="s">
        <v>421</v>
      </c>
      <c r="M871" s="19" t="s">
        <v>421</v>
      </c>
      <c r="N871" s="105">
        <f t="shared" si="346"/>
        <v>0</v>
      </c>
    </row>
    <row r="872" spans="1:14" s="4" customFormat="1" ht="23.25" customHeight="1" x14ac:dyDescent="0.25">
      <c r="A872" s="12" t="s">
        <v>207</v>
      </c>
      <c r="B872" s="106">
        <v>0</v>
      </c>
      <c r="C872" s="11">
        <v>0</v>
      </c>
      <c r="D872" s="106">
        <v>0</v>
      </c>
      <c r="E872" s="11">
        <v>0</v>
      </c>
      <c r="F872" s="106">
        <v>0</v>
      </c>
      <c r="G872" s="11">
        <v>0</v>
      </c>
      <c r="H872" s="106" t="s">
        <v>421</v>
      </c>
      <c r="I872" s="11" t="s">
        <v>421</v>
      </c>
      <c r="J872" s="106" t="s">
        <v>421</v>
      </c>
      <c r="K872" s="11">
        <v>0</v>
      </c>
      <c r="L872" s="106" t="s">
        <v>421</v>
      </c>
      <c r="M872" s="19" t="s">
        <v>421</v>
      </c>
      <c r="N872" s="105">
        <f t="shared" si="346"/>
        <v>0</v>
      </c>
    </row>
    <row r="873" spans="1:14" s="4" customFormat="1" ht="23.25" customHeight="1" x14ac:dyDescent="0.25">
      <c r="A873" s="12" t="s">
        <v>220</v>
      </c>
      <c r="B873" s="106">
        <v>0</v>
      </c>
      <c r="C873" s="11">
        <v>0</v>
      </c>
      <c r="D873" s="106">
        <v>0</v>
      </c>
      <c r="E873" s="11">
        <v>0</v>
      </c>
      <c r="F873" s="106">
        <v>0</v>
      </c>
      <c r="G873" s="11">
        <v>0</v>
      </c>
      <c r="H873" s="106" t="s">
        <v>421</v>
      </c>
      <c r="I873" s="11" t="s">
        <v>421</v>
      </c>
      <c r="J873" s="106" t="s">
        <v>421</v>
      </c>
      <c r="K873" s="11">
        <v>0</v>
      </c>
      <c r="L873" s="106" t="s">
        <v>421</v>
      </c>
      <c r="M873" s="19" t="s">
        <v>421</v>
      </c>
      <c r="N873" s="105">
        <f t="shared" si="346"/>
        <v>0</v>
      </c>
    </row>
    <row r="874" spans="1:14" s="4" customFormat="1" ht="23.25" customHeight="1" x14ac:dyDescent="0.25">
      <c r="A874" s="12" t="s">
        <v>14</v>
      </c>
      <c r="B874" s="106">
        <v>0</v>
      </c>
      <c r="C874" s="11">
        <v>0</v>
      </c>
      <c r="D874" s="106">
        <v>0</v>
      </c>
      <c r="E874" s="11">
        <v>0</v>
      </c>
      <c r="F874" s="106">
        <v>0</v>
      </c>
      <c r="G874" s="11"/>
      <c r="H874" s="106" t="s">
        <v>421</v>
      </c>
      <c r="I874" s="11" t="s">
        <v>421</v>
      </c>
      <c r="J874" s="106" t="s">
        <v>421</v>
      </c>
      <c r="K874" s="11">
        <v>0</v>
      </c>
      <c r="L874" s="106" t="s">
        <v>421</v>
      </c>
      <c r="M874" s="19" t="s">
        <v>421</v>
      </c>
      <c r="N874" s="105">
        <f t="shared" si="346"/>
        <v>0</v>
      </c>
    </row>
    <row r="875" spans="1:14" s="4" customFormat="1" ht="23.25" customHeight="1" x14ac:dyDescent="0.25">
      <c r="A875" s="12" t="s">
        <v>242</v>
      </c>
      <c r="B875" s="106">
        <v>0</v>
      </c>
      <c r="C875" s="11">
        <v>0</v>
      </c>
      <c r="D875" s="106">
        <v>0</v>
      </c>
      <c r="E875" s="11">
        <v>0</v>
      </c>
      <c r="F875" s="106">
        <v>0</v>
      </c>
      <c r="G875" s="11">
        <v>0</v>
      </c>
      <c r="H875" s="106" t="s">
        <v>421</v>
      </c>
      <c r="I875" s="11" t="s">
        <v>421</v>
      </c>
      <c r="J875" s="106" t="s">
        <v>421</v>
      </c>
      <c r="K875" s="11">
        <v>0</v>
      </c>
      <c r="L875" s="106" t="s">
        <v>421</v>
      </c>
      <c r="M875" s="19" t="s">
        <v>421</v>
      </c>
      <c r="N875" s="105">
        <f t="shared" si="346"/>
        <v>0</v>
      </c>
    </row>
    <row r="876" spans="1:14" s="4" customFormat="1" ht="23.25" customHeight="1" x14ac:dyDescent="0.25">
      <c r="A876" s="12" t="s">
        <v>16</v>
      </c>
      <c r="B876" s="106">
        <v>0</v>
      </c>
      <c r="C876" s="11">
        <v>0</v>
      </c>
      <c r="D876" s="106">
        <v>0</v>
      </c>
      <c r="E876" s="11">
        <v>0</v>
      </c>
      <c r="F876" s="106">
        <v>0</v>
      </c>
      <c r="G876" s="11">
        <v>0</v>
      </c>
      <c r="H876" s="106" t="s">
        <v>421</v>
      </c>
      <c r="I876" s="11" t="s">
        <v>421</v>
      </c>
      <c r="J876" s="106" t="s">
        <v>421</v>
      </c>
      <c r="K876" s="11">
        <v>0</v>
      </c>
      <c r="L876" s="106" t="s">
        <v>421</v>
      </c>
      <c r="M876" s="19" t="s">
        <v>421</v>
      </c>
      <c r="N876" s="105">
        <f t="shared" si="346"/>
        <v>0</v>
      </c>
    </row>
    <row r="877" spans="1:14" s="9" customFormat="1" ht="23.25" customHeight="1" x14ac:dyDescent="0.25">
      <c r="A877" s="13" t="s">
        <v>7</v>
      </c>
      <c r="B877" s="105">
        <f t="shared" ref="B877:M877" si="347">SUM(B868:B876)</f>
        <v>0</v>
      </c>
      <c r="C877" s="14">
        <f t="shared" si="347"/>
        <v>0</v>
      </c>
      <c r="D877" s="105">
        <f t="shared" si="347"/>
        <v>0</v>
      </c>
      <c r="E877" s="14">
        <f t="shared" si="347"/>
        <v>0</v>
      </c>
      <c r="F877" s="105">
        <f t="shared" si="347"/>
        <v>0</v>
      </c>
      <c r="G877" s="14">
        <f t="shared" si="347"/>
        <v>0</v>
      </c>
      <c r="H877" s="105">
        <f t="shared" si="347"/>
        <v>0</v>
      </c>
      <c r="I877" s="14">
        <f t="shared" si="347"/>
        <v>0</v>
      </c>
      <c r="J877" s="105">
        <f t="shared" si="347"/>
        <v>0</v>
      </c>
      <c r="K877" s="14">
        <f t="shared" si="347"/>
        <v>1</v>
      </c>
      <c r="L877" s="105">
        <f t="shared" si="347"/>
        <v>0</v>
      </c>
      <c r="M877" s="15">
        <f t="shared" si="347"/>
        <v>1</v>
      </c>
      <c r="N877" s="105">
        <f>SUM(N868:N876)</f>
        <v>2</v>
      </c>
    </row>
    <row r="878" spans="1:14" s="4" customFormat="1" ht="12" customHeight="1" x14ac:dyDescent="0.25">
      <c r="A878" s="39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8"/>
    </row>
    <row r="879" spans="1:14" s="4" customFormat="1" ht="23.25" customHeight="1" x14ac:dyDescent="0.25">
      <c r="A879" s="103" t="s">
        <v>490</v>
      </c>
      <c r="B879" s="107"/>
      <c r="C879" s="107"/>
      <c r="D879" s="107"/>
      <c r="E879" s="107"/>
      <c r="F879" s="107"/>
      <c r="G879" s="107"/>
      <c r="H879" s="107"/>
      <c r="I879" s="107"/>
      <c r="J879" s="107"/>
      <c r="K879" s="107"/>
      <c r="L879" s="107"/>
      <c r="M879" s="107"/>
      <c r="N879" s="108"/>
    </row>
    <row r="880" spans="1:14" s="9" customFormat="1" ht="23.25" customHeight="1" x14ac:dyDescent="0.25">
      <c r="A880" s="13" t="s">
        <v>7</v>
      </c>
      <c r="B880" s="105">
        <f t="shared" ref="B880:M880" si="348">B877</f>
        <v>0</v>
      </c>
      <c r="C880" s="14">
        <f t="shared" si="348"/>
        <v>0</v>
      </c>
      <c r="D880" s="105">
        <f t="shared" si="348"/>
        <v>0</v>
      </c>
      <c r="E880" s="14">
        <f t="shared" si="348"/>
        <v>0</v>
      </c>
      <c r="F880" s="105">
        <f t="shared" si="348"/>
        <v>0</v>
      </c>
      <c r="G880" s="14">
        <f t="shared" si="348"/>
        <v>0</v>
      </c>
      <c r="H880" s="105">
        <f t="shared" si="348"/>
        <v>0</v>
      </c>
      <c r="I880" s="14">
        <f t="shared" si="348"/>
        <v>0</v>
      </c>
      <c r="J880" s="105">
        <f t="shared" si="348"/>
        <v>0</v>
      </c>
      <c r="K880" s="14">
        <f t="shared" si="348"/>
        <v>1</v>
      </c>
      <c r="L880" s="105">
        <f t="shared" si="348"/>
        <v>0</v>
      </c>
      <c r="M880" s="14">
        <f t="shared" si="348"/>
        <v>1</v>
      </c>
      <c r="N880" s="105">
        <f>SUM(B880:M880)</f>
        <v>2</v>
      </c>
    </row>
    <row r="881" spans="1:14" s="4" customFormat="1" ht="23.25" customHeight="1" x14ac:dyDescent="0.25">
      <c r="A881" s="13" t="s">
        <v>107</v>
      </c>
      <c r="B881" s="124">
        <f t="shared" ref="B881:N881" si="349">IF(B898=0,0,(B880/B898)*100)</f>
        <v>0</v>
      </c>
      <c r="C881" s="29">
        <f t="shared" si="349"/>
        <v>0</v>
      </c>
      <c r="D881" s="124">
        <f t="shared" si="349"/>
        <v>0</v>
      </c>
      <c r="E881" s="29">
        <f t="shared" si="349"/>
        <v>0</v>
      </c>
      <c r="F881" s="124">
        <f t="shared" si="349"/>
        <v>0</v>
      </c>
      <c r="G881" s="29">
        <f t="shared" si="349"/>
        <v>0</v>
      </c>
      <c r="H881" s="124">
        <f t="shared" si="349"/>
        <v>0</v>
      </c>
      <c r="I881" s="29">
        <f t="shared" si="349"/>
        <v>0</v>
      </c>
      <c r="J881" s="124">
        <f t="shared" si="349"/>
        <v>0</v>
      </c>
      <c r="K881" s="29">
        <f t="shared" si="349"/>
        <v>2.1276595744680851</v>
      </c>
      <c r="L881" s="124">
        <f t="shared" si="349"/>
        <v>0</v>
      </c>
      <c r="M881" s="29">
        <f t="shared" si="349"/>
        <v>2.7777777777777777</v>
      </c>
      <c r="N881" s="124">
        <f t="shared" si="349"/>
        <v>0.38684719535783368</v>
      </c>
    </row>
    <row r="882" spans="1:14" s="4" customFormat="1" ht="23.25" customHeight="1" x14ac:dyDescent="0.25">
      <c r="A882" s="13" t="s">
        <v>53</v>
      </c>
      <c r="B882" s="124">
        <f t="shared" ref="B882:N882" si="350">B880/B1485</f>
        <v>0</v>
      </c>
      <c r="C882" s="29">
        <f t="shared" si="350"/>
        <v>0</v>
      </c>
      <c r="D882" s="124">
        <f t="shared" si="350"/>
        <v>0</v>
      </c>
      <c r="E882" s="29">
        <f t="shared" si="350"/>
        <v>0</v>
      </c>
      <c r="F882" s="124">
        <f t="shared" si="350"/>
        <v>0</v>
      </c>
      <c r="G882" s="29">
        <f t="shared" si="350"/>
        <v>0</v>
      </c>
      <c r="H882" s="124">
        <f t="shared" si="350"/>
        <v>0</v>
      </c>
      <c r="I882" s="29">
        <f t="shared" si="350"/>
        <v>0</v>
      </c>
      <c r="J882" s="124">
        <f t="shared" si="350"/>
        <v>0</v>
      </c>
      <c r="K882" s="29">
        <f t="shared" si="350"/>
        <v>3.2258064516129031E-2</v>
      </c>
      <c r="L882" s="124">
        <f t="shared" si="350"/>
        <v>0</v>
      </c>
      <c r="M882" s="29">
        <f t="shared" si="350"/>
        <v>3.2258064516129031E-2</v>
      </c>
      <c r="N882" s="124">
        <f t="shared" si="350"/>
        <v>2.1739130434782608E-2</v>
      </c>
    </row>
    <row r="883" spans="1:14" s="4" customFormat="1" ht="12" customHeight="1" x14ac:dyDescent="0.25">
      <c r="A883" s="39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8"/>
    </row>
    <row r="884" spans="1:14" s="4" customFormat="1" ht="23.25" customHeight="1" x14ac:dyDescent="0.25">
      <c r="A884" s="103" t="s">
        <v>264</v>
      </c>
      <c r="B884" s="107"/>
      <c r="C884" s="107"/>
      <c r="D884" s="107"/>
      <c r="E884" s="107"/>
      <c r="F884" s="107"/>
      <c r="G884" s="107"/>
      <c r="H884" s="107"/>
      <c r="I884" s="107"/>
      <c r="J884" s="107"/>
      <c r="K884" s="107"/>
      <c r="L884" s="107"/>
      <c r="M884" s="107"/>
      <c r="N884" s="108"/>
    </row>
    <row r="885" spans="1:14" s="4" customFormat="1" ht="23.25" customHeight="1" x14ac:dyDescent="0.25">
      <c r="A885" s="12" t="s">
        <v>74</v>
      </c>
      <c r="B885" s="106">
        <v>0</v>
      </c>
      <c r="C885" s="11">
        <v>0</v>
      </c>
      <c r="D885" s="106">
        <v>0</v>
      </c>
      <c r="E885" s="11">
        <v>0</v>
      </c>
      <c r="F885" s="106">
        <v>0</v>
      </c>
      <c r="G885" s="11">
        <v>0</v>
      </c>
      <c r="H885" s="106">
        <v>0</v>
      </c>
      <c r="I885" s="92">
        <v>0</v>
      </c>
      <c r="J885" s="106">
        <v>0</v>
      </c>
      <c r="K885" s="11">
        <v>0</v>
      </c>
      <c r="L885" s="106">
        <v>0</v>
      </c>
      <c r="M885" s="11">
        <v>0</v>
      </c>
      <c r="N885" s="105">
        <f>SUM(B885:M885)</f>
        <v>0</v>
      </c>
    </row>
    <row r="886" spans="1:14" s="4" customFormat="1" ht="23.25" customHeight="1" x14ac:dyDescent="0.25">
      <c r="A886" s="12" t="s">
        <v>91</v>
      </c>
      <c r="B886" s="106">
        <v>0</v>
      </c>
      <c r="C886" s="92">
        <v>0</v>
      </c>
      <c r="D886" s="106">
        <v>0</v>
      </c>
      <c r="E886" s="11">
        <v>0</v>
      </c>
      <c r="F886" s="106">
        <v>0</v>
      </c>
      <c r="G886" s="11">
        <v>0</v>
      </c>
      <c r="H886" s="106">
        <v>0</v>
      </c>
      <c r="I886" s="92">
        <v>0</v>
      </c>
      <c r="J886" s="106">
        <v>0</v>
      </c>
      <c r="K886" s="11">
        <v>0</v>
      </c>
      <c r="L886" s="106">
        <v>0</v>
      </c>
      <c r="M886" s="11">
        <v>0</v>
      </c>
      <c r="N886" s="105">
        <f>SUM(B886:M886)</f>
        <v>0</v>
      </c>
    </row>
    <row r="887" spans="1:14" s="9" customFormat="1" ht="23.25" customHeight="1" x14ac:dyDescent="0.25">
      <c r="A887" s="13" t="s">
        <v>7</v>
      </c>
      <c r="B887" s="105">
        <f>SUM(B885:B886)</f>
        <v>0</v>
      </c>
      <c r="C887" s="44">
        <f>SUM(C885:C886)</f>
        <v>0</v>
      </c>
      <c r="D887" s="105">
        <f t="shared" ref="D887:M887" si="351">SUM(D885:D886)</f>
        <v>0</v>
      </c>
      <c r="E887" s="44">
        <f t="shared" si="351"/>
        <v>0</v>
      </c>
      <c r="F887" s="105">
        <f t="shared" si="351"/>
        <v>0</v>
      </c>
      <c r="G887" s="44">
        <f t="shared" si="351"/>
        <v>0</v>
      </c>
      <c r="H887" s="105">
        <f t="shared" si="351"/>
        <v>0</v>
      </c>
      <c r="I887" s="44">
        <f t="shared" si="351"/>
        <v>0</v>
      </c>
      <c r="J887" s="105">
        <f t="shared" si="351"/>
        <v>0</v>
      </c>
      <c r="K887" s="44">
        <f t="shared" si="351"/>
        <v>0</v>
      </c>
      <c r="L887" s="105">
        <f t="shared" si="351"/>
        <v>0</v>
      </c>
      <c r="M887" s="44">
        <f t="shared" si="351"/>
        <v>0</v>
      </c>
      <c r="N887" s="105">
        <f>SUM(B887:M887)</f>
        <v>0</v>
      </c>
    </row>
    <row r="888" spans="1:14" s="4" customFormat="1" ht="23.25" customHeight="1" x14ac:dyDescent="0.25">
      <c r="A888" s="13" t="s">
        <v>92</v>
      </c>
      <c r="B888" s="124">
        <f>IF(B898=0,0,(B887/B898)*100)</f>
        <v>0</v>
      </c>
      <c r="C888" s="29">
        <f>IF(C898=0,0,(C887/C898)*100)</f>
        <v>0</v>
      </c>
      <c r="D888" s="124">
        <f t="shared" ref="D888:M888" si="352">IF(D898=0,0,(D887/D898)*100)</f>
        <v>0</v>
      </c>
      <c r="E888" s="29">
        <f t="shared" si="352"/>
        <v>0</v>
      </c>
      <c r="F888" s="124">
        <f t="shared" si="352"/>
        <v>0</v>
      </c>
      <c r="G888" s="29">
        <f t="shared" si="352"/>
        <v>0</v>
      </c>
      <c r="H888" s="124">
        <f t="shared" si="352"/>
        <v>0</v>
      </c>
      <c r="I888" s="29">
        <f t="shared" si="352"/>
        <v>0</v>
      </c>
      <c r="J888" s="124">
        <f t="shared" si="352"/>
        <v>0</v>
      </c>
      <c r="K888" s="29">
        <f t="shared" si="352"/>
        <v>0</v>
      </c>
      <c r="L888" s="124">
        <f t="shared" si="352"/>
        <v>0</v>
      </c>
      <c r="M888" s="29">
        <f t="shared" si="352"/>
        <v>0</v>
      </c>
      <c r="N888" s="129">
        <f>SUM(B888:M888)</f>
        <v>0</v>
      </c>
    </row>
    <row r="889" spans="1:14" s="4" customFormat="1" ht="23.25" customHeight="1" x14ac:dyDescent="0.25">
      <c r="A889" s="13" t="s">
        <v>53</v>
      </c>
      <c r="B889" s="124">
        <f t="shared" ref="B889:N889" si="353">B887/B1485</f>
        <v>0</v>
      </c>
      <c r="C889" s="29">
        <f t="shared" si="353"/>
        <v>0</v>
      </c>
      <c r="D889" s="124">
        <f t="shared" si="353"/>
        <v>0</v>
      </c>
      <c r="E889" s="29">
        <f t="shared" si="353"/>
        <v>0</v>
      </c>
      <c r="F889" s="124">
        <f t="shared" si="353"/>
        <v>0</v>
      </c>
      <c r="G889" s="29">
        <f t="shared" si="353"/>
        <v>0</v>
      </c>
      <c r="H889" s="124">
        <f t="shared" si="353"/>
        <v>0</v>
      </c>
      <c r="I889" s="29">
        <f t="shared" si="353"/>
        <v>0</v>
      </c>
      <c r="J889" s="124">
        <f t="shared" si="353"/>
        <v>0</v>
      </c>
      <c r="K889" s="29">
        <f t="shared" si="353"/>
        <v>0</v>
      </c>
      <c r="L889" s="124">
        <f t="shared" si="353"/>
        <v>0</v>
      </c>
      <c r="M889" s="29">
        <f t="shared" si="353"/>
        <v>0</v>
      </c>
      <c r="N889" s="124">
        <f t="shared" si="353"/>
        <v>0</v>
      </c>
    </row>
    <row r="890" spans="1:14" s="4" customFormat="1" ht="12" customHeight="1" x14ac:dyDescent="0.25">
      <c r="A890" s="39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8"/>
    </row>
    <row r="891" spans="1:14" s="4" customFormat="1" ht="23.25" customHeight="1" x14ac:dyDescent="0.25">
      <c r="A891" s="103" t="s">
        <v>395</v>
      </c>
      <c r="B891" s="107"/>
      <c r="C891" s="107"/>
      <c r="D891" s="107"/>
      <c r="E891" s="107"/>
      <c r="F891" s="107"/>
      <c r="G891" s="107"/>
      <c r="H891" s="107"/>
      <c r="I891" s="107"/>
      <c r="J891" s="107"/>
      <c r="K891" s="107"/>
      <c r="L891" s="107"/>
      <c r="M891" s="107"/>
      <c r="N891" s="108"/>
    </row>
    <row r="892" spans="1:14" s="4" customFormat="1" ht="23.25" customHeight="1" x14ac:dyDescent="0.25">
      <c r="A892" s="12" t="s">
        <v>258</v>
      </c>
      <c r="B892" s="106">
        <v>37</v>
      </c>
      <c r="C892" s="92">
        <v>34</v>
      </c>
      <c r="D892" s="106">
        <v>39</v>
      </c>
      <c r="E892" s="11">
        <v>44</v>
      </c>
      <c r="F892" s="106">
        <v>46</v>
      </c>
      <c r="G892" s="11">
        <v>36</v>
      </c>
      <c r="H892" s="106">
        <v>42</v>
      </c>
      <c r="I892" s="92">
        <v>56</v>
      </c>
      <c r="J892" s="106">
        <v>53</v>
      </c>
      <c r="K892" s="11">
        <v>46</v>
      </c>
      <c r="L892" s="106">
        <v>47</v>
      </c>
      <c r="M892" s="11">
        <v>35</v>
      </c>
      <c r="N892" s="105">
        <f>SUM(B892:M892)</f>
        <v>515</v>
      </c>
    </row>
    <row r="893" spans="1:14" s="9" customFormat="1" ht="23.25" customHeight="1" x14ac:dyDescent="0.25">
      <c r="A893" s="13" t="s">
        <v>7</v>
      </c>
      <c r="B893" s="105">
        <f t="shared" ref="B893:M893" si="354">SUM(B892:B892)</f>
        <v>37</v>
      </c>
      <c r="C893" s="14">
        <f>SUM(C892:C892)</f>
        <v>34</v>
      </c>
      <c r="D893" s="105">
        <f t="shared" si="354"/>
        <v>39</v>
      </c>
      <c r="E893" s="14">
        <f t="shared" si="354"/>
        <v>44</v>
      </c>
      <c r="F893" s="105">
        <f t="shared" si="354"/>
        <v>46</v>
      </c>
      <c r="G893" s="14">
        <f t="shared" si="354"/>
        <v>36</v>
      </c>
      <c r="H893" s="105">
        <f t="shared" si="354"/>
        <v>42</v>
      </c>
      <c r="I893" s="14">
        <f t="shared" si="354"/>
        <v>56</v>
      </c>
      <c r="J893" s="105">
        <f t="shared" si="354"/>
        <v>53</v>
      </c>
      <c r="K893" s="14">
        <f t="shared" si="354"/>
        <v>46</v>
      </c>
      <c r="L893" s="105">
        <f t="shared" si="354"/>
        <v>47</v>
      </c>
      <c r="M893" s="14">
        <f t="shared" si="354"/>
        <v>35</v>
      </c>
      <c r="N893" s="105">
        <f>SUM(B893:M893)</f>
        <v>515</v>
      </c>
    </row>
    <row r="894" spans="1:14" s="4" customFormat="1" ht="23.25" customHeight="1" x14ac:dyDescent="0.25">
      <c r="A894" s="13" t="s">
        <v>107</v>
      </c>
      <c r="B894" s="124">
        <f t="shared" ref="B894:N894" si="355">IF(B898=0,0,(B893/B898)*100)</f>
        <v>100</v>
      </c>
      <c r="C894" s="29">
        <f>IF(C898=0,0,(C893/C898)*100)</f>
        <v>100</v>
      </c>
      <c r="D894" s="124">
        <f t="shared" si="355"/>
        <v>100</v>
      </c>
      <c r="E894" s="29">
        <f t="shared" si="355"/>
        <v>100</v>
      </c>
      <c r="F894" s="124">
        <f t="shared" si="355"/>
        <v>100</v>
      </c>
      <c r="G894" s="29">
        <f t="shared" si="355"/>
        <v>100</v>
      </c>
      <c r="H894" s="124">
        <f t="shared" si="355"/>
        <v>100</v>
      </c>
      <c r="I894" s="29">
        <f t="shared" si="355"/>
        <v>100</v>
      </c>
      <c r="J894" s="124">
        <f t="shared" si="355"/>
        <v>100</v>
      </c>
      <c r="K894" s="29">
        <f t="shared" si="355"/>
        <v>97.872340425531917</v>
      </c>
      <c r="L894" s="124">
        <f t="shared" si="355"/>
        <v>100</v>
      </c>
      <c r="M894" s="29">
        <f t="shared" si="355"/>
        <v>97.222222222222214</v>
      </c>
      <c r="N894" s="124">
        <f t="shared" si="355"/>
        <v>99.613152804642169</v>
      </c>
    </row>
    <row r="895" spans="1:14" s="4" customFormat="1" ht="23.25" customHeight="1" x14ac:dyDescent="0.25">
      <c r="A895" s="13" t="s">
        <v>53</v>
      </c>
      <c r="B895" s="124">
        <f t="shared" ref="B895:N895" si="356">B893/B1485</f>
        <v>1.1935483870967742</v>
      </c>
      <c r="C895" s="93">
        <f t="shared" si="356"/>
        <v>1.2142857142857142</v>
      </c>
      <c r="D895" s="124">
        <f t="shared" si="356"/>
        <v>1.2580645161290323</v>
      </c>
      <c r="E895" s="29">
        <f t="shared" si="356"/>
        <v>1.4666666666666666</v>
      </c>
      <c r="F895" s="124">
        <f t="shared" si="356"/>
        <v>1.4838709677419355</v>
      </c>
      <c r="G895" s="29">
        <f t="shared" si="356"/>
        <v>1.2</v>
      </c>
      <c r="H895" s="124">
        <f t="shared" si="356"/>
        <v>1.3548387096774193</v>
      </c>
      <c r="I895" s="29">
        <f t="shared" si="356"/>
        <v>1.8064516129032258</v>
      </c>
      <c r="J895" s="124">
        <f t="shared" si="356"/>
        <v>1.7666666666666666</v>
      </c>
      <c r="K895" s="29">
        <f t="shared" si="356"/>
        <v>1.4838709677419355</v>
      </c>
      <c r="L895" s="124">
        <f t="shared" si="356"/>
        <v>1.5666666666666667</v>
      </c>
      <c r="M895" s="29">
        <f t="shared" si="356"/>
        <v>1.1290322580645162</v>
      </c>
      <c r="N895" s="124">
        <f t="shared" si="356"/>
        <v>5.5978260869565215</v>
      </c>
    </row>
    <row r="896" spans="1:14" s="4" customFormat="1" ht="12" customHeight="1" x14ac:dyDescent="0.25">
      <c r="A896" s="6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8"/>
    </row>
    <row r="897" spans="1:14" s="4" customFormat="1" ht="23.25" customHeight="1" x14ac:dyDescent="0.25">
      <c r="A897" s="103" t="s">
        <v>396</v>
      </c>
      <c r="B897" s="107"/>
      <c r="C897" s="107"/>
      <c r="D897" s="107"/>
      <c r="E897" s="107"/>
      <c r="F897" s="107"/>
      <c r="G897" s="107"/>
      <c r="H897" s="107"/>
      <c r="I897" s="107"/>
      <c r="J897" s="107"/>
      <c r="K897" s="107"/>
      <c r="L897" s="107"/>
      <c r="M897" s="107"/>
      <c r="N897" s="108"/>
    </row>
    <row r="898" spans="1:14" s="9" customFormat="1" ht="23.25" customHeight="1" x14ac:dyDescent="0.25">
      <c r="A898" s="13" t="s">
        <v>7</v>
      </c>
      <c r="B898" s="105">
        <f>SUM(B880+ B887+B893)</f>
        <v>37</v>
      </c>
      <c r="C898" s="44">
        <f>SUM(C880+ C887+C893)</f>
        <v>34</v>
      </c>
      <c r="D898" s="105">
        <f t="shared" ref="D898:M898" si="357">SUM(D880+ D887+D893)</f>
        <v>39</v>
      </c>
      <c r="E898" s="44">
        <f t="shared" si="357"/>
        <v>44</v>
      </c>
      <c r="F898" s="105">
        <f t="shared" si="357"/>
        <v>46</v>
      </c>
      <c r="G898" s="44">
        <f t="shared" si="357"/>
        <v>36</v>
      </c>
      <c r="H898" s="105">
        <f t="shared" si="357"/>
        <v>42</v>
      </c>
      <c r="I898" s="44">
        <f t="shared" si="357"/>
        <v>56</v>
      </c>
      <c r="J898" s="105">
        <f t="shared" si="357"/>
        <v>53</v>
      </c>
      <c r="K898" s="44">
        <f t="shared" si="357"/>
        <v>47</v>
      </c>
      <c r="L898" s="105">
        <f t="shared" si="357"/>
        <v>47</v>
      </c>
      <c r="M898" s="105">
        <f t="shared" si="357"/>
        <v>36</v>
      </c>
      <c r="N898" s="105">
        <f>N880+N887+N892</f>
        <v>517</v>
      </c>
    </row>
    <row r="899" spans="1:14" s="9" customFormat="1" ht="23.25" customHeight="1" x14ac:dyDescent="0.25">
      <c r="A899" s="13" t="s">
        <v>53</v>
      </c>
      <c r="B899" s="124">
        <f>B898/B1485</f>
        <v>1.1935483870967742</v>
      </c>
      <c r="C899" s="24">
        <f>SUM(C898:C898)</f>
        <v>34</v>
      </c>
      <c r="D899" s="120">
        <f t="shared" ref="D899:M899" si="358">SUM(D898:D898)</f>
        <v>39</v>
      </c>
      <c r="E899" s="24">
        <f t="shared" si="358"/>
        <v>44</v>
      </c>
      <c r="F899" s="120">
        <f t="shared" si="358"/>
        <v>46</v>
      </c>
      <c r="G899" s="24">
        <f t="shared" si="358"/>
        <v>36</v>
      </c>
      <c r="H899" s="120">
        <f t="shared" si="358"/>
        <v>42</v>
      </c>
      <c r="I899" s="24">
        <f t="shared" si="358"/>
        <v>56</v>
      </c>
      <c r="J899" s="120">
        <f t="shared" si="358"/>
        <v>53</v>
      </c>
      <c r="K899" s="24">
        <f t="shared" si="358"/>
        <v>47</v>
      </c>
      <c r="L899" s="120">
        <f t="shared" si="358"/>
        <v>47</v>
      </c>
      <c r="M899" s="24">
        <f t="shared" si="358"/>
        <v>36</v>
      </c>
      <c r="N899" s="105">
        <f>N881+N888+N893</f>
        <v>515.38684719535786</v>
      </c>
    </row>
    <row r="900" spans="1:14" s="9" customFormat="1" ht="23.25" customHeight="1" x14ac:dyDescent="0.25">
      <c r="A900" s="13" t="s">
        <v>259</v>
      </c>
      <c r="B900" s="124">
        <f>IF(B898&lt;&gt;0,IF(B1161&lt;&gt;0,B898/B1161*100,0),0)</f>
        <v>0.25190631808278868</v>
      </c>
      <c r="C900" s="93">
        <f t="shared" ref="C900:N900" si="359">IF(C898&lt;&gt;0,IF(C1161&lt;&gt;0,C898/C1161*100,0),0)</f>
        <v>0.2265760362521658</v>
      </c>
      <c r="D900" s="124">
        <f t="shared" si="359"/>
        <v>0.22950626728652973</v>
      </c>
      <c r="E900" s="93">
        <f t="shared" si="359"/>
        <v>0.30689823533514682</v>
      </c>
      <c r="F900" s="124">
        <f t="shared" si="359"/>
        <v>0.25220680958385877</v>
      </c>
      <c r="G900" s="93">
        <f t="shared" si="359"/>
        <v>0.20780420226275687</v>
      </c>
      <c r="H900" s="124">
        <f t="shared" si="359"/>
        <v>0.23203137948179658</v>
      </c>
      <c r="I900" s="93">
        <f t="shared" si="359"/>
        <v>0.30882920641923567</v>
      </c>
      <c r="J900" s="124">
        <f t="shared" si="359"/>
        <v>0.28404523286349748</v>
      </c>
      <c r="K900" s="93">
        <f t="shared" si="359"/>
        <v>0.30130136547214564</v>
      </c>
      <c r="L900" s="124">
        <f t="shared" si="359"/>
        <v>0.2879901960784314</v>
      </c>
      <c r="M900" s="93">
        <f t="shared" si="359"/>
        <v>0.26410388085980485</v>
      </c>
      <c r="N900" s="124">
        <f t="shared" si="359"/>
        <v>0.26239658935187538</v>
      </c>
    </row>
    <row r="901" spans="1:14" s="9" customFormat="1" ht="12" customHeight="1" x14ac:dyDescent="0.25">
      <c r="A901" s="39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8"/>
    </row>
    <row r="902" spans="1:14" s="122" customFormat="1" ht="23.25" customHeight="1" x14ac:dyDescent="0.25">
      <c r="A902" s="184" t="s">
        <v>491</v>
      </c>
      <c r="B902" s="107"/>
      <c r="C902" s="107"/>
      <c r="D902" s="107"/>
      <c r="E902" s="107"/>
      <c r="F902" s="107"/>
      <c r="G902" s="107"/>
      <c r="H902" s="107"/>
      <c r="I902" s="107"/>
      <c r="J902" s="107"/>
      <c r="K902" s="107"/>
      <c r="L902" s="107"/>
      <c r="M902" s="107"/>
      <c r="N902" s="108"/>
    </row>
    <row r="903" spans="1:14" s="122" customFormat="1" ht="12" customHeight="1" x14ac:dyDescent="0.25">
      <c r="A903" s="97"/>
      <c r="B903" s="136"/>
      <c r="C903" s="136"/>
      <c r="D903" s="136"/>
      <c r="E903" s="136"/>
      <c r="F903" s="136"/>
      <c r="G903" s="136"/>
      <c r="H903" s="136"/>
      <c r="I903" s="136"/>
      <c r="J903" s="136"/>
      <c r="K903" s="136"/>
      <c r="L903" s="136"/>
      <c r="M903" s="136"/>
      <c r="N903" s="137"/>
    </row>
    <row r="904" spans="1:14" s="4" customFormat="1" ht="23.25" customHeight="1" x14ac:dyDescent="0.25">
      <c r="A904" s="103" t="s">
        <v>406</v>
      </c>
      <c r="B904" s="107"/>
      <c r="C904" s="107"/>
      <c r="D904" s="107"/>
      <c r="E904" s="107"/>
      <c r="F904" s="107"/>
      <c r="G904" s="107"/>
      <c r="H904" s="107"/>
      <c r="I904" s="107"/>
      <c r="J904" s="107"/>
      <c r="K904" s="107"/>
      <c r="L904" s="107"/>
      <c r="M904" s="107"/>
      <c r="N904" s="108"/>
    </row>
    <row r="905" spans="1:14" s="4" customFormat="1" ht="23.25" customHeight="1" x14ac:dyDescent="0.25">
      <c r="A905" s="12" t="s">
        <v>22</v>
      </c>
      <c r="B905" s="106" t="s">
        <v>421</v>
      </c>
      <c r="C905" s="11">
        <v>0</v>
      </c>
      <c r="D905" s="106">
        <v>0</v>
      </c>
      <c r="E905" s="11">
        <v>0</v>
      </c>
      <c r="F905" s="106">
        <v>0</v>
      </c>
      <c r="G905" s="11">
        <v>1</v>
      </c>
      <c r="H905" s="106">
        <v>0</v>
      </c>
      <c r="I905" s="11">
        <v>1</v>
      </c>
      <c r="J905" s="106">
        <v>0</v>
      </c>
      <c r="K905" s="11">
        <v>0</v>
      </c>
      <c r="L905" s="106">
        <v>0</v>
      </c>
      <c r="M905" s="11">
        <v>0</v>
      </c>
      <c r="N905" s="105">
        <f>SUM(B905:M905)</f>
        <v>2</v>
      </c>
    </row>
    <row r="906" spans="1:14" s="4" customFormat="1" ht="23.25" customHeight="1" x14ac:dyDescent="0.25">
      <c r="A906" s="10" t="s">
        <v>18</v>
      </c>
      <c r="B906" s="106">
        <v>0</v>
      </c>
      <c r="C906" s="11">
        <v>0</v>
      </c>
      <c r="D906" s="106">
        <v>0</v>
      </c>
      <c r="E906" s="11">
        <v>0</v>
      </c>
      <c r="F906" s="106">
        <v>0</v>
      </c>
      <c r="G906" s="11">
        <v>0</v>
      </c>
      <c r="H906" s="106">
        <v>0</v>
      </c>
      <c r="I906" s="11">
        <v>0</v>
      </c>
      <c r="J906" s="106">
        <v>0</v>
      </c>
      <c r="K906" s="11">
        <v>0</v>
      </c>
      <c r="L906" s="106">
        <v>0</v>
      </c>
      <c r="M906" s="11">
        <v>0</v>
      </c>
      <c r="N906" s="105">
        <f t="shared" ref="N906:N913" si="360">SUM(B906:M906)</f>
        <v>0</v>
      </c>
    </row>
    <row r="907" spans="1:14" s="4" customFormat="1" ht="23.25" customHeight="1" x14ac:dyDescent="0.25">
      <c r="A907" s="10" t="s">
        <v>5</v>
      </c>
      <c r="B907" s="106">
        <v>0</v>
      </c>
      <c r="C907" s="11">
        <v>0</v>
      </c>
      <c r="D907" s="106">
        <v>0</v>
      </c>
      <c r="E907" s="11">
        <v>0</v>
      </c>
      <c r="F907" s="106">
        <v>0</v>
      </c>
      <c r="G907" s="11">
        <v>0</v>
      </c>
      <c r="H907" s="106">
        <v>0</v>
      </c>
      <c r="I907" s="11">
        <v>0</v>
      </c>
      <c r="J907" s="106">
        <v>0</v>
      </c>
      <c r="K907" s="11">
        <v>0</v>
      </c>
      <c r="L907" s="106">
        <v>0</v>
      </c>
      <c r="M907" s="11">
        <v>0</v>
      </c>
      <c r="N907" s="105">
        <f t="shared" si="360"/>
        <v>0</v>
      </c>
    </row>
    <row r="908" spans="1:14" s="4" customFormat="1" ht="23.25" customHeight="1" x14ac:dyDescent="0.25">
      <c r="A908" s="12" t="s">
        <v>6</v>
      </c>
      <c r="B908" s="106">
        <v>0</v>
      </c>
      <c r="C908" s="11">
        <v>0</v>
      </c>
      <c r="D908" s="106">
        <v>0</v>
      </c>
      <c r="E908" s="11">
        <v>0</v>
      </c>
      <c r="F908" s="106">
        <v>0</v>
      </c>
      <c r="G908" s="11">
        <v>0</v>
      </c>
      <c r="H908" s="106">
        <v>0</v>
      </c>
      <c r="I908" s="11">
        <v>0</v>
      </c>
      <c r="J908" s="106">
        <v>0</v>
      </c>
      <c r="K908" s="11">
        <v>0</v>
      </c>
      <c r="L908" s="106">
        <v>0</v>
      </c>
      <c r="M908" s="11">
        <v>0</v>
      </c>
      <c r="N908" s="105">
        <f t="shared" si="360"/>
        <v>0</v>
      </c>
    </row>
    <row r="909" spans="1:14" s="4" customFormat="1" ht="23.25" customHeight="1" x14ac:dyDescent="0.25">
      <c r="A909" s="12" t="s">
        <v>207</v>
      </c>
      <c r="B909" s="106">
        <v>0</v>
      </c>
      <c r="C909" s="11">
        <v>0</v>
      </c>
      <c r="D909" s="106">
        <v>0</v>
      </c>
      <c r="E909" s="11">
        <v>0</v>
      </c>
      <c r="F909" s="106">
        <v>0</v>
      </c>
      <c r="G909" s="11">
        <v>0</v>
      </c>
      <c r="H909" s="106">
        <v>0</v>
      </c>
      <c r="I909" s="11">
        <v>0</v>
      </c>
      <c r="J909" s="106">
        <v>0</v>
      </c>
      <c r="K909" s="11">
        <v>0</v>
      </c>
      <c r="L909" s="106">
        <v>0</v>
      </c>
      <c r="M909" s="11">
        <v>0</v>
      </c>
      <c r="N909" s="105">
        <f t="shared" si="360"/>
        <v>0</v>
      </c>
    </row>
    <row r="910" spans="1:14" s="4" customFormat="1" ht="23.25" customHeight="1" x14ac:dyDescent="0.25">
      <c r="A910" s="12" t="s">
        <v>220</v>
      </c>
      <c r="B910" s="106">
        <v>0</v>
      </c>
      <c r="C910" s="11">
        <v>0</v>
      </c>
      <c r="D910" s="106">
        <v>0</v>
      </c>
      <c r="E910" s="11">
        <v>0</v>
      </c>
      <c r="F910" s="106">
        <v>0</v>
      </c>
      <c r="G910" s="11">
        <v>0</v>
      </c>
      <c r="H910" s="106">
        <v>0</v>
      </c>
      <c r="I910" s="11">
        <v>0</v>
      </c>
      <c r="J910" s="106">
        <v>0</v>
      </c>
      <c r="K910" s="11">
        <v>0</v>
      </c>
      <c r="L910" s="106">
        <v>0</v>
      </c>
      <c r="M910" s="11">
        <v>0</v>
      </c>
      <c r="N910" s="105">
        <f t="shared" si="360"/>
        <v>0</v>
      </c>
    </row>
    <row r="911" spans="1:14" s="4" customFormat="1" ht="23.25" customHeight="1" x14ac:dyDescent="0.25">
      <c r="A911" s="12" t="s">
        <v>14</v>
      </c>
      <c r="B911" s="106">
        <v>0</v>
      </c>
      <c r="C911" s="11">
        <v>0</v>
      </c>
      <c r="D911" s="106">
        <v>1</v>
      </c>
      <c r="E911" s="11"/>
      <c r="F911" s="106">
        <v>0</v>
      </c>
      <c r="G911" s="11">
        <v>0</v>
      </c>
      <c r="H911" s="106">
        <v>0</v>
      </c>
      <c r="I911" s="11">
        <v>0</v>
      </c>
      <c r="J911" s="106">
        <v>0</v>
      </c>
      <c r="K911" s="11">
        <v>0</v>
      </c>
      <c r="L911" s="106">
        <v>0</v>
      </c>
      <c r="M911" s="11">
        <v>0</v>
      </c>
      <c r="N911" s="105">
        <f t="shared" si="360"/>
        <v>1</v>
      </c>
    </row>
    <row r="912" spans="1:14" s="4" customFormat="1" ht="23.25" customHeight="1" x14ac:dyDescent="0.25">
      <c r="A912" s="12" t="s">
        <v>242</v>
      </c>
      <c r="B912" s="106">
        <v>0</v>
      </c>
      <c r="C912" s="11">
        <v>0</v>
      </c>
      <c r="D912" s="106">
        <v>0</v>
      </c>
      <c r="E912" s="11">
        <v>0</v>
      </c>
      <c r="F912" s="106">
        <v>0</v>
      </c>
      <c r="G912" s="11">
        <v>0</v>
      </c>
      <c r="H912" s="106">
        <v>0</v>
      </c>
      <c r="I912" s="11">
        <v>0</v>
      </c>
      <c r="J912" s="106">
        <v>0</v>
      </c>
      <c r="K912" s="11">
        <v>0</v>
      </c>
      <c r="L912" s="106">
        <v>0</v>
      </c>
      <c r="M912" s="11">
        <v>0</v>
      </c>
      <c r="N912" s="105">
        <f t="shared" si="360"/>
        <v>0</v>
      </c>
    </row>
    <row r="913" spans="1:14" s="4" customFormat="1" ht="23.25" customHeight="1" x14ac:dyDescent="0.25">
      <c r="A913" s="12" t="s">
        <v>16</v>
      </c>
      <c r="B913" s="106">
        <v>0</v>
      </c>
      <c r="C913" s="11">
        <v>0</v>
      </c>
      <c r="D913" s="106">
        <v>0</v>
      </c>
      <c r="E913" s="11">
        <v>0</v>
      </c>
      <c r="F913" s="106">
        <v>0</v>
      </c>
      <c r="G913" s="11">
        <v>0</v>
      </c>
      <c r="H913" s="106">
        <v>0</v>
      </c>
      <c r="I913" s="11">
        <v>0</v>
      </c>
      <c r="J913" s="106">
        <v>0</v>
      </c>
      <c r="K913" s="11">
        <v>0</v>
      </c>
      <c r="L913" s="106">
        <v>0</v>
      </c>
      <c r="M913" s="11">
        <v>0</v>
      </c>
      <c r="N913" s="105">
        <f t="shared" si="360"/>
        <v>0</v>
      </c>
    </row>
    <row r="914" spans="1:14" s="9" customFormat="1" ht="23.25" customHeight="1" x14ac:dyDescent="0.25">
      <c r="A914" s="13" t="s">
        <v>7</v>
      </c>
      <c r="B914" s="105">
        <f t="shared" ref="B914:N914" si="361">SUM(B905:B913)</f>
        <v>0</v>
      </c>
      <c r="C914" s="44">
        <f t="shared" si="361"/>
        <v>0</v>
      </c>
      <c r="D914" s="105">
        <f t="shared" si="361"/>
        <v>1</v>
      </c>
      <c r="E914" s="44">
        <f t="shared" si="361"/>
        <v>0</v>
      </c>
      <c r="F914" s="105">
        <f t="shared" si="361"/>
        <v>0</v>
      </c>
      <c r="G914" s="44">
        <f t="shared" si="361"/>
        <v>1</v>
      </c>
      <c r="H914" s="105">
        <f t="shared" si="361"/>
        <v>0</v>
      </c>
      <c r="I914" s="44">
        <f t="shared" si="361"/>
        <v>1</v>
      </c>
      <c r="J914" s="105">
        <f t="shared" si="361"/>
        <v>0</v>
      </c>
      <c r="K914" s="44">
        <f t="shared" si="361"/>
        <v>0</v>
      </c>
      <c r="L914" s="105">
        <f t="shared" si="361"/>
        <v>0</v>
      </c>
      <c r="M914" s="44">
        <f t="shared" si="361"/>
        <v>0</v>
      </c>
      <c r="N914" s="105">
        <f t="shared" si="361"/>
        <v>3</v>
      </c>
    </row>
    <row r="915" spans="1:14" s="4" customFormat="1" ht="12" customHeight="1" x14ac:dyDescent="0.25">
      <c r="A915" s="39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8"/>
    </row>
    <row r="916" spans="1:14" s="4" customFormat="1" ht="23.25" customHeight="1" x14ac:dyDescent="0.25">
      <c r="A916" s="103" t="s">
        <v>492</v>
      </c>
      <c r="B916" s="107"/>
      <c r="C916" s="107"/>
      <c r="D916" s="107"/>
      <c r="E916" s="107"/>
      <c r="F916" s="107"/>
      <c r="G916" s="107"/>
      <c r="H916" s="107"/>
      <c r="I916" s="107"/>
      <c r="J916" s="107"/>
      <c r="K916" s="107"/>
      <c r="L916" s="107"/>
      <c r="M916" s="107"/>
      <c r="N916" s="108"/>
    </row>
    <row r="917" spans="1:14" s="9" customFormat="1" ht="23.25" customHeight="1" x14ac:dyDescent="0.25">
      <c r="A917" s="13" t="s">
        <v>7</v>
      </c>
      <c r="B917" s="105">
        <f t="shared" ref="B917:M917" si="362">B914</f>
        <v>0</v>
      </c>
      <c r="C917" s="14">
        <f t="shared" si="362"/>
        <v>0</v>
      </c>
      <c r="D917" s="105">
        <f t="shared" si="362"/>
        <v>1</v>
      </c>
      <c r="E917" s="14">
        <f t="shared" si="362"/>
        <v>0</v>
      </c>
      <c r="F917" s="105">
        <f t="shared" si="362"/>
        <v>0</v>
      </c>
      <c r="G917" s="14">
        <f t="shared" si="362"/>
        <v>1</v>
      </c>
      <c r="H917" s="105">
        <f t="shared" si="362"/>
        <v>0</v>
      </c>
      <c r="I917" s="14">
        <f t="shared" si="362"/>
        <v>1</v>
      </c>
      <c r="J917" s="105">
        <f t="shared" si="362"/>
        <v>0</v>
      </c>
      <c r="K917" s="14">
        <f t="shared" si="362"/>
        <v>0</v>
      </c>
      <c r="L917" s="105">
        <f t="shared" si="362"/>
        <v>0</v>
      </c>
      <c r="M917" s="14">
        <f t="shared" si="362"/>
        <v>0</v>
      </c>
      <c r="N917" s="105">
        <f>SUM(B917:M917)</f>
        <v>3</v>
      </c>
    </row>
    <row r="918" spans="1:14" s="4" customFormat="1" ht="23.25" customHeight="1" x14ac:dyDescent="0.25">
      <c r="A918" s="13" t="s">
        <v>107</v>
      </c>
      <c r="B918" s="124">
        <f t="shared" ref="B918:N918" si="363">IF(B935=0,0,(B917/B935)*100)</f>
        <v>0</v>
      </c>
      <c r="C918" s="29">
        <f t="shared" si="363"/>
        <v>0</v>
      </c>
      <c r="D918" s="124">
        <f t="shared" si="363"/>
        <v>5.5555555555555554</v>
      </c>
      <c r="E918" s="29">
        <f t="shared" si="363"/>
        <v>0</v>
      </c>
      <c r="F918" s="124">
        <f t="shared" si="363"/>
        <v>0</v>
      </c>
      <c r="G918" s="29">
        <f t="shared" si="363"/>
        <v>12.5</v>
      </c>
      <c r="H918" s="124">
        <f t="shared" si="363"/>
        <v>0</v>
      </c>
      <c r="I918" s="29">
        <f t="shared" si="363"/>
        <v>6.666666666666667</v>
      </c>
      <c r="J918" s="124">
        <f t="shared" si="363"/>
        <v>0</v>
      </c>
      <c r="K918" s="29">
        <f t="shared" si="363"/>
        <v>0</v>
      </c>
      <c r="L918" s="124">
        <f t="shared" si="363"/>
        <v>0</v>
      </c>
      <c r="M918" s="29">
        <f t="shared" si="363"/>
        <v>0</v>
      </c>
      <c r="N918" s="124">
        <f t="shared" si="363"/>
        <v>1.8181818181818181</v>
      </c>
    </row>
    <row r="919" spans="1:14" s="4" customFormat="1" ht="23.25" customHeight="1" x14ac:dyDescent="0.25">
      <c r="A919" s="13" t="s">
        <v>53</v>
      </c>
      <c r="B919" s="124">
        <f t="shared" ref="B919:N919" si="364">B918/B1485</f>
        <v>0</v>
      </c>
      <c r="C919" s="29">
        <f t="shared" si="364"/>
        <v>0</v>
      </c>
      <c r="D919" s="124">
        <f t="shared" si="364"/>
        <v>0.17921146953405018</v>
      </c>
      <c r="E919" s="29">
        <f t="shared" si="364"/>
        <v>0</v>
      </c>
      <c r="F919" s="124">
        <f t="shared" si="364"/>
        <v>0</v>
      </c>
      <c r="G919" s="29">
        <f t="shared" si="364"/>
        <v>0.41666666666666669</v>
      </c>
      <c r="H919" s="124">
        <f t="shared" si="364"/>
        <v>0</v>
      </c>
      <c r="I919" s="29">
        <f t="shared" si="364"/>
        <v>0.21505376344086022</v>
      </c>
      <c r="J919" s="124">
        <f t="shared" si="364"/>
        <v>0</v>
      </c>
      <c r="K919" s="29">
        <f t="shared" si="364"/>
        <v>0</v>
      </c>
      <c r="L919" s="124">
        <f t="shared" si="364"/>
        <v>0</v>
      </c>
      <c r="M919" s="29">
        <f t="shared" si="364"/>
        <v>0</v>
      </c>
      <c r="N919" s="124">
        <f t="shared" si="364"/>
        <v>1.9762845849802372E-2</v>
      </c>
    </row>
    <row r="920" spans="1:14" s="4" customFormat="1" ht="12" customHeight="1" x14ac:dyDescent="0.25">
      <c r="A920" s="39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8"/>
    </row>
    <row r="921" spans="1:14" s="4" customFormat="1" ht="23.25" customHeight="1" x14ac:dyDescent="0.25">
      <c r="A921" s="103" t="s">
        <v>265</v>
      </c>
      <c r="B921" s="107"/>
      <c r="C921" s="107"/>
      <c r="D921" s="107"/>
      <c r="E921" s="107"/>
      <c r="F921" s="107"/>
      <c r="G921" s="107"/>
      <c r="H921" s="107"/>
      <c r="I921" s="107"/>
      <c r="J921" s="107"/>
      <c r="K921" s="107"/>
      <c r="L921" s="107"/>
      <c r="M921" s="107"/>
      <c r="N921" s="108"/>
    </row>
    <row r="922" spans="1:14" s="4" customFormat="1" ht="23.25" customHeight="1" x14ac:dyDescent="0.25">
      <c r="A922" s="12" t="s">
        <v>74</v>
      </c>
      <c r="B922" s="106">
        <v>0</v>
      </c>
      <c r="C922" s="11">
        <v>0</v>
      </c>
      <c r="D922" s="106">
        <v>0</v>
      </c>
      <c r="E922" s="11">
        <v>0</v>
      </c>
      <c r="F922" s="106">
        <v>0</v>
      </c>
      <c r="G922" s="11">
        <v>0</v>
      </c>
      <c r="H922" s="106">
        <v>0</v>
      </c>
      <c r="I922" s="11">
        <v>0</v>
      </c>
      <c r="J922" s="106">
        <v>0</v>
      </c>
      <c r="K922" s="11">
        <v>0</v>
      </c>
      <c r="L922" s="106">
        <v>0</v>
      </c>
      <c r="M922" s="11">
        <v>0</v>
      </c>
      <c r="N922" s="105">
        <f>SUM(B922:M922)</f>
        <v>0</v>
      </c>
    </row>
    <row r="923" spans="1:14" s="4" customFormat="1" ht="23.25" customHeight="1" x14ac:dyDescent="0.25">
      <c r="A923" s="12" t="s">
        <v>91</v>
      </c>
      <c r="B923" s="106">
        <v>0</v>
      </c>
      <c r="C923" s="11">
        <v>0</v>
      </c>
      <c r="D923" s="106">
        <v>0</v>
      </c>
      <c r="E923" s="11">
        <v>0</v>
      </c>
      <c r="F923" s="106">
        <v>0</v>
      </c>
      <c r="G923" s="11">
        <v>0</v>
      </c>
      <c r="H923" s="106">
        <v>0</v>
      </c>
      <c r="I923" s="11">
        <v>0</v>
      </c>
      <c r="J923" s="106">
        <v>0</v>
      </c>
      <c r="K923" s="11">
        <v>0</v>
      </c>
      <c r="L923" s="106">
        <v>0</v>
      </c>
      <c r="M923" s="11">
        <v>0</v>
      </c>
      <c r="N923" s="105">
        <f>SUM(B923:M923)</f>
        <v>0</v>
      </c>
    </row>
    <row r="924" spans="1:14" s="9" customFormat="1" ht="23.25" customHeight="1" x14ac:dyDescent="0.25">
      <c r="A924" s="13" t="s">
        <v>7</v>
      </c>
      <c r="B924" s="105">
        <f>SUM(B922:B923)</f>
        <v>0</v>
      </c>
      <c r="C924" s="15">
        <f t="shared" ref="C924:H924" si="365">SUM(C922:C923)</f>
        <v>0</v>
      </c>
      <c r="D924" s="105">
        <f>SUM(D922:D923)</f>
        <v>0</v>
      </c>
      <c r="E924" s="15">
        <f>SUM(E922:E923)</f>
        <v>0</v>
      </c>
      <c r="F924" s="105">
        <f t="shared" si="365"/>
        <v>0</v>
      </c>
      <c r="G924" s="15">
        <f t="shared" si="365"/>
        <v>0</v>
      </c>
      <c r="H924" s="105">
        <f t="shared" si="365"/>
        <v>0</v>
      </c>
      <c r="I924" s="15">
        <f>SUM(I922:I923)</f>
        <v>0</v>
      </c>
      <c r="J924" s="105">
        <f>SUM(J922:J923)</f>
        <v>0</v>
      </c>
      <c r="K924" s="15">
        <f>SUM(K922:K923)</f>
        <v>0</v>
      </c>
      <c r="L924" s="105">
        <f>SUM(L922:L923)</f>
        <v>0</v>
      </c>
      <c r="M924" s="15">
        <f>SUM(M922:M923)</f>
        <v>0</v>
      </c>
      <c r="N924" s="105">
        <f>SUM(B924:M924)</f>
        <v>0</v>
      </c>
    </row>
    <row r="925" spans="1:14" s="4" customFormat="1" ht="23.25" customHeight="1" x14ac:dyDescent="0.25">
      <c r="A925" s="13" t="s">
        <v>92</v>
      </c>
      <c r="B925" s="124">
        <f t="shared" ref="B925:N925" si="366">IF(B935=0,0,(B924/B935)*100)</f>
        <v>0</v>
      </c>
      <c r="C925" s="29">
        <f t="shared" si="366"/>
        <v>0</v>
      </c>
      <c r="D925" s="124">
        <f t="shared" si="366"/>
        <v>0</v>
      </c>
      <c r="E925" s="29">
        <f t="shared" si="366"/>
        <v>0</v>
      </c>
      <c r="F925" s="124">
        <f>IF(F935=0,0,(F924/F935)*100)</f>
        <v>0</v>
      </c>
      <c r="G925" s="29">
        <f t="shared" si="366"/>
        <v>0</v>
      </c>
      <c r="H925" s="124">
        <f t="shared" si="366"/>
        <v>0</v>
      </c>
      <c r="I925" s="29">
        <f t="shared" si="366"/>
        <v>0</v>
      </c>
      <c r="J925" s="124">
        <f t="shared" si="366"/>
        <v>0</v>
      </c>
      <c r="K925" s="29">
        <f t="shared" si="366"/>
        <v>0</v>
      </c>
      <c r="L925" s="124">
        <f t="shared" si="366"/>
        <v>0</v>
      </c>
      <c r="M925" s="29">
        <f t="shared" si="366"/>
        <v>0</v>
      </c>
      <c r="N925" s="124">
        <f t="shared" si="366"/>
        <v>0</v>
      </c>
    </row>
    <row r="926" spans="1:14" s="4" customFormat="1" ht="23.25" customHeight="1" x14ac:dyDescent="0.25">
      <c r="A926" s="13" t="s">
        <v>53</v>
      </c>
      <c r="B926" s="124">
        <f t="shared" ref="B926:N926" si="367">B924/B1485</f>
        <v>0</v>
      </c>
      <c r="C926" s="29">
        <f t="shared" si="367"/>
        <v>0</v>
      </c>
      <c r="D926" s="124">
        <f t="shared" si="367"/>
        <v>0</v>
      </c>
      <c r="E926" s="29">
        <f t="shared" si="367"/>
        <v>0</v>
      </c>
      <c r="F926" s="124">
        <f t="shared" si="367"/>
        <v>0</v>
      </c>
      <c r="G926" s="29">
        <f t="shared" si="367"/>
        <v>0</v>
      </c>
      <c r="H926" s="124">
        <f t="shared" si="367"/>
        <v>0</v>
      </c>
      <c r="I926" s="29">
        <f t="shared" si="367"/>
        <v>0</v>
      </c>
      <c r="J926" s="124">
        <f t="shared" si="367"/>
        <v>0</v>
      </c>
      <c r="K926" s="29">
        <f t="shared" si="367"/>
        <v>0</v>
      </c>
      <c r="L926" s="124">
        <f t="shared" si="367"/>
        <v>0</v>
      </c>
      <c r="M926" s="29">
        <f t="shared" si="367"/>
        <v>0</v>
      </c>
      <c r="N926" s="124">
        <f t="shared" si="367"/>
        <v>0</v>
      </c>
    </row>
    <row r="927" spans="1:14" s="4" customFormat="1" ht="12" customHeight="1" x14ac:dyDescent="0.25">
      <c r="A927" s="39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8"/>
    </row>
    <row r="928" spans="1:14" s="4" customFormat="1" ht="23.25" customHeight="1" x14ac:dyDescent="0.25">
      <c r="A928" s="103" t="s">
        <v>266</v>
      </c>
      <c r="B928" s="107"/>
      <c r="C928" s="107"/>
      <c r="D928" s="107"/>
      <c r="E928" s="107"/>
      <c r="F928" s="107"/>
      <c r="G928" s="107"/>
      <c r="H928" s="107"/>
      <c r="I928" s="107"/>
      <c r="J928" s="107"/>
      <c r="K928" s="107"/>
      <c r="L928" s="107"/>
      <c r="M928" s="107"/>
      <c r="N928" s="108"/>
    </row>
    <row r="929" spans="1:14" s="4" customFormat="1" ht="23.25" customHeight="1" x14ac:dyDescent="0.25">
      <c r="A929" s="12" t="s">
        <v>260</v>
      </c>
      <c r="B929" s="106">
        <v>21</v>
      </c>
      <c r="C929" s="11">
        <v>18</v>
      </c>
      <c r="D929" s="106">
        <v>17</v>
      </c>
      <c r="E929" s="11">
        <v>13</v>
      </c>
      <c r="F929" s="106">
        <v>21</v>
      </c>
      <c r="G929" s="11">
        <v>7</v>
      </c>
      <c r="H929" s="106">
        <v>16</v>
      </c>
      <c r="I929" s="11">
        <v>14</v>
      </c>
      <c r="J929" s="106">
        <v>9</v>
      </c>
      <c r="K929" s="11">
        <v>3</v>
      </c>
      <c r="L929" s="106">
        <v>16</v>
      </c>
      <c r="M929" s="11">
        <v>7</v>
      </c>
      <c r="N929" s="105">
        <f>SUM(B929:M929)</f>
        <v>162</v>
      </c>
    </row>
    <row r="930" spans="1:14" s="9" customFormat="1" ht="23.25" customHeight="1" x14ac:dyDescent="0.25">
      <c r="A930" s="13" t="s">
        <v>7</v>
      </c>
      <c r="B930" s="105">
        <f>B929</f>
        <v>21</v>
      </c>
      <c r="C930" s="14">
        <f t="shared" ref="C930:M930" si="368">C929</f>
        <v>18</v>
      </c>
      <c r="D930" s="105">
        <f t="shared" si="368"/>
        <v>17</v>
      </c>
      <c r="E930" s="14">
        <f t="shared" si="368"/>
        <v>13</v>
      </c>
      <c r="F930" s="105">
        <f t="shared" si="368"/>
        <v>21</v>
      </c>
      <c r="G930" s="14">
        <f t="shared" si="368"/>
        <v>7</v>
      </c>
      <c r="H930" s="105">
        <f t="shared" si="368"/>
        <v>16</v>
      </c>
      <c r="I930" s="14">
        <f t="shared" si="368"/>
        <v>14</v>
      </c>
      <c r="J930" s="105">
        <f t="shared" si="368"/>
        <v>9</v>
      </c>
      <c r="K930" s="14">
        <f t="shared" si="368"/>
        <v>3</v>
      </c>
      <c r="L930" s="105">
        <f t="shared" si="368"/>
        <v>16</v>
      </c>
      <c r="M930" s="14">
        <f t="shared" si="368"/>
        <v>7</v>
      </c>
      <c r="N930" s="105">
        <f>SUM(B930:M930)</f>
        <v>162</v>
      </c>
    </row>
    <row r="931" spans="1:14" s="4" customFormat="1" ht="23.25" customHeight="1" x14ac:dyDescent="0.25">
      <c r="A931" s="13" t="s">
        <v>107</v>
      </c>
      <c r="B931" s="124">
        <f>IF(B935=0,0,(B930/B935)*100)</f>
        <v>100</v>
      </c>
      <c r="C931" s="29">
        <f t="shared" ref="C931:M931" si="369">IF(C935=0,0,(C930/C935)*100)</f>
        <v>100</v>
      </c>
      <c r="D931" s="124">
        <f t="shared" si="369"/>
        <v>94.444444444444443</v>
      </c>
      <c r="E931" s="29">
        <f t="shared" si="369"/>
        <v>100</v>
      </c>
      <c r="F931" s="124">
        <f t="shared" si="369"/>
        <v>100</v>
      </c>
      <c r="G931" s="29">
        <f t="shared" si="369"/>
        <v>87.5</v>
      </c>
      <c r="H931" s="124">
        <f t="shared" si="369"/>
        <v>100</v>
      </c>
      <c r="I931" s="29">
        <f t="shared" si="369"/>
        <v>93.333333333333329</v>
      </c>
      <c r="J931" s="124">
        <f t="shared" si="369"/>
        <v>100</v>
      </c>
      <c r="K931" s="29">
        <f t="shared" si="369"/>
        <v>100</v>
      </c>
      <c r="L931" s="124">
        <f t="shared" si="369"/>
        <v>100</v>
      </c>
      <c r="M931" s="29">
        <f t="shared" si="369"/>
        <v>100</v>
      </c>
      <c r="N931" s="124">
        <f>IF(N935=0,0,(N930/N935)*100)</f>
        <v>98.181818181818187</v>
      </c>
    </row>
    <row r="932" spans="1:14" s="4" customFormat="1" ht="23.25" customHeight="1" x14ac:dyDescent="0.25">
      <c r="A932" s="13" t="s">
        <v>53</v>
      </c>
      <c r="B932" s="120">
        <f t="shared" ref="B932:N932" si="370">B930/B1485</f>
        <v>0.67741935483870963</v>
      </c>
      <c r="C932" s="24">
        <f t="shared" si="370"/>
        <v>0.6428571428571429</v>
      </c>
      <c r="D932" s="120">
        <f t="shared" si="370"/>
        <v>0.54838709677419351</v>
      </c>
      <c r="E932" s="24">
        <f t="shared" si="370"/>
        <v>0.43333333333333335</v>
      </c>
      <c r="F932" s="120">
        <f t="shared" si="370"/>
        <v>0.67741935483870963</v>
      </c>
      <c r="G932" s="24">
        <f t="shared" si="370"/>
        <v>0.23333333333333334</v>
      </c>
      <c r="H932" s="120">
        <f t="shared" si="370"/>
        <v>0.5161290322580645</v>
      </c>
      <c r="I932" s="24">
        <f t="shared" si="370"/>
        <v>0.45161290322580644</v>
      </c>
      <c r="J932" s="120">
        <f t="shared" si="370"/>
        <v>0.3</v>
      </c>
      <c r="K932" s="24">
        <f t="shared" si="370"/>
        <v>9.6774193548387094E-2</v>
      </c>
      <c r="L932" s="120">
        <f t="shared" si="370"/>
        <v>0.53333333333333333</v>
      </c>
      <c r="M932" s="24">
        <f t="shared" si="370"/>
        <v>0.22580645161290322</v>
      </c>
      <c r="N932" s="120">
        <f t="shared" si="370"/>
        <v>1.7608695652173914</v>
      </c>
    </row>
    <row r="933" spans="1:14" s="4" customFormat="1" ht="12" customHeight="1" x14ac:dyDescent="0.25">
      <c r="A933" s="6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8"/>
    </row>
    <row r="934" spans="1:14" s="4" customFormat="1" ht="23.25" customHeight="1" x14ac:dyDescent="0.25">
      <c r="A934" s="103" t="s">
        <v>493</v>
      </c>
      <c r="B934" s="107"/>
      <c r="C934" s="107"/>
      <c r="D934" s="107"/>
      <c r="E934" s="107"/>
      <c r="F934" s="107"/>
      <c r="G934" s="107"/>
      <c r="H934" s="107"/>
      <c r="I934" s="107"/>
      <c r="J934" s="107"/>
      <c r="K934" s="107"/>
      <c r="L934" s="107"/>
      <c r="M934" s="107"/>
      <c r="N934" s="108"/>
    </row>
    <row r="935" spans="1:14" s="9" customFormat="1" ht="23.25" customHeight="1" x14ac:dyDescent="0.25">
      <c r="A935" s="13" t="s">
        <v>7</v>
      </c>
      <c r="B935" s="105">
        <f t="shared" ref="B935:M935" si="371">B917+B924+B930</f>
        <v>21</v>
      </c>
      <c r="C935" s="14">
        <f t="shared" si="371"/>
        <v>18</v>
      </c>
      <c r="D935" s="105">
        <f t="shared" si="371"/>
        <v>18</v>
      </c>
      <c r="E935" s="14">
        <f t="shared" si="371"/>
        <v>13</v>
      </c>
      <c r="F935" s="105">
        <f t="shared" si="371"/>
        <v>21</v>
      </c>
      <c r="G935" s="14">
        <f t="shared" si="371"/>
        <v>8</v>
      </c>
      <c r="H935" s="105">
        <f t="shared" si="371"/>
        <v>16</v>
      </c>
      <c r="I935" s="14">
        <f t="shared" si="371"/>
        <v>15</v>
      </c>
      <c r="J935" s="105">
        <f t="shared" si="371"/>
        <v>9</v>
      </c>
      <c r="K935" s="14">
        <f t="shared" si="371"/>
        <v>3</v>
      </c>
      <c r="L935" s="105">
        <f t="shared" si="371"/>
        <v>16</v>
      </c>
      <c r="M935" s="14">
        <f t="shared" si="371"/>
        <v>7</v>
      </c>
      <c r="N935" s="105">
        <f>SUM(B935:M935)</f>
        <v>165</v>
      </c>
    </row>
    <row r="936" spans="1:14" s="9" customFormat="1" ht="23.25" customHeight="1" x14ac:dyDescent="0.25">
      <c r="A936" s="13" t="s">
        <v>53</v>
      </c>
      <c r="B936" s="124">
        <f t="shared" ref="B936:N936" si="372">B935/B1485</f>
        <v>0.67741935483870963</v>
      </c>
      <c r="C936" s="29">
        <f t="shared" si="372"/>
        <v>0.6428571428571429</v>
      </c>
      <c r="D936" s="124">
        <f t="shared" si="372"/>
        <v>0.58064516129032262</v>
      </c>
      <c r="E936" s="29">
        <f t="shared" si="372"/>
        <v>0.43333333333333335</v>
      </c>
      <c r="F936" s="124">
        <f t="shared" si="372"/>
        <v>0.67741935483870963</v>
      </c>
      <c r="G936" s="29">
        <f t="shared" si="372"/>
        <v>0.26666666666666666</v>
      </c>
      <c r="H936" s="124">
        <f t="shared" si="372"/>
        <v>0.5161290322580645</v>
      </c>
      <c r="I936" s="29">
        <f t="shared" si="372"/>
        <v>0.4838709677419355</v>
      </c>
      <c r="J936" s="124">
        <f t="shared" si="372"/>
        <v>0.3</v>
      </c>
      <c r="K936" s="29">
        <f t="shared" si="372"/>
        <v>9.6774193548387094E-2</v>
      </c>
      <c r="L936" s="124">
        <f t="shared" si="372"/>
        <v>0.53333333333333333</v>
      </c>
      <c r="M936" s="29">
        <f t="shared" si="372"/>
        <v>0.22580645161290322</v>
      </c>
      <c r="N936" s="124">
        <f t="shared" si="372"/>
        <v>1.7934782608695652</v>
      </c>
    </row>
    <row r="937" spans="1:14" s="9" customFormat="1" ht="23.25" customHeight="1" x14ac:dyDescent="0.25">
      <c r="A937" s="13" t="s">
        <v>259</v>
      </c>
      <c r="B937" s="124">
        <f>IF(B935&lt;&gt;0,IF(B1161&lt;&gt;0,B935/B1161*100,0),0)</f>
        <v>0.14297385620915032</v>
      </c>
      <c r="C937" s="93">
        <f t="shared" ref="C937:N937" si="373">IF(C935&lt;&gt;0,IF(C1161&lt;&gt;0,C935/C1161*100,0),0)</f>
        <v>0.11995201919232307</v>
      </c>
      <c r="D937" s="124">
        <f t="shared" si="373"/>
        <v>0.10592596951685988</v>
      </c>
      <c r="E937" s="93">
        <f t="shared" si="373"/>
        <v>9.0674478621747934E-2</v>
      </c>
      <c r="F937" s="124">
        <f t="shared" si="373"/>
        <v>0.11513789133176162</v>
      </c>
      <c r="G937" s="93">
        <f t="shared" si="373"/>
        <v>4.6178711613945975E-2</v>
      </c>
      <c r="H937" s="124">
        <f t="shared" si="373"/>
        <v>8.8392906469255836E-2</v>
      </c>
      <c r="I937" s="93">
        <f t="shared" si="373"/>
        <v>8.2722108862295265E-2</v>
      </c>
      <c r="J937" s="124">
        <f t="shared" si="373"/>
        <v>4.8234096146631655E-2</v>
      </c>
      <c r="K937" s="93">
        <f t="shared" si="373"/>
        <v>1.9232002051413552E-2</v>
      </c>
      <c r="L937" s="124">
        <f t="shared" si="373"/>
        <v>9.8039215686274508E-2</v>
      </c>
      <c r="M937" s="93">
        <f t="shared" si="373"/>
        <v>5.1353532389406494E-2</v>
      </c>
      <c r="N937" s="124">
        <f t="shared" si="373"/>
        <v>8.3743592346343196E-2</v>
      </c>
    </row>
    <row r="938" spans="1:14" s="4" customFormat="1" ht="12" customHeight="1" x14ac:dyDescent="0.25">
      <c r="A938" s="6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8"/>
    </row>
    <row r="939" spans="1:14" s="122" customFormat="1" ht="23.25" customHeight="1" x14ac:dyDescent="0.25">
      <c r="A939" s="184" t="s">
        <v>494</v>
      </c>
      <c r="B939" s="107"/>
      <c r="C939" s="107"/>
      <c r="D939" s="107"/>
      <c r="E939" s="107"/>
      <c r="F939" s="107"/>
      <c r="G939" s="107"/>
      <c r="H939" s="107"/>
      <c r="I939" s="107"/>
      <c r="J939" s="107"/>
      <c r="K939" s="107"/>
      <c r="L939" s="107"/>
      <c r="M939" s="107"/>
      <c r="N939" s="108"/>
    </row>
    <row r="940" spans="1:14" s="122" customFormat="1" ht="12" customHeight="1" x14ac:dyDescent="0.25">
      <c r="A940" s="97"/>
      <c r="B940" s="136"/>
      <c r="C940" s="136"/>
      <c r="D940" s="136"/>
      <c r="E940" s="136"/>
      <c r="F940" s="136"/>
      <c r="G940" s="136"/>
      <c r="H940" s="136"/>
      <c r="I940" s="136"/>
      <c r="J940" s="136"/>
      <c r="K940" s="136"/>
      <c r="L940" s="136"/>
      <c r="M940" s="136"/>
      <c r="N940" s="137"/>
    </row>
    <row r="941" spans="1:14" s="4" customFormat="1" ht="23.25" customHeight="1" x14ac:dyDescent="0.25">
      <c r="A941" s="103" t="s">
        <v>495</v>
      </c>
      <c r="B941" s="107"/>
      <c r="C941" s="107"/>
      <c r="D941" s="107"/>
      <c r="E941" s="107"/>
      <c r="F941" s="107"/>
      <c r="G941" s="107"/>
      <c r="H941" s="107"/>
      <c r="I941" s="107"/>
      <c r="J941" s="107"/>
      <c r="K941" s="107"/>
      <c r="L941" s="107"/>
      <c r="M941" s="107"/>
      <c r="N941" s="108"/>
    </row>
    <row r="942" spans="1:14" s="4" customFormat="1" ht="23.25" customHeight="1" x14ac:dyDescent="0.25">
      <c r="A942" s="12" t="s">
        <v>22</v>
      </c>
      <c r="B942" s="106">
        <v>0</v>
      </c>
      <c r="C942" s="11">
        <v>0</v>
      </c>
      <c r="D942" s="106">
        <v>0</v>
      </c>
      <c r="E942" s="11">
        <v>0</v>
      </c>
      <c r="F942" s="106">
        <v>0</v>
      </c>
      <c r="G942" s="11">
        <v>0</v>
      </c>
      <c r="H942" s="106">
        <v>0</v>
      </c>
      <c r="I942" s="11">
        <v>0</v>
      </c>
      <c r="J942" s="106">
        <v>0</v>
      </c>
      <c r="K942" s="11">
        <v>0</v>
      </c>
      <c r="L942" s="106">
        <v>0</v>
      </c>
      <c r="M942" s="11">
        <v>0</v>
      </c>
      <c r="N942" s="105">
        <f>SUM(B942:M942)</f>
        <v>0</v>
      </c>
    </row>
    <row r="943" spans="1:14" s="4" customFormat="1" ht="23.25" customHeight="1" x14ac:dyDescent="0.25">
      <c r="A943" s="10" t="s">
        <v>18</v>
      </c>
      <c r="B943" s="106">
        <v>0</v>
      </c>
      <c r="C943" s="11">
        <v>0</v>
      </c>
      <c r="D943" s="106">
        <v>0</v>
      </c>
      <c r="E943" s="11">
        <v>0</v>
      </c>
      <c r="F943" s="106">
        <v>0</v>
      </c>
      <c r="G943" s="11">
        <v>0</v>
      </c>
      <c r="H943" s="106">
        <v>0</v>
      </c>
      <c r="I943" s="11">
        <v>0</v>
      </c>
      <c r="J943" s="106">
        <v>0</v>
      </c>
      <c r="K943" s="11">
        <v>0</v>
      </c>
      <c r="L943" s="106">
        <v>0</v>
      </c>
      <c r="M943" s="11">
        <v>0</v>
      </c>
      <c r="N943" s="105">
        <f t="shared" ref="N943:N951" si="374">SUM(B943:M943)</f>
        <v>0</v>
      </c>
    </row>
    <row r="944" spans="1:14" s="4" customFormat="1" ht="23.25" customHeight="1" x14ac:dyDescent="0.25">
      <c r="A944" s="10" t="s">
        <v>5</v>
      </c>
      <c r="B944" s="106">
        <v>0</v>
      </c>
      <c r="C944" s="11">
        <v>0</v>
      </c>
      <c r="D944" s="106">
        <v>0</v>
      </c>
      <c r="E944" s="11">
        <v>0</v>
      </c>
      <c r="F944" s="106">
        <v>0</v>
      </c>
      <c r="G944" s="11">
        <v>0</v>
      </c>
      <c r="H944" s="106">
        <v>0</v>
      </c>
      <c r="I944" s="11">
        <v>0</v>
      </c>
      <c r="J944" s="106">
        <v>0</v>
      </c>
      <c r="K944" s="11">
        <v>0</v>
      </c>
      <c r="L944" s="106">
        <v>0</v>
      </c>
      <c r="M944" s="11">
        <v>0</v>
      </c>
      <c r="N944" s="105">
        <f t="shared" si="374"/>
        <v>0</v>
      </c>
    </row>
    <row r="945" spans="1:14" s="4" customFormat="1" ht="23.25" customHeight="1" x14ac:dyDescent="0.25">
      <c r="A945" s="12" t="s">
        <v>6</v>
      </c>
      <c r="B945" s="106">
        <v>0</v>
      </c>
      <c r="C945" s="11">
        <v>0</v>
      </c>
      <c r="D945" s="106">
        <v>0</v>
      </c>
      <c r="E945" s="11">
        <v>0</v>
      </c>
      <c r="F945" s="106">
        <v>0</v>
      </c>
      <c r="G945" s="11">
        <v>0</v>
      </c>
      <c r="H945" s="106">
        <v>0</v>
      </c>
      <c r="I945" s="11">
        <v>0</v>
      </c>
      <c r="J945" s="106">
        <v>0</v>
      </c>
      <c r="K945" s="11">
        <v>0</v>
      </c>
      <c r="L945" s="106">
        <v>0</v>
      </c>
      <c r="M945" s="11">
        <v>0</v>
      </c>
      <c r="N945" s="105">
        <f t="shared" si="374"/>
        <v>0</v>
      </c>
    </row>
    <row r="946" spans="1:14" s="4" customFormat="1" ht="23.25" customHeight="1" x14ac:dyDescent="0.25">
      <c r="A946" s="12" t="s">
        <v>207</v>
      </c>
      <c r="B946" s="106">
        <v>0</v>
      </c>
      <c r="C946" s="11">
        <v>0</v>
      </c>
      <c r="D946" s="106">
        <v>0</v>
      </c>
      <c r="E946" s="11">
        <v>0</v>
      </c>
      <c r="F946" s="106">
        <v>0</v>
      </c>
      <c r="G946" s="11">
        <v>0</v>
      </c>
      <c r="H946" s="106">
        <v>0</v>
      </c>
      <c r="I946" s="11">
        <v>0</v>
      </c>
      <c r="J946" s="106">
        <v>0</v>
      </c>
      <c r="K946" s="11">
        <v>0</v>
      </c>
      <c r="L946" s="106">
        <v>0</v>
      </c>
      <c r="M946" s="11">
        <v>0</v>
      </c>
      <c r="N946" s="105">
        <f t="shared" si="374"/>
        <v>0</v>
      </c>
    </row>
    <row r="947" spans="1:14" s="4" customFormat="1" ht="23.25" customHeight="1" x14ac:dyDescent="0.25">
      <c r="A947" s="12" t="s">
        <v>220</v>
      </c>
      <c r="B947" s="106">
        <v>0</v>
      </c>
      <c r="C947" s="11">
        <v>0</v>
      </c>
      <c r="D947" s="106">
        <v>0</v>
      </c>
      <c r="E947" s="11">
        <v>0</v>
      </c>
      <c r="F947" s="106">
        <v>0</v>
      </c>
      <c r="G947" s="11">
        <v>0</v>
      </c>
      <c r="H947" s="106">
        <v>0</v>
      </c>
      <c r="I947" s="11">
        <v>0</v>
      </c>
      <c r="J947" s="106">
        <v>0</v>
      </c>
      <c r="K947" s="11">
        <v>0</v>
      </c>
      <c r="L947" s="106">
        <v>0</v>
      </c>
      <c r="M947" s="11">
        <v>0</v>
      </c>
      <c r="N947" s="105">
        <f t="shared" si="374"/>
        <v>0</v>
      </c>
    </row>
    <row r="948" spans="1:14" s="4" customFormat="1" ht="23.25" customHeight="1" x14ac:dyDescent="0.25">
      <c r="A948" s="12" t="s">
        <v>14</v>
      </c>
      <c r="B948" s="106">
        <v>0</v>
      </c>
      <c r="C948" s="11">
        <v>0</v>
      </c>
      <c r="D948" s="106">
        <v>0</v>
      </c>
      <c r="E948" s="11">
        <v>0</v>
      </c>
      <c r="F948" s="106">
        <v>0</v>
      </c>
      <c r="G948" s="11">
        <v>0</v>
      </c>
      <c r="H948" s="106">
        <v>0</v>
      </c>
      <c r="I948" s="11">
        <v>0</v>
      </c>
      <c r="J948" s="106">
        <v>0</v>
      </c>
      <c r="K948" s="11">
        <v>0</v>
      </c>
      <c r="L948" s="106">
        <v>0</v>
      </c>
      <c r="M948" s="11">
        <v>0</v>
      </c>
      <c r="N948" s="105">
        <f t="shared" si="374"/>
        <v>0</v>
      </c>
    </row>
    <row r="949" spans="1:14" s="4" customFormat="1" ht="23.25" customHeight="1" x14ac:dyDescent="0.25">
      <c r="A949" s="12" t="s">
        <v>242</v>
      </c>
      <c r="B949" s="106">
        <v>0</v>
      </c>
      <c r="C949" s="11">
        <v>0</v>
      </c>
      <c r="D949" s="106">
        <v>0</v>
      </c>
      <c r="E949" s="11">
        <v>0</v>
      </c>
      <c r="F949" s="106">
        <v>0</v>
      </c>
      <c r="G949" s="11">
        <v>0</v>
      </c>
      <c r="H949" s="106">
        <v>0</v>
      </c>
      <c r="I949" s="11">
        <v>0</v>
      </c>
      <c r="J949" s="106">
        <v>0</v>
      </c>
      <c r="K949" s="11">
        <v>0</v>
      </c>
      <c r="L949" s="106">
        <v>0</v>
      </c>
      <c r="M949" s="11">
        <v>0</v>
      </c>
      <c r="N949" s="105">
        <f t="shared" si="374"/>
        <v>0</v>
      </c>
    </row>
    <row r="950" spans="1:14" s="4" customFormat="1" ht="23.25" customHeight="1" x14ac:dyDescent="0.25">
      <c r="A950" s="12" t="s">
        <v>16</v>
      </c>
      <c r="B950" s="106">
        <v>0</v>
      </c>
      <c r="C950" s="11">
        <v>0</v>
      </c>
      <c r="D950" s="106">
        <v>0</v>
      </c>
      <c r="E950" s="11">
        <v>0</v>
      </c>
      <c r="F950" s="106">
        <v>0</v>
      </c>
      <c r="G950" s="11">
        <v>0</v>
      </c>
      <c r="H950" s="106">
        <v>0</v>
      </c>
      <c r="I950" s="11">
        <v>0</v>
      </c>
      <c r="J950" s="106">
        <v>0</v>
      </c>
      <c r="K950" s="11">
        <v>0</v>
      </c>
      <c r="L950" s="106">
        <v>0</v>
      </c>
      <c r="M950" s="11">
        <v>0</v>
      </c>
      <c r="N950" s="105">
        <f t="shared" si="374"/>
        <v>0</v>
      </c>
    </row>
    <row r="951" spans="1:14" s="9" customFormat="1" ht="23.25" customHeight="1" x14ac:dyDescent="0.25">
      <c r="A951" s="13" t="s">
        <v>7</v>
      </c>
      <c r="B951" s="105">
        <f t="shared" ref="B951:M951" si="375">SUM(B942:B950)</f>
        <v>0</v>
      </c>
      <c r="C951" s="14">
        <f t="shared" si="375"/>
        <v>0</v>
      </c>
      <c r="D951" s="105">
        <f>SUM(D942:D950)</f>
        <v>0</v>
      </c>
      <c r="E951" s="14">
        <f t="shared" si="375"/>
        <v>0</v>
      </c>
      <c r="F951" s="105">
        <f t="shared" si="375"/>
        <v>0</v>
      </c>
      <c r="G951" s="14">
        <f t="shared" si="375"/>
        <v>0</v>
      </c>
      <c r="H951" s="105">
        <f t="shared" si="375"/>
        <v>0</v>
      </c>
      <c r="I951" s="14">
        <f t="shared" si="375"/>
        <v>0</v>
      </c>
      <c r="J951" s="105">
        <f t="shared" si="375"/>
        <v>0</v>
      </c>
      <c r="K951" s="14">
        <f t="shared" si="375"/>
        <v>0</v>
      </c>
      <c r="L951" s="105">
        <f t="shared" si="375"/>
        <v>0</v>
      </c>
      <c r="M951" s="14">
        <f t="shared" si="375"/>
        <v>0</v>
      </c>
      <c r="N951" s="105">
        <f t="shared" si="374"/>
        <v>0</v>
      </c>
    </row>
    <row r="952" spans="1:14" s="4" customFormat="1" ht="12" customHeight="1" x14ac:dyDescent="0.25">
      <c r="A952" s="39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8"/>
    </row>
    <row r="953" spans="1:14" s="4" customFormat="1" ht="23.25" customHeight="1" x14ac:dyDescent="0.25">
      <c r="A953" s="103" t="s">
        <v>397</v>
      </c>
      <c r="B953" s="107"/>
      <c r="C953" s="107"/>
      <c r="D953" s="107"/>
      <c r="E953" s="107"/>
      <c r="F953" s="107"/>
      <c r="G953" s="107"/>
      <c r="H953" s="107"/>
      <c r="I953" s="107"/>
      <c r="J953" s="107"/>
      <c r="K953" s="107"/>
      <c r="L953" s="107"/>
      <c r="M953" s="107"/>
      <c r="N953" s="108"/>
    </row>
    <row r="954" spans="1:14" s="9" customFormat="1" ht="23.25" customHeight="1" x14ac:dyDescent="0.25">
      <c r="A954" s="13" t="s">
        <v>7</v>
      </c>
      <c r="B954" s="105">
        <f t="shared" ref="B954:M954" si="376">B951</f>
        <v>0</v>
      </c>
      <c r="C954" s="14">
        <f t="shared" si="376"/>
        <v>0</v>
      </c>
      <c r="D954" s="105">
        <f t="shared" si="376"/>
        <v>0</v>
      </c>
      <c r="E954" s="14">
        <f t="shared" si="376"/>
        <v>0</v>
      </c>
      <c r="F954" s="105">
        <f t="shared" si="376"/>
        <v>0</v>
      </c>
      <c r="G954" s="14">
        <f t="shared" si="376"/>
        <v>0</v>
      </c>
      <c r="H954" s="105">
        <f t="shared" si="376"/>
        <v>0</v>
      </c>
      <c r="I954" s="14">
        <f t="shared" si="376"/>
        <v>0</v>
      </c>
      <c r="J954" s="105">
        <f t="shared" si="376"/>
        <v>0</v>
      </c>
      <c r="K954" s="14">
        <f t="shared" si="376"/>
        <v>0</v>
      </c>
      <c r="L954" s="105">
        <f t="shared" si="376"/>
        <v>0</v>
      </c>
      <c r="M954" s="14">
        <f t="shared" si="376"/>
        <v>0</v>
      </c>
      <c r="N954" s="105">
        <f>SUM(B954:M954)</f>
        <v>0</v>
      </c>
    </row>
    <row r="955" spans="1:14" s="4" customFormat="1" ht="23.25" customHeight="1" x14ac:dyDescent="0.25">
      <c r="A955" s="13" t="s">
        <v>107</v>
      </c>
      <c r="B955" s="124">
        <f t="shared" ref="B955:N955" si="377">IF(B972=0,0,(B954/B972)*100)</f>
        <v>0</v>
      </c>
      <c r="C955" s="29">
        <f t="shared" si="377"/>
        <v>0</v>
      </c>
      <c r="D955" s="124">
        <f t="shared" si="377"/>
        <v>0</v>
      </c>
      <c r="E955" s="29">
        <f t="shared" si="377"/>
        <v>0</v>
      </c>
      <c r="F955" s="124">
        <f t="shared" si="377"/>
        <v>0</v>
      </c>
      <c r="G955" s="29">
        <f t="shared" si="377"/>
        <v>0</v>
      </c>
      <c r="H955" s="124">
        <f t="shared" si="377"/>
        <v>0</v>
      </c>
      <c r="I955" s="29">
        <f t="shared" si="377"/>
        <v>0</v>
      </c>
      <c r="J955" s="124">
        <f t="shared" si="377"/>
        <v>0</v>
      </c>
      <c r="K955" s="29">
        <f t="shared" si="377"/>
        <v>0</v>
      </c>
      <c r="L955" s="124">
        <f t="shared" si="377"/>
        <v>0</v>
      </c>
      <c r="M955" s="29">
        <f t="shared" si="377"/>
        <v>0</v>
      </c>
      <c r="N955" s="124">
        <f t="shared" si="377"/>
        <v>0</v>
      </c>
    </row>
    <row r="956" spans="1:14" s="4" customFormat="1" ht="23.25" customHeight="1" x14ac:dyDescent="0.25">
      <c r="A956" s="13" t="s">
        <v>53</v>
      </c>
      <c r="B956" s="124">
        <f t="shared" ref="B956:N956" si="378">B955/B1485</f>
        <v>0</v>
      </c>
      <c r="C956" s="29">
        <f t="shared" si="378"/>
        <v>0</v>
      </c>
      <c r="D956" s="124">
        <f t="shared" si="378"/>
        <v>0</v>
      </c>
      <c r="E956" s="29">
        <f t="shared" si="378"/>
        <v>0</v>
      </c>
      <c r="F956" s="124">
        <f t="shared" si="378"/>
        <v>0</v>
      </c>
      <c r="G956" s="29">
        <f t="shared" si="378"/>
        <v>0</v>
      </c>
      <c r="H956" s="124">
        <f t="shared" si="378"/>
        <v>0</v>
      </c>
      <c r="I956" s="29">
        <f t="shared" si="378"/>
        <v>0</v>
      </c>
      <c r="J956" s="124">
        <f t="shared" si="378"/>
        <v>0</v>
      </c>
      <c r="K956" s="29">
        <f t="shared" si="378"/>
        <v>0</v>
      </c>
      <c r="L956" s="124">
        <f t="shared" si="378"/>
        <v>0</v>
      </c>
      <c r="M956" s="29">
        <f t="shared" si="378"/>
        <v>0</v>
      </c>
      <c r="N956" s="124">
        <f t="shared" si="378"/>
        <v>0</v>
      </c>
    </row>
    <row r="957" spans="1:14" s="4" customFormat="1" ht="12" customHeight="1" x14ac:dyDescent="0.25">
      <c r="A957" s="39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8"/>
    </row>
    <row r="958" spans="1:14" s="4" customFormat="1" ht="23.25" customHeight="1" x14ac:dyDescent="0.25">
      <c r="A958" s="103" t="s">
        <v>275</v>
      </c>
      <c r="B958" s="107"/>
      <c r="C958" s="107"/>
      <c r="D958" s="107"/>
      <c r="E958" s="107"/>
      <c r="F958" s="107"/>
      <c r="G958" s="107"/>
      <c r="H958" s="107"/>
      <c r="I958" s="107"/>
      <c r="J958" s="107"/>
      <c r="K958" s="107"/>
      <c r="L958" s="107"/>
      <c r="M958" s="107"/>
      <c r="N958" s="108"/>
    </row>
    <row r="959" spans="1:14" s="4" customFormat="1" ht="23.25" customHeight="1" x14ac:dyDescent="0.25">
      <c r="A959" s="12" t="s">
        <v>74</v>
      </c>
      <c r="B959" s="106">
        <v>0</v>
      </c>
      <c r="C959" s="11">
        <v>0</v>
      </c>
      <c r="D959" s="106">
        <v>0</v>
      </c>
      <c r="E959" s="11">
        <v>0</v>
      </c>
      <c r="F959" s="106">
        <v>0</v>
      </c>
      <c r="G959" s="11">
        <v>0</v>
      </c>
      <c r="H959" s="106">
        <v>0</v>
      </c>
      <c r="I959" s="11">
        <v>0</v>
      </c>
      <c r="J959" s="106">
        <v>0</v>
      </c>
      <c r="K959" s="11">
        <v>0</v>
      </c>
      <c r="L959" s="106">
        <v>0</v>
      </c>
      <c r="M959" s="11">
        <v>0</v>
      </c>
      <c r="N959" s="105">
        <f>SUM(B959:M959)</f>
        <v>0</v>
      </c>
    </row>
    <row r="960" spans="1:14" s="4" customFormat="1" ht="23.25" customHeight="1" x14ac:dyDescent="0.25">
      <c r="A960" s="12" t="s">
        <v>91</v>
      </c>
      <c r="B960" s="106">
        <v>0</v>
      </c>
      <c r="C960" s="11">
        <v>0</v>
      </c>
      <c r="D960" s="106">
        <v>0</v>
      </c>
      <c r="E960" s="11">
        <v>0</v>
      </c>
      <c r="F960" s="106">
        <v>0</v>
      </c>
      <c r="G960" s="11">
        <v>0</v>
      </c>
      <c r="H960" s="106">
        <v>0</v>
      </c>
      <c r="I960" s="11">
        <v>0</v>
      </c>
      <c r="J960" s="106">
        <v>0</v>
      </c>
      <c r="K960" s="11">
        <v>0</v>
      </c>
      <c r="L960" s="106">
        <v>0</v>
      </c>
      <c r="M960" s="11">
        <v>0</v>
      </c>
      <c r="N960" s="105">
        <f>SUM(B960:M960)</f>
        <v>0</v>
      </c>
    </row>
    <row r="961" spans="1:14" s="9" customFormat="1" ht="23.25" customHeight="1" x14ac:dyDescent="0.25">
      <c r="A961" s="13" t="s">
        <v>7</v>
      </c>
      <c r="B961" s="105">
        <f>SUM(B959:B960)</f>
        <v>0</v>
      </c>
      <c r="C961" s="14">
        <f t="shared" ref="C961:M961" si="379">SUM(C959:C960)</f>
        <v>0</v>
      </c>
      <c r="D961" s="105">
        <f>SUM(D959:D960)</f>
        <v>0</v>
      </c>
      <c r="E961" s="14">
        <f>SUM(E959:E960)</f>
        <v>0</v>
      </c>
      <c r="F961" s="105">
        <f t="shared" si="379"/>
        <v>0</v>
      </c>
      <c r="G961" s="14">
        <f t="shared" si="379"/>
        <v>0</v>
      </c>
      <c r="H961" s="105">
        <f t="shared" si="379"/>
        <v>0</v>
      </c>
      <c r="I961" s="14">
        <f t="shared" si="379"/>
        <v>0</v>
      </c>
      <c r="J961" s="105">
        <f t="shared" si="379"/>
        <v>0</v>
      </c>
      <c r="K961" s="14">
        <f t="shared" si="379"/>
        <v>0</v>
      </c>
      <c r="L961" s="105">
        <f t="shared" si="379"/>
        <v>0</v>
      </c>
      <c r="M961" s="14">
        <f t="shared" si="379"/>
        <v>0</v>
      </c>
      <c r="N961" s="105">
        <f>SUM(B961:M961)</f>
        <v>0</v>
      </c>
    </row>
    <row r="962" spans="1:14" s="4" customFormat="1" ht="23.25" customHeight="1" x14ac:dyDescent="0.25">
      <c r="A962" s="13" t="s">
        <v>92</v>
      </c>
      <c r="B962" s="124">
        <f t="shared" ref="B962:N962" si="380">IF(B972=0,0,(B961/B972)*100)</f>
        <v>0</v>
      </c>
      <c r="C962" s="29">
        <f t="shared" si="380"/>
        <v>0</v>
      </c>
      <c r="D962" s="124">
        <f t="shared" si="380"/>
        <v>0</v>
      </c>
      <c r="E962" s="29">
        <f t="shared" si="380"/>
        <v>0</v>
      </c>
      <c r="F962" s="124">
        <f t="shared" si="380"/>
        <v>0</v>
      </c>
      <c r="G962" s="29">
        <f t="shared" si="380"/>
        <v>0</v>
      </c>
      <c r="H962" s="124">
        <f t="shared" si="380"/>
        <v>0</v>
      </c>
      <c r="I962" s="29">
        <f t="shared" si="380"/>
        <v>0</v>
      </c>
      <c r="J962" s="124">
        <f t="shared" si="380"/>
        <v>0</v>
      </c>
      <c r="K962" s="29">
        <f t="shared" si="380"/>
        <v>0</v>
      </c>
      <c r="L962" s="124">
        <f t="shared" si="380"/>
        <v>0</v>
      </c>
      <c r="M962" s="29">
        <f t="shared" si="380"/>
        <v>0</v>
      </c>
      <c r="N962" s="124">
        <f t="shared" si="380"/>
        <v>0</v>
      </c>
    </row>
    <row r="963" spans="1:14" s="4" customFormat="1" ht="23.25" customHeight="1" x14ac:dyDescent="0.25">
      <c r="A963" s="13" t="s">
        <v>53</v>
      </c>
      <c r="B963" s="124">
        <f t="shared" ref="B963:N963" si="381">B961/B1485</f>
        <v>0</v>
      </c>
      <c r="C963" s="29">
        <f t="shared" si="381"/>
        <v>0</v>
      </c>
      <c r="D963" s="124">
        <f t="shared" si="381"/>
        <v>0</v>
      </c>
      <c r="E963" s="29">
        <f t="shared" si="381"/>
        <v>0</v>
      </c>
      <c r="F963" s="124">
        <f t="shared" si="381"/>
        <v>0</v>
      </c>
      <c r="G963" s="29">
        <f t="shared" si="381"/>
        <v>0</v>
      </c>
      <c r="H963" s="124">
        <f t="shared" si="381"/>
        <v>0</v>
      </c>
      <c r="I963" s="29">
        <f t="shared" si="381"/>
        <v>0</v>
      </c>
      <c r="J963" s="124">
        <f t="shared" si="381"/>
        <v>0</v>
      </c>
      <c r="K963" s="29">
        <f t="shared" si="381"/>
        <v>0</v>
      </c>
      <c r="L963" s="124">
        <f t="shared" si="381"/>
        <v>0</v>
      </c>
      <c r="M963" s="29">
        <f t="shared" si="381"/>
        <v>0</v>
      </c>
      <c r="N963" s="124">
        <f t="shared" si="381"/>
        <v>0</v>
      </c>
    </row>
    <row r="964" spans="1:14" s="4" customFormat="1" ht="12" customHeight="1" x14ac:dyDescent="0.25">
      <c r="A964" s="39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8"/>
    </row>
    <row r="965" spans="1:14" s="4" customFormat="1" ht="23.25" customHeight="1" x14ac:dyDescent="0.25">
      <c r="A965" s="103" t="s">
        <v>276</v>
      </c>
      <c r="B965" s="107"/>
      <c r="C965" s="107"/>
      <c r="D965" s="107"/>
      <c r="E965" s="107"/>
      <c r="F965" s="107"/>
      <c r="G965" s="107"/>
      <c r="H965" s="107"/>
      <c r="I965" s="107"/>
      <c r="J965" s="107"/>
      <c r="K965" s="107"/>
      <c r="L965" s="107"/>
      <c r="M965" s="107"/>
      <c r="N965" s="108"/>
    </row>
    <row r="966" spans="1:14" s="4" customFormat="1" ht="23.25" customHeight="1" x14ac:dyDescent="0.25">
      <c r="A966" s="12" t="s">
        <v>260</v>
      </c>
      <c r="B966" s="106">
        <v>27</v>
      </c>
      <c r="C966" s="11">
        <v>29</v>
      </c>
      <c r="D966" s="106">
        <v>31</v>
      </c>
      <c r="E966" s="11">
        <v>30</v>
      </c>
      <c r="F966" s="106">
        <v>37</v>
      </c>
      <c r="G966" s="11">
        <v>26</v>
      </c>
      <c r="H966" s="106">
        <v>41</v>
      </c>
      <c r="I966" s="11">
        <v>44</v>
      </c>
      <c r="J966" s="106">
        <v>29</v>
      </c>
      <c r="K966" s="11">
        <v>22</v>
      </c>
      <c r="L966" s="106">
        <v>24</v>
      </c>
      <c r="M966" s="11">
        <v>20</v>
      </c>
      <c r="N966" s="105">
        <f>SUM(B966:M966)</f>
        <v>360</v>
      </c>
    </row>
    <row r="967" spans="1:14" s="9" customFormat="1" ht="23.25" customHeight="1" x14ac:dyDescent="0.25">
      <c r="A967" s="13" t="s">
        <v>7</v>
      </c>
      <c r="B967" s="105">
        <f t="shared" ref="B967:M967" si="382">B966</f>
        <v>27</v>
      </c>
      <c r="C967" s="14">
        <f t="shared" si="382"/>
        <v>29</v>
      </c>
      <c r="D967" s="105">
        <f t="shared" si="382"/>
        <v>31</v>
      </c>
      <c r="E967" s="14">
        <f t="shared" si="382"/>
        <v>30</v>
      </c>
      <c r="F967" s="105">
        <f t="shared" si="382"/>
        <v>37</v>
      </c>
      <c r="G967" s="14">
        <f t="shared" si="382"/>
        <v>26</v>
      </c>
      <c r="H967" s="105">
        <f t="shared" si="382"/>
        <v>41</v>
      </c>
      <c r="I967" s="14">
        <f t="shared" si="382"/>
        <v>44</v>
      </c>
      <c r="J967" s="105">
        <f t="shared" si="382"/>
        <v>29</v>
      </c>
      <c r="K967" s="14">
        <f t="shared" si="382"/>
        <v>22</v>
      </c>
      <c r="L967" s="105">
        <f t="shared" si="382"/>
        <v>24</v>
      </c>
      <c r="M967" s="14">
        <f t="shared" si="382"/>
        <v>20</v>
      </c>
      <c r="N967" s="105">
        <f>SUM(B967:M967)</f>
        <v>360</v>
      </c>
    </row>
    <row r="968" spans="1:14" s="4" customFormat="1" ht="23.25" customHeight="1" x14ac:dyDescent="0.25">
      <c r="A968" s="13" t="s">
        <v>107</v>
      </c>
      <c r="B968" s="124">
        <f t="shared" ref="B968:N968" si="383">IF(B972=0,0,(B967/B972)*100)</f>
        <v>100</v>
      </c>
      <c r="C968" s="29">
        <f>IF(C972=0,0,(C967/C972)*100)</f>
        <v>100</v>
      </c>
      <c r="D968" s="124">
        <f t="shared" si="383"/>
        <v>100</v>
      </c>
      <c r="E968" s="29">
        <f t="shared" si="383"/>
        <v>100</v>
      </c>
      <c r="F968" s="124">
        <f t="shared" si="383"/>
        <v>100</v>
      </c>
      <c r="G968" s="29">
        <f t="shared" si="383"/>
        <v>100</v>
      </c>
      <c r="H968" s="124">
        <f t="shared" si="383"/>
        <v>100</v>
      </c>
      <c r="I968" s="29">
        <f t="shared" si="383"/>
        <v>100</v>
      </c>
      <c r="J968" s="124">
        <f t="shared" si="383"/>
        <v>100</v>
      </c>
      <c r="K968" s="29">
        <f t="shared" si="383"/>
        <v>100</v>
      </c>
      <c r="L968" s="124">
        <f t="shared" si="383"/>
        <v>100</v>
      </c>
      <c r="M968" s="29">
        <f t="shared" si="383"/>
        <v>100</v>
      </c>
      <c r="N968" s="124">
        <f t="shared" si="383"/>
        <v>100</v>
      </c>
    </row>
    <row r="969" spans="1:14" s="4" customFormat="1" ht="23.25" customHeight="1" x14ac:dyDescent="0.25">
      <c r="A969" s="13" t="s">
        <v>53</v>
      </c>
      <c r="B969" s="124">
        <f t="shared" ref="B969:N969" si="384">B967/B1485</f>
        <v>0.87096774193548387</v>
      </c>
      <c r="C969" s="29">
        <f t="shared" si="384"/>
        <v>1.0357142857142858</v>
      </c>
      <c r="D969" s="124">
        <f t="shared" si="384"/>
        <v>1</v>
      </c>
      <c r="E969" s="29">
        <f t="shared" si="384"/>
        <v>1</v>
      </c>
      <c r="F969" s="124">
        <f t="shared" si="384"/>
        <v>1.1935483870967742</v>
      </c>
      <c r="G969" s="29">
        <f t="shared" si="384"/>
        <v>0.8666666666666667</v>
      </c>
      <c r="H969" s="124">
        <f t="shared" si="384"/>
        <v>1.3225806451612903</v>
      </c>
      <c r="I969" s="29">
        <f t="shared" si="384"/>
        <v>1.4193548387096775</v>
      </c>
      <c r="J969" s="124">
        <f t="shared" si="384"/>
        <v>0.96666666666666667</v>
      </c>
      <c r="K969" s="29">
        <f t="shared" si="384"/>
        <v>0.70967741935483875</v>
      </c>
      <c r="L969" s="124">
        <f t="shared" si="384"/>
        <v>0.8</v>
      </c>
      <c r="M969" s="29">
        <f t="shared" si="384"/>
        <v>0.64516129032258063</v>
      </c>
      <c r="N969" s="124">
        <f t="shared" si="384"/>
        <v>3.9130434782608696</v>
      </c>
    </row>
    <row r="970" spans="1:14" s="4" customFormat="1" ht="12" customHeight="1" x14ac:dyDescent="0.25">
      <c r="A970" s="6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8"/>
    </row>
    <row r="971" spans="1:14" s="4" customFormat="1" ht="23.25" customHeight="1" x14ac:dyDescent="0.25">
      <c r="A971" s="103" t="s">
        <v>496</v>
      </c>
      <c r="B971" s="107"/>
      <c r="C971" s="107"/>
      <c r="D971" s="107"/>
      <c r="E971" s="107"/>
      <c r="F971" s="107"/>
      <c r="G971" s="107"/>
      <c r="H971" s="107"/>
      <c r="I971" s="107"/>
      <c r="J971" s="107"/>
      <c r="K971" s="107"/>
      <c r="L971" s="107"/>
      <c r="M971" s="107"/>
      <c r="N971" s="108"/>
    </row>
    <row r="972" spans="1:14" s="9" customFormat="1" ht="23.25" customHeight="1" x14ac:dyDescent="0.25">
      <c r="A972" s="13" t="s">
        <v>7</v>
      </c>
      <c r="B972" s="118">
        <f>B967+B961+B954</f>
        <v>27</v>
      </c>
      <c r="C972" s="17">
        <f t="shared" ref="C972:M972" si="385">C967+C961+C954</f>
        <v>29</v>
      </c>
      <c r="D972" s="118">
        <f>D967+D961+D954</f>
        <v>31</v>
      </c>
      <c r="E972" s="17">
        <f t="shared" si="385"/>
        <v>30</v>
      </c>
      <c r="F972" s="118">
        <f t="shared" si="385"/>
        <v>37</v>
      </c>
      <c r="G972" s="17">
        <f t="shared" si="385"/>
        <v>26</v>
      </c>
      <c r="H972" s="118">
        <f t="shared" si="385"/>
        <v>41</v>
      </c>
      <c r="I972" s="17">
        <f t="shared" si="385"/>
        <v>44</v>
      </c>
      <c r="J972" s="118">
        <f t="shared" si="385"/>
        <v>29</v>
      </c>
      <c r="K972" s="17">
        <f t="shared" si="385"/>
        <v>22</v>
      </c>
      <c r="L972" s="118">
        <f t="shared" si="385"/>
        <v>24</v>
      </c>
      <c r="M972" s="17">
        <f t="shared" si="385"/>
        <v>20</v>
      </c>
      <c r="N972" s="141">
        <f>SUM(B972:M972)</f>
        <v>360</v>
      </c>
    </row>
    <row r="973" spans="1:14" s="9" customFormat="1" ht="23.25" customHeight="1" x14ac:dyDescent="0.25">
      <c r="A973" s="13" t="s">
        <v>53</v>
      </c>
      <c r="B973" s="124">
        <f t="shared" ref="B973:N973" si="386">B972/B1485</f>
        <v>0.87096774193548387</v>
      </c>
      <c r="C973" s="29">
        <f t="shared" si="386"/>
        <v>1.0357142857142858</v>
      </c>
      <c r="D973" s="124">
        <f t="shared" si="386"/>
        <v>1</v>
      </c>
      <c r="E973" s="29">
        <f t="shared" si="386"/>
        <v>1</v>
      </c>
      <c r="F973" s="124">
        <f t="shared" si="386"/>
        <v>1.1935483870967742</v>
      </c>
      <c r="G973" s="29">
        <f t="shared" si="386"/>
        <v>0.8666666666666667</v>
      </c>
      <c r="H973" s="124">
        <f t="shared" si="386"/>
        <v>1.3225806451612903</v>
      </c>
      <c r="I973" s="29">
        <f t="shared" si="386"/>
        <v>1.4193548387096775</v>
      </c>
      <c r="J973" s="124">
        <f t="shared" si="386"/>
        <v>0.96666666666666667</v>
      </c>
      <c r="K973" s="29">
        <f t="shared" si="386"/>
        <v>0.70967741935483875</v>
      </c>
      <c r="L973" s="124">
        <f t="shared" si="386"/>
        <v>0.8</v>
      </c>
      <c r="M973" s="29">
        <f t="shared" si="386"/>
        <v>0.64516129032258063</v>
      </c>
      <c r="N973" s="124">
        <f t="shared" si="386"/>
        <v>3.9130434782608696</v>
      </c>
    </row>
    <row r="974" spans="1:14" s="9" customFormat="1" ht="23.25" customHeight="1" x14ac:dyDescent="0.25">
      <c r="A974" s="13" t="s">
        <v>259</v>
      </c>
      <c r="B974" s="124">
        <f>IF(B972&lt;&gt;0,IF(B1161&lt;&gt;0,B972/B1161*100,0),0)</f>
        <v>0.18382352941176469</v>
      </c>
      <c r="C974" s="93">
        <f t="shared" ref="C974:N974" si="387">IF(C972&lt;&gt;0,IF(C1161&lt;&gt;0,C972/C1161*100,0),0)</f>
        <v>0.19325603092096494</v>
      </c>
      <c r="D974" s="124">
        <f t="shared" si="387"/>
        <v>0.1824280586123698</v>
      </c>
      <c r="E974" s="93">
        <f t="shared" si="387"/>
        <v>0.2092487968194183</v>
      </c>
      <c r="F974" s="124">
        <f t="shared" si="387"/>
        <v>0.20286199901310381</v>
      </c>
      <c r="G974" s="93">
        <f t="shared" si="387"/>
        <v>0.15008081274532442</v>
      </c>
      <c r="H974" s="124">
        <f t="shared" si="387"/>
        <v>0.22650682282746812</v>
      </c>
      <c r="I974" s="93">
        <f t="shared" si="387"/>
        <v>0.24265151932939943</v>
      </c>
      <c r="J974" s="124">
        <f t="shared" si="387"/>
        <v>0.15542097647247977</v>
      </c>
      <c r="K974" s="93">
        <f t="shared" si="387"/>
        <v>0.14103468171036607</v>
      </c>
      <c r="L974" s="124">
        <f t="shared" si="387"/>
        <v>0.14705882352941177</v>
      </c>
      <c r="M974" s="93">
        <f t="shared" si="387"/>
        <v>0.14672437825544712</v>
      </c>
      <c r="N974" s="124">
        <f t="shared" si="387"/>
        <v>0.18271329239202153</v>
      </c>
    </row>
    <row r="975" spans="1:14" s="9" customFormat="1" ht="12" customHeight="1" x14ac:dyDescent="0.25">
      <c r="A975" s="62"/>
      <c r="B975" s="63"/>
      <c r="C975" s="63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4"/>
    </row>
    <row r="976" spans="1:14" s="122" customFormat="1" ht="23.25" customHeight="1" x14ac:dyDescent="0.25">
      <c r="A976" s="184" t="s">
        <v>497</v>
      </c>
      <c r="B976" s="107"/>
      <c r="C976" s="107"/>
      <c r="D976" s="107"/>
      <c r="E976" s="107"/>
      <c r="F976" s="107"/>
      <c r="G976" s="107"/>
      <c r="H976" s="107"/>
      <c r="I976" s="107"/>
      <c r="J976" s="107"/>
      <c r="K976" s="107"/>
      <c r="L976" s="107"/>
      <c r="M976" s="107"/>
      <c r="N976" s="108"/>
    </row>
    <row r="977" spans="1:14" s="16" customFormat="1" ht="12" customHeight="1" x14ac:dyDescent="0.25">
      <c r="A977" s="39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8"/>
    </row>
    <row r="978" spans="1:14" s="4" customFormat="1" ht="23.25" customHeight="1" x14ac:dyDescent="0.25">
      <c r="A978" s="103" t="s">
        <v>498</v>
      </c>
      <c r="B978" s="107"/>
      <c r="C978" s="107"/>
      <c r="D978" s="107"/>
      <c r="E978" s="107"/>
      <c r="F978" s="107"/>
      <c r="G978" s="107"/>
      <c r="H978" s="107"/>
      <c r="I978" s="107"/>
      <c r="J978" s="107"/>
      <c r="K978" s="107"/>
      <c r="L978" s="107"/>
      <c r="M978" s="107"/>
      <c r="N978" s="108"/>
    </row>
    <row r="979" spans="1:14" s="4" customFormat="1" ht="23.25" customHeight="1" x14ac:dyDescent="0.25">
      <c r="A979" s="12" t="s">
        <v>22</v>
      </c>
      <c r="B979" s="106">
        <v>4</v>
      </c>
      <c r="C979" s="19">
        <v>1</v>
      </c>
      <c r="D979" s="106">
        <v>2</v>
      </c>
      <c r="E979" s="19">
        <v>5</v>
      </c>
      <c r="F979" s="106">
        <v>0</v>
      </c>
      <c r="G979" s="19">
        <v>4</v>
      </c>
      <c r="H979" s="106">
        <v>5</v>
      </c>
      <c r="I979" s="92">
        <v>2</v>
      </c>
      <c r="J979" s="106">
        <v>10</v>
      </c>
      <c r="K979" s="19">
        <v>6</v>
      </c>
      <c r="L979" s="106">
        <v>3</v>
      </c>
      <c r="M979" s="19">
        <v>3</v>
      </c>
      <c r="N979" s="105">
        <f>SUM(B979:M979)</f>
        <v>45</v>
      </c>
    </row>
    <row r="980" spans="1:14" s="9" customFormat="1" ht="23.25" customHeight="1" x14ac:dyDescent="0.25">
      <c r="A980" s="10" t="s">
        <v>18</v>
      </c>
      <c r="B980" s="106">
        <v>1</v>
      </c>
      <c r="C980" s="19">
        <v>2</v>
      </c>
      <c r="D980" s="106">
        <v>5</v>
      </c>
      <c r="E980" s="19">
        <v>5</v>
      </c>
      <c r="F980" s="106">
        <v>3</v>
      </c>
      <c r="G980" s="19">
        <v>4</v>
      </c>
      <c r="H980" s="106">
        <v>6</v>
      </c>
      <c r="I980" s="92">
        <v>3</v>
      </c>
      <c r="J980" s="106">
        <v>2</v>
      </c>
      <c r="K980" s="19">
        <v>4</v>
      </c>
      <c r="L980" s="106">
        <v>3</v>
      </c>
      <c r="M980" s="19">
        <v>6</v>
      </c>
      <c r="N980" s="105">
        <f t="shared" ref="N980:N987" si="388">SUM(B980:M980)</f>
        <v>44</v>
      </c>
    </row>
    <row r="981" spans="1:14" s="4" customFormat="1" ht="23.25" customHeight="1" x14ac:dyDescent="0.25">
      <c r="A981" s="10" t="s">
        <v>5</v>
      </c>
      <c r="B981" s="106">
        <v>0</v>
      </c>
      <c r="C981" s="19">
        <v>0</v>
      </c>
      <c r="D981" s="106">
        <v>0</v>
      </c>
      <c r="E981" s="19">
        <v>0</v>
      </c>
      <c r="F981" s="106">
        <v>0</v>
      </c>
      <c r="G981" s="19">
        <v>0</v>
      </c>
      <c r="H981" s="106">
        <v>0</v>
      </c>
      <c r="I981" s="92">
        <v>0</v>
      </c>
      <c r="J981" s="106">
        <v>0</v>
      </c>
      <c r="K981" s="19">
        <v>0</v>
      </c>
      <c r="L981" s="106">
        <v>0</v>
      </c>
      <c r="M981" s="19">
        <v>0</v>
      </c>
      <c r="N981" s="105">
        <f t="shared" si="388"/>
        <v>0</v>
      </c>
    </row>
    <row r="982" spans="1:14" s="4" customFormat="1" ht="23.25" customHeight="1" x14ac:dyDescent="0.25">
      <c r="A982" s="12" t="s">
        <v>6</v>
      </c>
      <c r="B982" s="106">
        <v>1</v>
      </c>
      <c r="C982" s="19">
        <v>0</v>
      </c>
      <c r="D982" s="106">
        <v>0</v>
      </c>
      <c r="E982" s="19">
        <v>0</v>
      </c>
      <c r="F982" s="106">
        <v>0</v>
      </c>
      <c r="G982" s="19">
        <v>1</v>
      </c>
      <c r="H982" s="106">
        <v>0</v>
      </c>
      <c r="I982" s="92">
        <v>0</v>
      </c>
      <c r="J982" s="106">
        <v>0</v>
      </c>
      <c r="K982" s="19">
        <v>0</v>
      </c>
      <c r="L982" s="106">
        <v>0</v>
      </c>
      <c r="M982" s="19">
        <v>0</v>
      </c>
      <c r="N982" s="105">
        <f t="shared" si="388"/>
        <v>2</v>
      </c>
    </row>
    <row r="983" spans="1:14" s="4" customFormat="1" ht="23.25" customHeight="1" x14ac:dyDescent="0.25">
      <c r="A983" s="12" t="s">
        <v>207</v>
      </c>
      <c r="B983" s="106">
        <v>0</v>
      </c>
      <c r="C983" s="19">
        <v>0</v>
      </c>
      <c r="D983" s="106">
        <v>0</v>
      </c>
      <c r="E983" s="19">
        <v>0</v>
      </c>
      <c r="F983" s="106">
        <v>0</v>
      </c>
      <c r="G983" s="19">
        <v>0</v>
      </c>
      <c r="H983" s="106">
        <v>0</v>
      </c>
      <c r="I983" s="92">
        <v>0</v>
      </c>
      <c r="J983" s="106">
        <v>0</v>
      </c>
      <c r="K983" s="19">
        <v>0</v>
      </c>
      <c r="L983" s="106">
        <v>0</v>
      </c>
      <c r="M983" s="19">
        <v>0</v>
      </c>
      <c r="N983" s="105">
        <f t="shared" si="388"/>
        <v>0</v>
      </c>
    </row>
    <row r="984" spans="1:14" s="4" customFormat="1" ht="23.25" customHeight="1" x14ac:dyDescent="0.25">
      <c r="A984" s="12" t="s">
        <v>220</v>
      </c>
      <c r="B984" s="106">
        <v>0</v>
      </c>
      <c r="C984" s="19">
        <v>0</v>
      </c>
      <c r="D984" s="106">
        <v>0</v>
      </c>
      <c r="E984" s="19">
        <v>0</v>
      </c>
      <c r="F984" s="106">
        <v>0</v>
      </c>
      <c r="G984" s="19">
        <v>0</v>
      </c>
      <c r="H984" s="106">
        <v>0</v>
      </c>
      <c r="I984" s="92">
        <v>0</v>
      </c>
      <c r="J984" s="106">
        <v>0</v>
      </c>
      <c r="K984" s="19">
        <v>0</v>
      </c>
      <c r="L984" s="106">
        <v>0</v>
      </c>
      <c r="M984" s="19">
        <v>0</v>
      </c>
      <c r="N984" s="105">
        <f t="shared" si="388"/>
        <v>0</v>
      </c>
    </row>
    <row r="985" spans="1:14" s="4" customFormat="1" ht="23.25" customHeight="1" x14ac:dyDescent="0.25">
      <c r="A985" s="12" t="s">
        <v>14</v>
      </c>
      <c r="B985" s="106">
        <v>2</v>
      </c>
      <c r="C985" s="19">
        <v>0</v>
      </c>
      <c r="D985" s="106">
        <v>1</v>
      </c>
      <c r="E985" s="19">
        <v>1</v>
      </c>
      <c r="F985" s="106">
        <v>1</v>
      </c>
      <c r="G985" s="19">
        <v>0</v>
      </c>
      <c r="H985" s="106">
        <v>0</v>
      </c>
      <c r="I985" s="92">
        <v>2</v>
      </c>
      <c r="J985" s="106">
        <v>0</v>
      </c>
      <c r="K985" s="19">
        <v>0</v>
      </c>
      <c r="L985" s="106">
        <v>0</v>
      </c>
      <c r="M985" s="19">
        <v>1</v>
      </c>
      <c r="N985" s="105">
        <f t="shared" si="388"/>
        <v>8</v>
      </c>
    </row>
    <row r="986" spans="1:14" s="4" customFormat="1" ht="23.25" customHeight="1" x14ac:dyDescent="0.25">
      <c r="A986" s="12" t="s">
        <v>242</v>
      </c>
      <c r="B986" s="106">
        <v>0</v>
      </c>
      <c r="C986" s="19">
        <v>0</v>
      </c>
      <c r="D986" s="106">
        <v>0</v>
      </c>
      <c r="E986" s="19">
        <v>1</v>
      </c>
      <c r="F986" s="106">
        <v>0</v>
      </c>
      <c r="G986" s="19">
        <v>0</v>
      </c>
      <c r="H986" s="106">
        <v>0</v>
      </c>
      <c r="I986" s="92">
        <v>0</v>
      </c>
      <c r="J986" s="106">
        <v>0</v>
      </c>
      <c r="K986" s="19">
        <v>0</v>
      </c>
      <c r="L986" s="106">
        <v>0</v>
      </c>
      <c r="M986" s="19">
        <v>0</v>
      </c>
      <c r="N986" s="105">
        <f t="shared" si="388"/>
        <v>1</v>
      </c>
    </row>
    <row r="987" spans="1:14" s="4" customFormat="1" ht="23.25" customHeight="1" x14ac:dyDescent="0.25">
      <c r="A987" s="12" t="s">
        <v>16</v>
      </c>
      <c r="B987" s="106">
        <v>0</v>
      </c>
      <c r="C987" s="19">
        <v>0</v>
      </c>
      <c r="D987" s="106">
        <v>0</v>
      </c>
      <c r="E987" s="19">
        <v>0</v>
      </c>
      <c r="F987" s="106">
        <v>0</v>
      </c>
      <c r="G987" s="19">
        <v>0</v>
      </c>
      <c r="H987" s="106">
        <v>0</v>
      </c>
      <c r="I987" s="92">
        <v>0</v>
      </c>
      <c r="J987" s="106">
        <v>0</v>
      </c>
      <c r="K987" s="19">
        <v>0</v>
      </c>
      <c r="L987" s="106">
        <v>0</v>
      </c>
      <c r="M987" s="19">
        <v>0</v>
      </c>
      <c r="N987" s="105">
        <f t="shared" si="388"/>
        <v>0</v>
      </c>
    </row>
    <row r="988" spans="1:14" s="9" customFormat="1" ht="23.25" customHeight="1" x14ac:dyDescent="0.25">
      <c r="A988" s="13" t="s">
        <v>7</v>
      </c>
      <c r="B988" s="105">
        <f t="shared" ref="B988:M988" si="389">SUM(B979:B987)</f>
        <v>8</v>
      </c>
      <c r="C988" s="44">
        <f t="shared" si="389"/>
        <v>3</v>
      </c>
      <c r="D988" s="105">
        <f t="shared" si="389"/>
        <v>8</v>
      </c>
      <c r="E988" s="44">
        <f t="shared" si="389"/>
        <v>12</v>
      </c>
      <c r="F988" s="105">
        <f t="shared" si="389"/>
        <v>4</v>
      </c>
      <c r="G988" s="44">
        <f t="shared" si="389"/>
        <v>9</v>
      </c>
      <c r="H988" s="105">
        <f t="shared" si="389"/>
        <v>11</v>
      </c>
      <c r="I988" s="44">
        <f t="shared" si="389"/>
        <v>7</v>
      </c>
      <c r="J988" s="105">
        <f t="shared" si="389"/>
        <v>12</v>
      </c>
      <c r="K988" s="44">
        <f t="shared" si="389"/>
        <v>10</v>
      </c>
      <c r="L988" s="105">
        <f t="shared" si="389"/>
        <v>6</v>
      </c>
      <c r="M988" s="44">
        <f t="shared" si="389"/>
        <v>10</v>
      </c>
      <c r="N988" s="105">
        <f>SUM(B988:M988)</f>
        <v>100</v>
      </c>
    </row>
    <row r="989" spans="1:14" s="4" customFormat="1" ht="12" customHeight="1" x14ac:dyDescent="0.25">
      <c r="A989" s="6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8"/>
    </row>
    <row r="990" spans="1:14" s="4" customFormat="1" ht="23.25" customHeight="1" x14ac:dyDescent="0.25">
      <c r="A990" s="103" t="s">
        <v>272</v>
      </c>
      <c r="B990" s="107"/>
      <c r="C990" s="107"/>
      <c r="D990" s="107"/>
      <c r="E990" s="107"/>
      <c r="F990" s="107"/>
      <c r="G990" s="107"/>
      <c r="H990" s="107"/>
      <c r="I990" s="107"/>
      <c r="J990" s="107"/>
      <c r="K990" s="107"/>
      <c r="L990" s="107"/>
      <c r="M990" s="107"/>
      <c r="N990" s="108"/>
    </row>
    <row r="991" spans="1:14" s="9" customFormat="1" ht="23.25" customHeight="1" x14ac:dyDescent="0.25">
      <c r="A991" s="13" t="s">
        <v>7</v>
      </c>
      <c r="B991" s="105">
        <f t="shared" ref="B991:M991" si="390">B988</f>
        <v>8</v>
      </c>
      <c r="C991" s="14">
        <f t="shared" si="390"/>
        <v>3</v>
      </c>
      <c r="D991" s="105">
        <f t="shared" si="390"/>
        <v>8</v>
      </c>
      <c r="E991" s="14">
        <f t="shared" si="390"/>
        <v>12</v>
      </c>
      <c r="F991" s="105">
        <f t="shared" si="390"/>
        <v>4</v>
      </c>
      <c r="G991" s="14">
        <f t="shared" si="390"/>
        <v>9</v>
      </c>
      <c r="H991" s="105">
        <f t="shared" si="390"/>
        <v>11</v>
      </c>
      <c r="I991" s="14">
        <f t="shared" si="390"/>
        <v>7</v>
      </c>
      <c r="J991" s="105">
        <f t="shared" si="390"/>
        <v>12</v>
      </c>
      <c r="K991" s="14">
        <f t="shared" si="390"/>
        <v>10</v>
      </c>
      <c r="L991" s="105">
        <f t="shared" si="390"/>
        <v>6</v>
      </c>
      <c r="M991" s="14">
        <f t="shared" si="390"/>
        <v>10</v>
      </c>
      <c r="N991" s="105">
        <f>SUM(B991:M991)</f>
        <v>100</v>
      </c>
    </row>
    <row r="992" spans="1:14" s="4" customFormat="1" ht="23.25" customHeight="1" x14ac:dyDescent="0.25">
      <c r="A992" s="13" t="s">
        <v>92</v>
      </c>
      <c r="B992" s="124">
        <f t="shared" ref="B992:N992" si="391">IF(B1009=0,0,(B991/B1009)*100)</f>
        <v>13.114754098360656</v>
      </c>
      <c r="C992" s="29">
        <f t="shared" si="391"/>
        <v>6.666666666666667</v>
      </c>
      <c r="D992" s="124">
        <f t="shared" si="391"/>
        <v>12.5</v>
      </c>
      <c r="E992" s="29">
        <f t="shared" si="391"/>
        <v>16.901408450704224</v>
      </c>
      <c r="F992" s="124">
        <f t="shared" si="391"/>
        <v>5.5555555555555554</v>
      </c>
      <c r="G992" s="29">
        <f t="shared" si="391"/>
        <v>13.846153846153847</v>
      </c>
      <c r="H992" s="124">
        <f t="shared" si="391"/>
        <v>17.741935483870968</v>
      </c>
      <c r="I992" s="29">
        <f t="shared" si="391"/>
        <v>11.111111111111111</v>
      </c>
      <c r="J992" s="124">
        <f t="shared" si="391"/>
        <v>16.666666666666664</v>
      </c>
      <c r="K992" s="29">
        <f t="shared" si="391"/>
        <v>12.195121951219512</v>
      </c>
      <c r="L992" s="124">
        <f t="shared" si="391"/>
        <v>7.1428571428571423</v>
      </c>
      <c r="M992" s="29">
        <f t="shared" si="391"/>
        <v>13.157894736842104</v>
      </c>
      <c r="N992" s="124">
        <f t="shared" si="391"/>
        <v>12.239902080783354</v>
      </c>
    </row>
    <row r="993" spans="1:14" s="9" customFormat="1" ht="23.25" customHeight="1" x14ac:dyDescent="0.25">
      <c r="A993" s="13" t="s">
        <v>53</v>
      </c>
      <c r="B993" s="124">
        <f t="shared" ref="B993:N993" si="392">B991/B1485</f>
        <v>0.25806451612903225</v>
      </c>
      <c r="C993" s="29">
        <f t="shared" si="392"/>
        <v>0.10714285714285714</v>
      </c>
      <c r="D993" s="124">
        <f t="shared" si="392"/>
        <v>0.25806451612903225</v>
      </c>
      <c r="E993" s="29">
        <f t="shared" si="392"/>
        <v>0.4</v>
      </c>
      <c r="F993" s="124">
        <f t="shared" si="392"/>
        <v>0.12903225806451613</v>
      </c>
      <c r="G993" s="29">
        <f t="shared" si="392"/>
        <v>0.3</v>
      </c>
      <c r="H993" s="124">
        <f t="shared" si="392"/>
        <v>0.35483870967741937</v>
      </c>
      <c r="I993" s="29">
        <f t="shared" si="392"/>
        <v>0.22580645161290322</v>
      </c>
      <c r="J993" s="124">
        <f t="shared" si="392"/>
        <v>0.4</v>
      </c>
      <c r="K993" s="29">
        <f t="shared" si="392"/>
        <v>0.32258064516129031</v>
      </c>
      <c r="L993" s="124">
        <f t="shared" si="392"/>
        <v>0.2</v>
      </c>
      <c r="M993" s="29">
        <f t="shared" si="392"/>
        <v>0.32258064516129031</v>
      </c>
      <c r="N993" s="124">
        <f t="shared" si="392"/>
        <v>1.0869565217391304</v>
      </c>
    </row>
    <row r="994" spans="1:14" s="9" customFormat="1" ht="12" customHeight="1" x14ac:dyDescent="0.25">
      <c r="A994" s="62"/>
      <c r="B994" s="65"/>
      <c r="C994" s="65"/>
      <c r="D994" s="65"/>
      <c r="E994" s="65"/>
      <c r="F994" s="65"/>
      <c r="G994" s="65"/>
      <c r="H994" s="65"/>
      <c r="I994" s="65"/>
      <c r="J994" s="65"/>
      <c r="K994" s="65"/>
      <c r="L994" s="65"/>
      <c r="M994" s="65"/>
      <c r="N994" s="66"/>
    </row>
    <row r="995" spans="1:14" s="9" customFormat="1" ht="23.25" customHeight="1" x14ac:dyDescent="0.25">
      <c r="A995" s="103" t="s">
        <v>273</v>
      </c>
      <c r="B995" s="107"/>
      <c r="C995" s="107"/>
      <c r="D995" s="107"/>
      <c r="E995" s="107"/>
      <c r="F995" s="107"/>
      <c r="G995" s="107"/>
      <c r="H995" s="107"/>
      <c r="I995" s="107"/>
      <c r="J995" s="107"/>
      <c r="K995" s="107"/>
      <c r="L995" s="107"/>
      <c r="M995" s="107"/>
      <c r="N995" s="108"/>
    </row>
    <row r="996" spans="1:14" s="9" customFormat="1" ht="23.25" customHeight="1" x14ac:dyDescent="0.25">
      <c r="A996" s="12" t="s">
        <v>74</v>
      </c>
      <c r="B996" s="106" t="s">
        <v>421</v>
      </c>
      <c r="C996" s="11">
        <v>0</v>
      </c>
      <c r="D996" s="106">
        <v>0</v>
      </c>
      <c r="E996" s="11">
        <v>0</v>
      </c>
      <c r="F996" s="106">
        <v>0</v>
      </c>
      <c r="G996" s="11">
        <v>0</v>
      </c>
      <c r="H996" s="106">
        <v>0</v>
      </c>
      <c r="I996" s="92">
        <v>0</v>
      </c>
      <c r="J996" s="106">
        <v>0</v>
      </c>
      <c r="K996" s="11">
        <v>0</v>
      </c>
      <c r="L996" s="106">
        <v>0</v>
      </c>
      <c r="M996" s="11">
        <v>0</v>
      </c>
      <c r="N996" s="105">
        <f>SUM(B996:M996)</f>
        <v>0</v>
      </c>
    </row>
    <row r="997" spans="1:14" s="9" customFormat="1" ht="23.25" customHeight="1" x14ac:dyDescent="0.25">
      <c r="A997" s="12" t="s">
        <v>91</v>
      </c>
      <c r="B997" s="106">
        <v>3</v>
      </c>
      <c r="C997" s="11">
        <v>2</v>
      </c>
      <c r="D997" s="106">
        <v>6</v>
      </c>
      <c r="E997" s="11">
        <v>5</v>
      </c>
      <c r="F997" s="106">
        <v>8</v>
      </c>
      <c r="G997" s="11">
        <v>9</v>
      </c>
      <c r="H997" s="106">
        <v>3</v>
      </c>
      <c r="I997" s="92">
        <v>4</v>
      </c>
      <c r="J997" s="106">
        <v>3</v>
      </c>
      <c r="K997" s="11">
        <v>4</v>
      </c>
      <c r="L997" s="106">
        <v>10</v>
      </c>
      <c r="M997" s="11">
        <v>4</v>
      </c>
      <c r="N997" s="105">
        <f>SUM(B997:M997)</f>
        <v>61</v>
      </c>
    </row>
    <row r="998" spans="1:14" s="9" customFormat="1" ht="23.25" customHeight="1" x14ac:dyDescent="0.25">
      <c r="A998" s="13" t="s">
        <v>7</v>
      </c>
      <c r="B998" s="105">
        <f t="shared" ref="B998:M998" si="393">SUM(B996:B997)</f>
        <v>3</v>
      </c>
      <c r="C998" s="14">
        <f t="shared" si="393"/>
        <v>2</v>
      </c>
      <c r="D998" s="105">
        <f t="shared" si="393"/>
        <v>6</v>
      </c>
      <c r="E998" s="14">
        <f t="shared" si="393"/>
        <v>5</v>
      </c>
      <c r="F998" s="105">
        <f t="shared" si="393"/>
        <v>8</v>
      </c>
      <c r="G998" s="14">
        <f t="shared" si="393"/>
        <v>9</v>
      </c>
      <c r="H998" s="105">
        <f t="shared" si="393"/>
        <v>3</v>
      </c>
      <c r="I998" s="14">
        <f t="shared" si="393"/>
        <v>4</v>
      </c>
      <c r="J998" s="105">
        <f t="shared" si="393"/>
        <v>3</v>
      </c>
      <c r="K998" s="14">
        <f t="shared" si="393"/>
        <v>4</v>
      </c>
      <c r="L998" s="105">
        <f t="shared" si="393"/>
        <v>10</v>
      </c>
      <c r="M998" s="14">
        <f t="shared" si="393"/>
        <v>4</v>
      </c>
      <c r="N998" s="105">
        <f>SUM(B998:M998)</f>
        <v>61</v>
      </c>
    </row>
    <row r="999" spans="1:14" s="9" customFormat="1" ht="23.25" customHeight="1" x14ac:dyDescent="0.25">
      <c r="A999" s="13" t="s">
        <v>92</v>
      </c>
      <c r="B999" s="124">
        <f t="shared" ref="B999:N999" si="394">IF(B1009=0,0,(B998/B1009)*100)</f>
        <v>4.918032786885246</v>
      </c>
      <c r="C999" s="29">
        <f t="shared" si="394"/>
        <v>4.4444444444444446</v>
      </c>
      <c r="D999" s="124">
        <f t="shared" si="394"/>
        <v>9.375</v>
      </c>
      <c r="E999" s="29">
        <f t="shared" si="394"/>
        <v>7.042253521126761</v>
      </c>
      <c r="F999" s="124">
        <f t="shared" si="394"/>
        <v>11.111111111111111</v>
      </c>
      <c r="G999" s="29">
        <f t="shared" si="394"/>
        <v>13.846153846153847</v>
      </c>
      <c r="H999" s="124">
        <f t="shared" si="394"/>
        <v>4.838709677419355</v>
      </c>
      <c r="I999" s="29">
        <f t="shared" si="394"/>
        <v>6.3492063492063489</v>
      </c>
      <c r="J999" s="124">
        <f t="shared" si="394"/>
        <v>4.1666666666666661</v>
      </c>
      <c r="K999" s="29">
        <f t="shared" si="394"/>
        <v>4.8780487804878048</v>
      </c>
      <c r="L999" s="124">
        <f t="shared" si="394"/>
        <v>11.904761904761903</v>
      </c>
      <c r="M999" s="29">
        <f t="shared" si="394"/>
        <v>5.2631578947368416</v>
      </c>
      <c r="N999" s="124">
        <f t="shared" si="394"/>
        <v>7.466340269277846</v>
      </c>
    </row>
    <row r="1000" spans="1:14" s="9" customFormat="1" ht="23.25" customHeight="1" x14ac:dyDescent="0.25">
      <c r="A1000" s="13" t="s">
        <v>53</v>
      </c>
      <c r="B1000" s="124">
        <f t="shared" ref="B1000:N1000" si="395">B998/B1485</f>
        <v>9.6774193548387094E-2</v>
      </c>
      <c r="C1000" s="29">
        <f t="shared" si="395"/>
        <v>7.1428571428571425E-2</v>
      </c>
      <c r="D1000" s="124">
        <f t="shared" si="395"/>
        <v>0.19354838709677419</v>
      </c>
      <c r="E1000" s="29">
        <f t="shared" si="395"/>
        <v>0.16666666666666666</v>
      </c>
      <c r="F1000" s="124">
        <f t="shared" si="395"/>
        <v>0.25806451612903225</v>
      </c>
      <c r="G1000" s="29">
        <f t="shared" si="395"/>
        <v>0.3</v>
      </c>
      <c r="H1000" s="124">
        <f t="shared" si="395"/>
        <v>9.6774193548387094E-2</v>
      </c>
      <c r="I1000" s="29">
        <f t="shared" si="395"/>
        <v>0.12903225806451613</v>
      </c>
      <c r="J1000" s="124">
        <f t="shared" si="395"/>
        <v>0.1</v>
      </c>
      <c r="K1000" s="29">
        <f t="shared" si="395"/>
        <v>0.12903225806451613</v>
      </c>
      <c r="L1000" s="124">
        <f t="shared" si="395"/>
        <v>0.33333333333333331</v>
      </c>
      <c r="M1000" s="29">
        <f t="shared" si="395"/>
        <v>0.12903225806451613</v>
      </c>
      <c r="N1000" s="124">
        <f t="shared" si="395"/>
        <v>0.66304347826086951</v>
      </c>
    </row>
    <row r="1001" spans="1:14" s="9" customFormat="1" ht="12" customHeight="1" x14ac:dyDescent="0.25">
      <c r="A1001" s="62"/>
      <c r="B1001" s="65"/>
      <c r="C1001" s="65"/>
      <c r="D1001" s="65"/>
      <c r="E1001" s="65"/>
      <c r="F1001" s="65"/>
      <c r="G1001" s="65"/>
      <c r="H1001" s="65"/>
      <c r="I1001" s="65"/>
      <c r="J1001" s="65"/>
      <c r="K1001" s="65"/>
      <c r="L1001" s="65"/>
      <c r="M1001" s="65"/>
      <c r="N1001" s="66"/>
    </row>
    <row r="1002" spans="1:14" s="4" customFormat="1" ht="23.25" customHeight="1" x14ac:dyDescent="0.25">
      <c r="A1002" s="103" t="s">
        <v>274</v>
      </c>
      <c r="B1002" s="107"/>
      <c r="C1002" s="107"/>
      <c r="D1002" s="107"/>
      <c r="E1002" s="107"/>
      <c r="F1002" s="107"/>
      <c r="G1002" s="107"/>
      <c r="H1002" s="107"/>
      <c r="I1002" s="107"/>
      <c r="J1002" s="107"/>
      <c r="K1002" s="107"/>
      <c r="L1002" s="107"/>
      <c r="M1002" s="107"/>
      <c r="N1002" s="108"/>
    </row>
    <row r="1003" spans="1:14" s="4" customFormat="1" ht="23.25" customHeight="1" x14ac:dyDescent="0.25">
      <c r="A1003" s="12" t="s">
        <v>260</v>
      </c>
      <c r="B1003" s="106">
        <v>50</v>
      </c>
      <c r="C1003" s="92">
        <v>40</v>
      </c>
      <c r="D1003" s="106">
        <v>50</v>
      </c>
      <c r="E1003" s="11">
        <v>54</v>
      </c>
      <c r="F1003" s="106">
        <v>60</v>
      </c>
      <c r="G1003" s="11">
        <v>47</v>
      </c>
      <c r="H1003" s="106">
        <v>48</v>
      </c>
      <c r="I1003" s="92">
        <v>52</v>
      </c>
      <c r="J1003" s="106">
        <v>57</v>
      </c>
      <c r="K1003" s="11">
        <v>68</v>
      </c>
      <c r="L1003" s="106">
        <v>68</v>
      </c>
      <c r="M1003" s="11">
        <v>62</v>
      </c>
      <c r="N1003" s="105">
        <f>SUM(B1003:M1003)</f>
        <v>656</v>
      </c>
    </row>
    <row r="1004" spans="1:14" s="9" customFormat="1" ht="23.25" customHeight="1" x14ac:dyDescent="0.25">
      <c r="A1004" s="13" t="s">
        <v>7</v>
      </c>
      <c r="B1004" s="105">
        <f t="shared" ref="B1004:M1004" si="396">SUM(B1003:B1003)</f>
        <v>50</v>
      </c>
      <c r="C1004" s="44">
        <f t="shared" si="396"/>
        <v>40</v>
      </c>
      <c r="D1004" s="105">
        <f t="shared" si="396"/>
        <v>50</v>
      </c>
      <c r="E1004" s="44">
        <f t="shared" si="396"/>
        <v>54</v>
      </c>
      <c r="F1004" s="105">
        <f t="shared" si="396"/>
        <v>60</v>
      </c>
      <c r="G1004" s="44">
        <f t="shared" si="396"/>
        <v>47</v>
      </c>
      <c r="H1004" s="105">
        <f t="shared" si="396"/>
        <v>48</v>
      </c>
      <c r="I1004" s="44">
        <f t="shared" si="396"/>
        <v>52</v>
      </c>
      <c r="J1004" s="105">
        <f t="shared" si="396"/>
        <v>57</v>
      </c>
      <c r="K1004" s="44">
        <f t="shared" si="396"/>
        <v>68</v>
      </c>
      <c r="L1004" s="105">
        <f t="shared" si="396"/>
        <v>68</v>
      </c>
      <c r="M1004" s="44">
        <f t="shared" si="396"/>
        <v>62</v>
      </c>
      <c r="N1004" s="105">
        <f>SUM(B1004:M1004)</f>
        <v>656</v>
      </c>
    </row>
    <row r="1005" spans="1:14" s="4" customFormat="1" ht="23.25" customHeight="1" x14ac:dyDescent="0.25">
      <c r="A1005" s="13" t="s">
        <v>108</v>
      </c>
      <c r="B1005" s="120">
        <f t="shared" ref="B1005:N1005" si="397">IF(B1009=0,0,(B1004/B1009)*100)</f>
        <v>81.967213114754102</v>
      </c>
      <c r="C1005" s="24">
        <f t="shared" si="397"/>
        <v>88.888888888888886</v>
      </c>
      <c r="D1005" s="120">
        <f t="shared" si="397"/>
        <v>78.125</v>
      </c>
      <c r="E1005" s="24">
        <f t="shared" si="397"/>
        <v>76.056338028169009</v>
      </c>
      <c r="F1005" s="120">
        <f t="shared" si="397"/>
        <v>83.333333333333343</v>
      </c>
      <c r="G1005" s="24">
        <f t="shared" si="397"/>
        <v>72.307692307692307</v>
      </c>
      <c r="H1005" s="120">
        <f t="shared" si="397"/>
        <v>77.41935483870968</v>
      </c>
      <c r="I1005" s="24">
        <f t="shared" si="397"/>
        <v>82.539682539682531</v>
      </c>
      <c r="J1005" s="120">
        <f t="shared" si="397"/>
        <v>79.166666666666657</v>
      </c>
      <c r="K1005" s="24">
        <f t="shared" si="397"/>
        <v>82.926829268292678</v>
      </c>
      <c r="L1005" s="120">
        <f t="shared" si="397"/>
        <v>80.952380952380949</v>
      </c>
      <c r="M1005" s="24">
        <f t="shared" si="397"/>
        <v>81.578947368421055</v>
      </c>
      <c r="N1005" s="120">
        <f t="shared" si="397"/>
        <v>80.293757649938797</v>
      </c>
    </row>
    <row r="1006" spans="1:14" s="9" customFormat="1" ht="23.25" customHeight="1" x14ac:dyDescent="0.25">
      <c r="A1006" s="13" t="s">
        <v>53</v>
      </c>
      <c r="B1006" s="124">
        <f t="shared" ref="B1006:N1006" si="398">B1004/B1485</f>
        <v>1.6129032258064515</v>
      </c>
      <c r="C1006" s="29">
        <f t="shared" si="398"/>
        <v>1.4285714285714286</v>
      </c>
      <c r="D1006" s="124">
        <f t="shared" si="398"/>
        <v>1.6129032258064515</v>
      </c>
      <c r="E1006" s="29">
        <f t="shared" si="398"/>
        <v>1.8</v>
      </c>
      <c r="F1006" s="124">
        <f t="shared" si="398"/>
        <v>1.935483870967742</v>
      </c>
      <c r="G1006" s="29">
        <f t="shared" si="398"/>
        <v>1.5666666666666667</v>
      </c>
      <c r="H1006" s="124">
        <f t="shared" si="398"/>
        <v>1.5483870967741935</v>
      </c>
      <c r="I1006" s="29">
        <f t="shared" si="398"/>
        <v>1.6774193548387097</v>
      </c>
      <c r="J1006" s="124">
        <f t="shared" si="398"/>
        <v>1.9</v>
      </c>
      <c r="K1006" s="29">
        <f t="shared" si="398"/>
        <v>2.193548387096774</v>
      </c>
      <c r="L1006" s="124">
        <f t="shared" si="398"/>
        <v>2.2666666666666666</v>
      </c>
      <c r="M1006" s="29">
        <f t="shared" si="398"/>
        <v>2</v>
      </c>
      <c r="N1006" s="124">
        <f t="shared" si="398"/>
        <v>7.1304347826086953</v>
      </c>
    </row>
    <row r="1007" spans="1:14" s="9" customFormat="1" ht="12" customHeight="1" x14ac:dyDescent="0.25">
      <c r="A1007" s="39"/>
      <c r="B1007" s="40"/>
      <c r="C1007" s="40"/>
      <c r="D1007" s="40"/>
      <c r="E1007" s="40"/>
      <c r="F1007" s="40"/>
      <c r="G1007" s="40"/>
      <c r="H1007" s="40"/>
      <c r="I1007" s="40"/>
      <c r="J1007" s="40"/>
      <c r="K1007" s="40"/>
      <c r="L1007" s="40"/>
      <c r="M1007" s="40"/>
      <c r="N1007" s="8"/>
    </row>
    <row r="1008" spans="1:14" s="9" customFormat="1" ht="23.25" customHeight="1" x14ac:dyDescent="0.25">
      <c r="A1008" s="103" t="s">
        <v>398</v>
      </c>
      <c r="B1008" s="107"/>
      <c r="C1008" s="107"/>
      <c r="D1008" s="107"/>
      <c r="E1008" s="107"/>
      <c r="F1008" s="107"/>
      <c r="G1008" s="107"/>
      <c r="H1008" s="107"/>
      <c r="I1008" s="107"/>
      <c r="J1008" s="107"/>
      <c r="K1008" s="107"/>
      <c r="L1008" s="107"/>
      <c r="M1008" s="107"/>
      <c r="N1008" s="108"/>
    </row>
    <row r="1009" spans="1:14" s="9" customFormat="1" ht="23.25" customHeight="1" x14ac:dyDescent="0.25">
      <c r="A1009" s="13" t="s">
        <v>7</v>
      </c>
      <c r="B1009" s="105">
        <f>B991+B998+B1003</f>
        <v>61</v>
      </c>
      <c r="C1009" s="14">
        <f>C991+C998+C1003</f>
        <v>45</v>
      </c>
      <c r="D1009" s="105">
        <f>D991+D998+D1003</f>
        <v>64</v>
      </c>
      <c r="E1009" s="14">
        <f t="shared" ref="E1009:M1009" si="399">E991+E998+E1004</f>
        <v>71</v>
      </c>
      <c r="F1009" s="105">
        <f t="shared" si="399"/>
        <v>72</v>
      </c>
      <c r="G1009" s="14">
        <f t="shared" si="399"/>
        <v>65</v>
      </c>
      <c r="H1009" s="105">
        <f t="shared" si="399"/>
        <v>62</v>
      </c>
      <c r="I1009" s="14">
        <f t="shared" si="399"/>
        <v>63</v>
      </c>
      <c r="J1009" s="105">
        <f t="shared" si="399"/>
        <v>72</v>
      </c>
      <c r="K1009" s="14">
        <f t="shared" si="399"/>
        <v>82</v>
      </c>
      <c r="L1009" s="105">
        <f t="shared" si="399"/>
        <v>84</v>
      </c>
      <c r="M1009" s="14">
        <f t="shared" si="399"/>
        <v>76</v>
      </c>
      <c r="N1009" s="105">
        <f>SUM(B1009:M1009)</f>
        <v>817</v>
      </c>
    </row>
    <row r="1010" spans="1:14" s="9" customFormat="1" ht="23.25" customHeight="1" x14ac:dyDescent="0.25">
      <c r="A1010" s="13" t="s">
        <v>53</v>
      </c>
      <c r="B1010" s="120">
        <f t="shared" ref="B1010:N1010" si="400">B1009/B1485</f>
        <v>1.967741935483871</v>
      </c>
      <c r="C1010" s="24">
        <f t="shared" si="400"/>
        <v>1.6071428571428572</v>
      </c>
      <c r="D1010" s="120">
        <f t="shared" si="400"/>
        <v>2.064516129032258</v>
      </c>
      <c r="E1010" s="24">
        <f t="shared" si="400"/>
        <v>2.3666666666666667</v>
      </c>
      <c r="F1010" s="120">
        <f t="shared" si="400"/>
        <v>2.3225806451612905</v>
      </c>
      <c r="G1010" s="24">
        <f t="shared" si="400"/>
        <v>2.1666666666666665</v>
      </c>
      <c r="H1010" s="120">
        <f t="shared" si="400"/>
        <v>2</v>
      </c>
      <c r="I1010" s="24">
        <f t="shared" si="400"/>
        <v>2.032258064516129</v>
      </c>
      <c r="J1010" s="120">
        <f t="shared" si="400"/>
        <v>2.4</v>
      </c>
      <c r="K1010" s="24">
        <f t="shared" si="400"/>
        <v>2.6451612903225805</v>
      </c>
      <c r="L1010" s="120">
        <f t="shared" si="400"/>
        <v>2.8</v>
      </c>
      <c r="M1010" s="24">
        <f t="shared" si="400"/>
        <v>2.4516129032258065</v>
      </c>
      <c r="N1010" s="120">
        <f t="shared" si="400"/>
        <v>8.8804347826086953</v>
      </c>
    </row>
    <row r="1011" spans="1:14" s="9" customFormat="1" ht="23.25" customHeight="1" x14ac:dyDescent="0.25">
      <c r="A1011" s="13" t="s">
        <v>259</v>
      </c>
      <c r="B1011" s="124">
        <f>IF(B1009&lt;&gt;0,IF(B1161&lt;&gt;0,B1009/B1161*100,0),0)</f>
        <v>0.41530501089324623</v>
      </c>
      <c r="C1011" s="93">
        <f t="shared" ref="C1011:N1011" si="401">IF(C1009&lt;&gt;0,IF(C1161&lt;&gt;0,C1009/C1161*100,0),0)</f>
        <v>0.2998800479808077</v>
      </c>
      <c r="D1011" s="124">
        <f t="shared" si="401"/>
        <v>0.37662566939327957</v>
      </c>
      <c r="E1011" s="93">
        <f t="shared" si="401"/>
        <v>0.49522215247262324</v>
      </c>
      <c r="F1011" s="124">
        <f t="shared" si="401"/>
        <v>0.39475848456603979</v>
      </c>
      <c r="G1011" s="93">
        <f t="shared" si="401"/>
        <v>0.37520203186331097</v>
      </c>
      <c r="H1011" s="124">
        <f t="shared" si="401"/>
        <v>0.34252251256836641</v>
      </c>
      <c r="I1011" s="93">
        <f t="shared" si="401"/>
        <v>0.34743285722164008</v>
      </c>
      <c r="J1011" s="124">
        <f t="shared" si="401"/>
        <v>0.38587276917305324</v>
      </c>
      <c r="K1011" s="93">
        <f t="shared" si="401"/>
        <v>0.52567472273863713</v>
      </c>
      <c r="L1011" s="124">
        <f t="shared" si="401"/>
        <v>0.51470588235294112</v>
      </c>
      <c r="M1011" s="93">
        <f t="shared" si="401"/>
        <v>0.55755263737069916</v>
      </c>
      <c r="N1011" s="124">
        <f t="shared" si="401"/>
        <v>0.41465766634522661</v>
      </c>
    </row>
    <row r="1012" spans="1:14" s="9" customFormat="1" ht="12" customHeight="1" x14ac:dyDescent="0.25">
      <c r="A1012" s="62"/>
      <c r="B1012" s="65"/>
      <c r="C1012" s="65"/>
      <c r="D1012" s="65"/>
      <c r="E1012" s="65"/>
      <c r="F1012" s="65"/>
      <c r="G1012" s="65"/>
      <c r="H1012" s="65"/>
      <c r="I1012" s="65"/>
      <c r="J1012" s="65"/>
      <c r="K1012" s="65"/>
      <c r="L1012" s="65"/>
      <c r="M1012" s="65"/>
      <c r="N1012" s="66"/>
    </row>
    <row r="1013" spans="1:14" s="122" customFormat="1" ht="23.25" customHeight="1" x14ac:dyDescent="0.25">
      <c r="A1013" s="184" t="s">
        <v>499</v>
      </c>
      <c r="B1013" s="196"/>
      <c r="C1013" s="196"/>
      <c r="D1013" s="196"/>
      <c r="E1013" s="196"/>
      <c r="F1013" s="196"/>
      <c r="G1013" s="196"/>
      <c r="H1013" s="196"/>
      <c r="I1013" s="196"/>
      <c r="J1013" s="196"/>
      <c r="K1013" s="196"/>
      <c r="L1013" s="196"/>
      <c r="M1013" s="196"/>
      <c r="N1013" s="108"/>
    </row>
    <row r="1014" spans="1:14" s="16" customFormat="1" ht="12" customHeight="1" x14ac:dyDescent="0.25">
      <c r="A1014" s="39"/>
      <c r="B1014" s="40"/>
      <c r="C1014" s="40"/>
      <c r="D1014" s="40"/>
      <c r="E1014" s="40"/>
      <c r="F1014" s="40"/>
      <c r="G1014" s="40"/>
      <c r="H1014" s="40"/>
      <c r="I1014" s="40"/>
      <c r="J1014" s="40"/>
      <c r="K1014" s="40"/>
      <c r="L1014" s="40"/>
      <c r="M1014" s="40"/>
      <c r="N1014" s="8"/>
    </row>
    <row r="1015" spans="1:14" s="4" customFormat="1" ht="23.25" customHeight="1" x14ac:dyDescent="0.25">
      <c r="A1015" s="103" t="s">
        <v>500</v>
      </c>
      <c r="B1015" s="107"/>
      <c r="C1015" s="107"/>
      <c r="D1015" s="107"/>
      <c r="E1015" s="107"/>
      <c r="F1015" s="107"/>
      <c r="G1015" s="107"/>
      <c r="H1015" s="107"/>
      <c r="I1015" s="107"/>
      <c r="J1015" s="107"/>
      <c r="K1015" s="107"/>
      <c r="L1015" s="107"/>
      <c r="M1015" s="107"/>
      <c r="N1015" s="108"/>
    </row>
    <row r="1016" spans="1:14" s="4" customFormat="1" ht="23.25" customHeight="1" x14ac:dyDescent="0.25">
      <c r="A1016" s="12" t="s">
        <v>22</v>
      </c>
      <c r="B1016" s="106">
        <v>6</v>
      </c>
      <c r="C1016" s="19">
        <v>12</v>
      </c>
      <c r="D1016" s="106">
        <v>5</v>
      </c>
      <c r="E1016" s="19">
        <v>15</v>
      </c>
      <c r="F1016" s="106">
        <v>8</v>
      </c>
      <c r="G1016" s="19">
        <v>4</v>
      </c>
      <c r="H1016" s="106">
        <v>11</v>
      </c>
      <c r="I1016" s="92">
        <v>3</v>
      </c>
      <c r="J1016" s="106">
        <v>7</v>
      </c>
      <c r="K1016" s="19">
        <v>16</v>
      </c>
      <c r="L1016" s="106">
        <v>9</v>
      </c>
      <c r="M1016" s="19">
        <v>21</v>
      </c>
      <c r="N1016" s="105">
        <f>SUM(B1016:M1016)</f>
        <v>117</v>
      </c>
    </row>
    <row r="1017" spans="1:14" s="9" customFormat="1" ht="23.25" customHeight="1" x14ac:dyDescent="0.25">
      <c r="A1017" s="10" t="s">
        <v>18</v>
      </c>
      <c r="B1017" s="106">
        <v>8</v>
      </c>
      <c r="C1017" s="19">
        <v>8</v>
      </c>
      <c r="D1017" s="106">
        <v>8</v>
      </c>
      <c r="E1017" s="19">
        <v>6</v>
      </c>
      <c r="F1017" s="106">
        <v>10</v>
      </c>
      <c r="G1017" s="19">
        <v>6</v>
      </c>
      <c r="H1017" s="106">
        <v>9</v>
      </c>
      <c r="I1017" s="92">
        <v>6</v>
      </c>
      <c r="J1017" s="106">
        <v>6</v>
      </c>
      <c r="K1017" s="19">
        <v>9</v>
      </c>
      <c r="L1017" s="106">
        <v>18</v>
      </c>
      <c r="M1017" s="19">
        <v>17</v>
      </c>
      <c r="N1017" s="105">
        <f t="shared" ref="N1017:N1024" si="402">SUM(B1017:M1017)</f>
        <v>111</v>
      </c>
    </row>
    <row r="1018" spans="1:14" s="4" customFormat="1" ht="23.25" customHeight="1" x14ac:dyDescent="0.25">
      <c r="A1018" s="10" t="s">
        <v>5</v>
      </c>
      <c r="B1018" s="106">
        <v>6</v>
      </c>
      <c r="C1018" s="19">
        <v>5</v>
      </c>
      <c r="D1018" s="106">
        <v>15</v>
      </c>
      <c r="E1018" s="19">
        <v>4</v>
      </c>
      <c r="F1018" s="106">
        <v>7</v>
      </c>
      <c r="G1018" s="19">
        <v>11</v>
      </c>
      <c r="H1018" s="106">
        <v>10</v>
      </c>
      <c r="I1018" s="92">
        <v>5</v>
      </c>
      <c r="J1018" s="106">
        <v>11</v>
      </c>
      <c r="K1018" s="19">
        <v>11</v>
      </c>
      <c r="L1018" s="106">
        <v>22</v>
      </c>
      <c r="M1018" s="19">
        <v>15</v>
      </c>
      <c r="N1018" s="105">
        <f t="shared" si="402"/>
        <v>122</v>
      </c>
    </row>
    <row r="1019" spans="1:14" s="4" customFormat="1" ht="23.25" customHeight="1" x14ac:dyDescent="0.25">
      <c r="A1019" s="12" t="s">
        <v>6</v>
      </c>
      <c r="B1019" s="106">
        <v>4</v>
      </c>
      <c r="C1019" s="19">
        <v>3</v>
      </c>
      <c r="D1019" s="106">
        <v>7</v>
      </c>
      <c r="E1019" s="19">
        <v>1</v>
      </c>
      <c r="F1019" s="106">
        <v>1</v>
      </c>
      <c r="G1019" s="19">
        <v>3</v>
      </c>
      <c r="H1019" s="106">
        <v>2</v>
      </c>
      <c r="I1019" s="92">
        <v>3</v>
      </c>
      <c r="J1019" s="106">
        <v>7</v>
      </c>
      <c r="K1019" s="19">
        <v>4</v>
      </c>
      <c r="L1019" s="106">
        <v>9</v>
      </c>
      <c r="M1019" s="19">
        <v>4</v>
      </c>
      <c r="N1019" s="105">
        <f t="shared" si="402"/>
        <v>48</v>
      </c>
    </row>
    <row r="1020" spans="1:14" s="4" customFormat="1" ht="23.25" customHeight="1" x14ac:dyDescent="0.25">
      <c r="A1020" s="12" t="s">
        <v>207</v>
      </c>
      <c r="B1020" s="106">
        <v>0</v>
      </c>
      <c r="C1020" s="19">
        <v>0</v>
      </c>
      <c r="D1020" s="106">
        <v>0</v>
      </c>
      <c r="E1020" s="19">
        <v>0</v>
      </c>
      <c r="F1020" s="106">
        <v>0</v>
      </c>
      <c r="G1020" s="19">
        <v>0</v>
      </c>
      <c r="H1020" s="106">
        <v>0</v>
      </c>
      <c r="I1020" s="92">
        <v>0</v>
      </c>
      <c r="J1020" s="106">
        <v>0</v>
      </c>
      <c r="K1020" s="19">
        <v>0</v>
      </c>
      <c r="L1020" s="106">
        <v>0</v>
      </c>
      <c r="M1020" s="19"/>
      <c r="N1020" s="105">
        <f t="shared" si="402"/>
        <v>0</v>
      </c>
    </row>
    <row r="1021" spans="1:14" s="4" customFormat="1" ht="23.25" customHeight="1" x14ac:dyDescent="0.25">
      <c r="A1021" s="12" t="s">
        <v>220</v>
      </c>
      <c r="B1021" s="106">
        <v>0</v>
      </c>
      <c r="C1021" s="19">
        <v>0</v>
      </c>
      <c r="D1021" s="106">
        <v>0</v>
      </c>
      <c r="E1021" s="19">
        <v>0</v>
      </c>
      <c r="F1021" s="106">
        <v>0</v>
      </c>
      <c r="G1021" s="19">
        <v>0</v>
      </c>
      <c r="H1021" s="106">
        <v>0</v>
      </c>
      <c r="I1021" s="92">
        <v>0</v>
      </c>
      <c r="J1021" s="106">
        <v>0</v>
      </c>
      <c r="K1021" s="19">
        <v>0</v>
      </c>
      <c r="L1021" s="106">
        <v>0</v>
      </c>
      <c r="M1021" s="19"/>
      <c r="N1021" s="105">
        <f t="shared" si="402"/>
        <v>0</v>
      </c>
    </row>
    <row r="1022" spans="1:14" s="4" customFormat="1" ht="23.25" customHeight="1" x14ac:dyDescent="0.25">
      <c r="A1022" s="12" t="s">
        <v>14</v>
      </c>
      <c r="B1022" s="106">
        <v>0</v>
      </c>
      <c r="C1022" s="19">
        <v>4</v>
      </c>
      <c r="D1022" s="106">
        <v>4</v>
      </c>
      <c r="E1022" s="19">
        <v>7</v>
      </c>
      <c r="F1022" s="106">
        <v>0</v>
      </c>
      <c r="G1022" s="19">
        <v>2</v>
      </c>
      <c r="H1022" s="106">
        <v>6</v>
      </c>
      <c r="I1022" s="92">
        <v>3</v>
      </c>
      <c r="J1022" s="175">
        <v>1</v>
      </c>
      <c r="K1022" s="19">
        <v>5</v>
      </c>
      <c r="L1022" s="106">
        <v>7</v>
      </c>
      <c r="M1022" s="19">
        <v>6</v>
      </c>
      <c r="N1022" s="105">
        <f t="shared" si="402"/>
        <v>45</v>
      </c>
    </row>
    <row r="1023" spans="1:14" s="4" customFormat="1" ht="23.25" customHeight="1" x14ac:dyDescent="0.25">
      <c r="A1023" s="12" t="s">
        <v>242</v>
      </c>
      <c r="B1023" s="106">
        <v>3</v>
      </c>
      <c r="C1023" s="19">
        <v>1</v>
      </c>
      <c r="D1023" s="106">
        <v>6</v>
      </c>
      <c r="E1023" s="19">
        <v>1</v>
      </c>
      <c r="F1023" s="106">
        <v>2</v>
      </c>
      <c r="G1023" s="19">
        <v>2</v>
      </c>
      <c r="H1023" s="106">
        <v>3</v>
      </c>
      <c r="I1023" s="92">
        <v>0</v>
      </c>
      <c r="J1023" s="106">
        <v>2</v>
      </c>
      <c r="K1023" s="19">
        <v>1</v>
      </c>
      <c r="L1023" s="106">
        <v>2</v>
      </c>
      <c r="M1023" s="19">
        <v>0</v>
      </c>
      <c r="N1023" s="105">
        <f t="shared" si="402"/>
        <v>23</v>
      </c>
    </row>
    <row r="1024" spans="1:14" s="4" customFormat="1" ht="23.25" customHeight="1" x14ac:dyDescent="0.25">
      <c r="A1024" s="12" t="s">
        <v>16</v>
      </c>
      <c r="B1024" s="106">
        <v>4</v>
      </c>
      <c r="C1024" s="19">
        <v>2</v>
      </c>
      <c r="D1024" s="106">
        <v>4</v>
      </c>
      <c r="E1024" s="19">
        <v>2</v>
      </c>
      <c r="F1024" s="106">
        <v>2</v>
      </c>
      <c r="G1024" s="19">
        <v>2</v>
      </c>
      <c r="H1024" s="106">
        <v>4</v>
      </c>
      <c r="I1024" s="92">
        <v>5</v>
      </c>
      <c r="J1024" s="106">
        <v>1</v>
      </c>
      <c r="K1024" s="19">
        <v>2</v>
      </c>
      <c r="L1024" s="106">
        <v>4</v>
      </c>
      <c r="M1024" s="19">
        <v>7</v>
      </c>
      <c r="N1024" s="105">
        <f t="shared" si="402"/>
        <v>39</v>
      </c>
    </row>
    <row r="1025" spans="1:14" s="9" customFormat="1" ht="23.25" customHeight="1" x14ac:dyDescent="0.25">
      <c r="A1025" s="13" t="s">
        <v>7</v>
      </c>
      <c r="B1025" s="105">
        <f>SUM(B1016:B1024)</f>
        <v>31</v>
      </c>
      <c r="C1025" s="15">
        <f t="shared" ref="C1025:M1025" si="403">SUM(C1016:C1024)</f>
        <v>35</v>
      </c>
      <c r="D1025" s="105">
        <f>SUM(D1016:D1024)</f>
        <v>49</v>
      </c>
      <c r="E1025" s="15">
        <f t="shared" si="403"/>
        <v>36</v>
      </c>
      <c r="F1025" s="105">
        <f t="shared" si="403"/>
        <v>30</v>
      </c>
      <c r="G1025" s="15">
        <f t="shared" si="403"/>
        <v>30</v>
      </c>
      <c r="H1025" s="105">
        <f t="shared" si="403"/>
        <v>45</v>
      </c>
      <c r="I1025" s="15">
        <f t="shared" si="403"/>
        <v>25</v>
      </c>
      <c r="J1025" s="105">
        <f t="shared" si="403"/>
        <v>35</v>
      </c>
      <c r="K1025" s="15">
        <f t="shared" si="403"/>
        <v>48</v>
      </c>
      <c r="L1025" s="105">
        <f t="shared" si="403"/>
        <v>71</v>
      </c>
      <c r="M1025" s="15">
        <f t="shared" si="403"/>
        <v>70</v>
      </c>
      <c r="N1025" s="105">
        <f>SUM(B1025:M1025)</f>
        <v>505</v>
      </c>
    </row>
    <row r="1026" spans="1:14" s="4" customFormat="1" ht="12" customHeight="1" x14ac:dyDescent="0.25">
      <c r="A1026" s="6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8"/>
    </row>
    <row r="1027" spans="1:14" s="4" customFormat="1" ht="23.25" customHeight="1" x14ac:dyDescent="0.25">
      <c r="A1027" s="103" t="s">
        <v>501</v>
      </c>
      <c r="B1027" s="107"/>
      <c r="C1027" s="107"/>
      <c r="D1027" s="107"/>
      <c r="E1027" s="107"/>
      <c r="F1027" s="107"/>
      <c r="G1027" s="107"/>
      <c r="H1027" s="107"/>
      <c r="I1027" s="107"/>
      <c r="J1027" s="107"/>
      <c r="K1027" s="107"/>
      <c r="L1027" s="107"/>
      <c r="M1027" s="107"/>
      <c r="N1027" s="108"/>
    </row>
    <row r="1028" spans="1:14" s="4" customFormat="1" ht="23.25" customHeight="1" x14ac:dyDescent="0.25">
      <c r="A1028" s="13" t="s">
        <v>7</v>
      </c>
      <c r="B1028" s="118">
        <f t="shared" ref="B1028:M1028" si="404">B1025</f>
        <v>31</v>
      </c>
      <c r="C1028" s="17">
        <f t="shared" si="404"/>
        <v>35</v>
      </c>
      <c r="D1028" s="118">
        <f t="shared" si="404"/>
        <v>49</v>
      </c>
      <c r="E1028" s="18">
        <f t="shared" si="404"/>
        <v>36</v>
      </c>
      <c r="F1028" s="118">
        <f t="shared" si="404"/>
        <v>30</v>
      </c>
      <c r="G1028" s="18">
        <f t="shared" si="404"/>
        <v>30</v>
      </c>
      <c r="H1028" s="118">
        <f t="shared" si="404"/>
        <v>45</v>
      </c>
      <c r="I1028" s="17">
        <f t="shared" si="404"/>
        <v>25</v>
      </c>
      <c r="J1028" s="118">
        <f t="shared" si="404"/>
        <v>35</v>
      </c>
      <c r="K1028" s="17">
        <f t="shared" si="404"/>
        <v>48</v>
      </c>
      <c r="L1028" s="118">
        <f t="shared" si="404"/>
        <v>71</v>
      </c>
      <c r="M1028" s="18">
        <f t="shared" si="404"/>
        <v>70</v>
      </c>
      <c r="N1028" s="105">
        <f>SUM(B1028:M1028)</f>
        <v>505</v>
      </c>
    </row>
    <row r="1029" spans="1:14" s="4" customFormat="1" ht="23.25" customHeight="1" x14ac:dyDescent="0.25">
      <c r="A1029" s="13" t="s">
        <v>110</v>
      </c>
      <c r="B1029" s="124">
        <f t="shared" ref="B1029:N1029" si="405">IF(B1046=0,0,(B1028/B1046)*100)</f>
        <v>5.8823529411764701</v>
      </c>
      <c r="C1029" s="29">
        <f t="shared" si="405"/>
        <v>6.1188811188811192</v>
      </c>
      <c r="D1029" s="124">
        <f t="shared" si="405"/>
        <v>7.6682316118935834</v>
      </c>
      <c r="E1029" s="30">
        <f t="shared" si="405"/>
        <v>5.6782334384858046</v>
      </c>
      <c r="F1029" s="124">
        <f t="shared" si="405"/>
        <v>6</v>
      </c>
      <c r="G1029" s="30">
        <f t="shared" si="405"/>
        <v>6.1601642710472273</v>
      </c>
      <c r="H1029" s="124">
        <f t="shared" si="405"/>
        <v>8.317929759704251</v>
      </c>
      <c r="I1029" s="30">
        <f t="shared" si="405"/>
        <v>4.4247787610619467</v>
      </c>
      <c r="J1029" s="124">
        <f t="shared" si="405"/>
        <v>5.4602184087363499</v>
      </c>
      <c r="K1029" s="30">
        <f t="shared" si="405"/>
        <v>7.8048780487804876</v>
      </c>
      <c r="L1029" s="124">
        <f t="shared" si="405"/>
        <v>12.074829931972788</v>
      </c>
      <c r="M1029" s="30">
        <f>IF(M1046=0,0,(M1028/M1046)*100)</f>
        <v>11.075949367088606</v>
      </c>
      <c r="N1029" s="124">
        <f t="shared" si="405"/>
        <v>7.2756087019161502</v>
      </c>
    </row>
    <row r="1030" spans="1:14" s="9" customFormat="1" ht="23.25" customHeight="1" x14ac:dyDescent="0.25">
      <c r="A1030" s="13" t="s">
        <v>53</v>
      </c>
      <c r="B1030" s="124">
        <f t="shared" ref="B1030:N1030" si="406">B1028/B1485</f>
        <v>1</v>
      </c>
      <c r="C1030" s="29">
        <f t="shared" si="406"/>
        <v>1.25</v>
      </c>
      <c r="D1030" s="124">
        <f t="shared" si="406"/>
        <v>1.5806451612903225</v>
      </c>
      <c r="E1030" s="30">
        <f t="shared" si="406"/>
        <v>1.2</v>
      </c>
      <c r="F1030" s="124">
        <f t="shared" si="406"/>
        <v>0.967741935483871</v>
      </c>
      <c r="G1030" s="30">
        <f t="shared" si="406"/>
        <v>1</v>
      </c>
      <c r="H1030" s="124">
        <f t="shared" si="406"/>
        <v>1.4516129032258065</v>
      </c>
      <c r="I1030" s="30">
        <f t="shared" si="406"/>
        <v>0.80645161290322576</v>
      </c>
      <c r="J1030" s="124">
        <f t="shared" si="406"/>
        <v>1.1666666666666667</v>
      </c>
      <c r="K1030" s="30">
        <f t="shared" si="406"/>
        <v>1.5483870967741935</v>
      </c>
      <c r="L1030" s="124">
        <f t="shared" si="406"/>
        <v>2.3666666666666667</v>
      </c>
      <c r="M1030" s="30">
        <f t="shared" si="406"/>
        <v>2.2580645161290325</v>
      </c>
      <c r="N1030" s="124">
        <f t="shared" si="406"/>
        <v>5.4891304347826084</v>
      </c>
    </row>
    <row r="1031" spans="1:14" s="9" customFormat="1" ht="12" customHeight="1" x14ac:dyDescent="0.25">
      <c r="A1031" s="62"/>
      <c r="B1031" s="65"/>
      <c r="C1031" s="65"/>
      <c r="D1031" s="65"/>
      <c r="E1031" s="65"/>
      <c r="F1031" s="65"/>
      <c r="G1031" s="65"/>
      <c r="H1031" s="65"/>
      <c r="I1031" s="65"/>
      <c r="J1031" s="65"/>
      <c r="K1031" s="65"/>
      <c r="L1031" s="65"/>
      <c r="M1031" s="65"/>
      <c r="N1031" s="66"/>
    </row>
    <row r="1032" spans="1:14" s="4" customFormat="1" ht="23.25" customHeight="1" x14ac:dyDescent="0.25">
      <c r="A1032" s="103" t="s">
        <v>267</v>
      </c>
      <c r="B1032" s="107"/>
      <c r="C1032" s="107"/>
      <c r="D1032" s="107"/>
      <c r="E1032" s="107"/>
      <c r="F1032" s="107"/>
      <c r="G1032" s="107"/>
      <c r="H1032" s="107"/>
      <c r="I1032" s="107"/>
      <c r="J1032" s="107"/>
      <c r="K1032" s="107"/>
      <c r="L1032" s="107"/>
      <c r="M1032" s="107"/>
      <c r="N1032" s="108"/>
    </row>
    <row r="1033" spans="1:14" s="4" customFormat="1" ht="23.25" customHeight="1" x14ac:dyDescent="0.25">
      <c r="A1033" s="12" t="s">
        <v>74</v>
      </c>
      <c r="B1033" s="106">
        <v>10</v>
      </c>
      <c r="C1033" s="19">
        <v>12</v>
      </c>
      <c r="D1033" s="106">
        <v>12</v>
      </c>
      <c r="E1033" s="92">
        <v>15</v>
      </c>
      <c r="F1033" s="106">
        <v>10</v>
      </c>
      <c r="G1033" s="19">
        <v>16</v>
      </c>
      <c r="H1033" s="175">
        <v>9</v>
      </c>
      <c r="I1033" s="92">
        <v>17</v>
      </c>
      <c r="J1033" s="106">
        <v>16</v>
      </c>
      <c r="K1033" s="19">
        <v>21</v>
      </c>
      <c r="L1033" s="106">
        <v>17</v>
      </c>
      <c r="M1033" s="19">
        <v>16</v>
      </c>
      <c r="N1033" s="105">
        <f>SUM(B1033:M1033)</f>
        <v>171</v>
      </c>
    </row>
    <row r="1034" spans="1:14" s="4" customFormat="1" ht="23.25" customHeight="1" x14ac:dyDescent="0.25">
      <c r="A1034" s="12" t="s">
        <v>91</v>
      </c>
      <c r="B1034" s="106">
        <v>35</v>
      </c>
      <c r="C1034" s="19">
        <v>43</v>
      </c>
      <c r="D1034" s="106">
        <v>54</v>
      </c>
      <c r="E1034" s="19">
        <v>57</v>
      </c>
      <c r="F1034" s="106">
        <v>49</v>
      </c>
      <c r="G1034" s="19">
        <v>39</v>
      </c>
      <c r="H1034" s="106">
        <v>41</v>
      </c>
      <c r="I1034" s="92">
        <v>51</v>
      </c>
      <c r="J1034" s="106">
        <v>58</v>
      </c>
      <c r="K1034" s="19">
        <v>49</v>
      </c>
      <c r="L1034" s="106">
        <v>23</v>
      </c>
      <c r="M1034" s="19">
        <v>15</v>
      </c>
      <c r="N1034" s="105">
        <f>SUM(B1034:M1034)</f>
        <v>514</v>
      </c>
    </row>
    <row r="1035" spans="1:14" s="9" customFormat="1" ht="23.25" customHeight="1" x14ac:dyDescent="0.25">
      <c r="A1035" s="13" t="s">
        <v>7</v>
      </c>
      <c r="B1035" s="105">
        <f>SUM(B1033:B1034)</f>
        <v>45</v>
      </c>
      <c r="C1035" s="15">
        <f>SUM(C1033:C1034)</f>
        <v>55</v>
      </c>
      <c r="D1035" s="105">
        <f t="shared" ref="D1035:J1035" si="407">SUM(D1033:D1034)</f>
        <v>66</v>
      </c>
      <c r="E1035" s="15">
        <f>SUM(E1033:E1034)</f>
        <v>72</v>
      </c>
      <c r="F1035" s="105">
        <f t="shared" si="407"/>
        <v>59</v>
      </c>
      <c r="G1035" s="15">
        <f t="shared" si="407"/>
        <v>55</v>
      </c>
      <c r="H1035" s="105">
        <f t="shared" si="407"/>
        <v>50</v>
      </c>
      <c r="I1035" s="15">
        <f t="shared" si="407"/>
        <v>68</v>
      </c>
      <c r="J1035" s="105">
        <f t="shared" si="407"/>
        <v>74</v>
      </c>
      <c r="K1035" s="15">
        <f>SUM(K1033:K1034)</f>
        <v>70</v>
      </c>
      <c r="L1035" s="105">
        <f>SUM(L1033:L1034)</f>
        <v>40</v>
      </c>
      <c r="M1035" s="15">
        <f>M1033+M1034</f>
        <v>31</v>
      </c>
      <c r="N1035" s="105">
        <f>SUM(B1035:M1035)</f>
        <v>685</v>
      </c>
    </row>
    <row r="1036" spans="1:14" s="4" customFormat="1" ht="23.25" customHeight="1" x14ac:dyDescent="0.25">
      <c r="A1036" s="13" t="s">
        <v>92</v>
      </c>
      <c r="B1036" s="124">
        <f t="shared" ref="B1036:N1036" si="408">IF(B1046=0,0,(B1035/B1046)*100)</f>
        <v>8.5388994307400381</v>
      </c>
      <c r="C1036" s="30">
        <f t="shared" si="408"/>
        <v>9.6153846153846168</v>
      </c>
      <c r="D1036" s="124">
        <f t="shared" si="408"/>
        <v>10.328638497652582</v>
      </c>
      <c r="E1036" s="30">
        <f t="shared" si="408"/>
        <v>11.356466876971609</v>
      </c>
      <c r="F1036" s="124">
        <f t="shared" si="408"/>
        <v>11.799999999999999</v>
      </c>
      <c r="G1036" s="30">
        <f t="shared" si="408"/>
        <v>11.293634496919918</v>
      </c>
      <c r="H1036" s="124">
        <f t="shared" si="408"/>
        <v>9.2421441774491679</v>
      </c>
      <c r="I1036" s="30">
        <f t="shared" si="408"/>
        <v>12.035398230088495</v>
      </c>
      <c r="J1036" s="124">
        <f t="shared" si="408"/>
        <v>11.54446177847114</v>
      </c>
      <c r="K1036" s="30">
        <f t="shared" si="408"/>
        <v>11.38211382113821</v>
      </c>
      <c r="L1036" s="124">
        <f t="shared" si="408"/>
        <v>6.8027210884353746</v>
      </c>
      <c r="M1036" s="30">
        <f t="shared" si="408"/>
        <v>4.90506329113924</v>
      </c>
      <c r="N1036" s="124">
        <f t="shared" si="408"/>
        <v>9.8688949719060659</v>
      </c>
    </row>
    <row r="1037" spans="1:14" s="9" customFormat="1" ht="23.25" customHeight="1" x14ac:dyDescent="0.25">
      <c r="A1037" s="13" t="s">
        <v>53</v>
      </c>
      <c r="B1037" s="124">
        <f t="shared" ref="B1037:N1037" si="409">B1035/B1485</f>
        <v>1.4516129032258065</v>
      </c>
      <c r="C1037" s="30">
        <f t="shared" si="409"/>
        <v>1.9642857142857142</v>
      </c>
      <c r="D1037" s="124">
        <f t="shared" si="409"/>
        <v>2.129032258064516</v>
      </c>
      <c r="E1037" s="30">
        <f t="shared" si="409"/>
        <v>2.4</v>
      </c>
      <c r="F1037" s="124">
        <f t="shared" si="409"/>
        <v>1.903225806451613</v>
      </c>
      <c r="G1037" s="30">
        <f t="shared" si="409"/>
        <v>1.8333333333333333</v>
      </c>
      <c r="H1037" s="124">
        <f t="shared" si="409"/>
        <v>1.6129032258064515</v>
      </c>
      <c r="I1037" s="30">
        <f t="shared" si="409"/>
        <v>2.193548387096774</v>
      </c>
      <c r="J1037" s="124">
        <f t="shared" si="409"/>
        <v>2.4666666666666668</v>
      </c>
      <c r="K1037" s="30">
        <f t="shared" si="409"/>
        <v>2.2580645161290325</v>
      </c>
      <c r="L1037" s="124">
        <f t="shared" si="409"/>
        <v>1.3333333333333333</v>
      </c>
      <c r="M1037" s="30">
        <f t="shared" si="409"/>
        <v>1</v>
      </c>
      <c r="N1037" s="124">
        <f t="shared" si="409"/>
        <v>7.4456521739130439</v>
      </c>
    </row>
    <row r="1038" spans="1:14" s="9" customFormat="1" ht="12" customHeight="1" x14ac:dyDescent="0.25">
      <c r="A1038" s="62"/>
      <c r="B1038" s="65"/>
      <c r="C1038" s="65"/>
      <c r="D1038" s="65"/>
      <c r="E1038" s="65"/>
      <c r="F1038" s="65"/>
      <c r="G1038" s="65"/>
      <c r="H1038" s="65"/>
      <c r="I1038" s="65"/>
      <c r="J1038" s="65"/>
      <c r="K1038" s="65"/>
      <c r="L1038" s="65"/>
      <c r="M1038" s="65"/>
      <c r="N1038" s="66"/>
    </row>
    <row r="1039" spans="1:14" s="4" customFormat="1" ht="23.25" customHeight="1" x14ac:dyDescent="0.25">
      <c r="A1039" s="103" t="s">
        <v>268</v>
      </c>
      <c r="B1039" s="107"/>
      <c r="C1039" s="107"/>
      <c r="D1039" s="107"/>
      <c r="E1039" s="107"/>
      <c r="F1039" s="107"/>
      <c r="G1039" s="107"/>
      <c r="H1039" s="107"/>
      <c r="I1039" s="107"/>
      <c r="J1039" s="107"/>
      <c r="K1039" s="107"/>
      <c r="L1039" s="107"/>
      <c r="M1039" s="107"/>
      <c r="N1039" s="108"/>
    </row>
    <row r="1040" spans="1:14" s="4" customFormat="1" ht="23.25" customHeight="1" x14ac:dyDescent="0.25">
      <c r="A1040" s="12" t="s">
        <v>260</v>
      </c>
      <c r="B1040" s="106">
        <v>451</v>
      </c>
      <c r="C1040" s="92">
        <v>482</v>
      </c>
      <c r="D1040" s="106">
        <v>524</v>
      </c>
      <c r="E1040" s="92">
        <v>526</v>
      </c>
      <c r="F1040" s="106">
        <v>411</v>
      </c>
      <c r="G1040" s="19">
        <v>402</v>
      </c>
      <c r="H1040" s="175">
        <v>446</v>
      </c>
      <c r="I1040" s="92">
        <v>472</v>
      </c>
      <c r="J1040" s="106">
        <v>532</v>
      </c>
      <c r="K1040" s="19">
        <v>497</v>
      </c>
      <c r="L1040" s="106">
        <v>477</v>
      </c>
      <c r="M1040" s="19">
        <v>531</v>
      </c>
      <c r="N1040" s="105">
        <f>SUM(B1040:M1040)</f>
        <v>5751</v>
      </c>
    </row>
    <row r="1041" spans="1:14" s="9" customFormat="1" ht="23.25" customHeight="1" x14ac:dyDescent="0.25">
      <c r="A1041" s="13" t="s">
        <v>7</v>
      </c>
      <c r="B1041" s="105">
        <f t="shared" ref="B1041:M1041" si="410">SUM(B1040)</f>
        <v>451</v>
      </c>
      <c r="C1041" s="44">
        <f t="shared" si="410"/>
        <v>482</v>
      </c>
      <c r="D1041" s="105">
        <f t="shared" si="410"/>
        <v>524</v>
      </c>
      <c r="E1041" s="44">
        <f t="shared" si="410"/>
        <v>526</v>
      </c>
      <c r="F1041" s="105">
        <f t="shared" si="410"/>
        <v>411</v>
      </c>
      <c r="G1041" s="44">
        <f t="shared" si="410"/>
        <v>402</v>
      </c>
      <c r="H1041" s="105">
        <f t="shared" si="410"/>
        <v>446</v>
      </c>
      <c r="I1041" s="44">
        <f t="shared" si="410"/>
        <v>472</v>
      </c>
      <c r="J1041" s="105">
        <f t="shared" si="410"/>
        <v>532</v>
      </c>
      <c r="K1041" s="44">
        <f t="shared" si="410"/>
        <v>497</v>
      </c>
      <c r="L1041" s="105">
        <f t="shared" si="410"/>
        <v>477</v>
      </c>
      <c r="M1041" s="44">
        <f t="shared" si="410"/>
        <v>531</v>
      </c>
      <c r="N1041" s="105">
        <f>SUM(B1041:M1041)</f>
        <v>5751</v>
      </c>
    </row>
    <row r="1042" spans="1:14" s="4" customFormat="1" ht="23.25" customHeight="1" x14ac:dyDescent="0.25">
      <c r="A1042" s="13" t="s">
        <v>92</v>
      </c>
      <c r="B1042" s="124">
        <v>0</v>
      </c>
      <c r="C1042" s="30">
        <f t="shared" ref="C1042:M1042" si="411">IF(C1046=0,0,C1041/C1046)*100</f>
        <v>84.265734265734267</v>
      </c>
      <c r="D1042" s="124">
        <f>IF(D1046=0,0,D1041/D1046)*100</f>
        <v>82.003129890453835</v>
      </c>
      <c r="E1042" s="30">
        <f t="shared" si="411"/>
        <v>82.965299684542586</v>
      </c>
      <c r="F1042" s="124">
        <f t="shared" si="411"/>
        <v>82.199999999999989</v>
      </c>
      <c r="G1042" s="30">
        <f t="shared" si="411"/>
        <v>82.546201232032857</v>
      </c>
      <c r="H1042" s="124">
        <f t="shared" si="411"/>
        <v>82.439926062846581</v>
      </c>
      <c r="I1042" s="30">
        <f t="shared" si="411"/>
        <v>83.539823008849552</v>
      </c>
      <c r="J1042" s="124">
        <f t="shared" si="411"/>
        <v>82.995319812792516</v>
      </c>
      <c r="K1042" s="30">
        <f t="shared" si="411"/>
        <v>80.8130081300813</v>
      </c>
      <c r="L1042" s="124">
        <f t="shared" si="411"/>
        <v>81.122448979591837</v>
      </c>
      <c r="M1042" s="30">
        <f t="shared" si="411"/>
        <v>84.01898734177216</v>
      </c>
      <c r="N1042" s="124">
        <f>IF(N1046=0,0,N1041/N1046)*100</f>
        <v>82.855496326177786</v>
      </c>
    </row>
    <row r="1043" spans="1:14" s="9" customFormat="1" ht="23.25" customHeight="1" x14ac:dyDescent="0.25">
      <c r="A1043" s="13" t="s">
        <v>53</v>
      </c>
      <c r="B1043" s="124">
        <v>0</v>
      </c>
      <c r="C1043" s="30">
        <f t="shared" ref="C1043:N1043" si="412">C1041/C1485</f>
        <v>17.214285714285715</v>
      </c>
      <c r="D1043" s="124">
        <f t="shared" si="412"/>
        <v>16.903225806451612</v>
      </c>
      <c r="E1043" s="30">
        <f t="shared" si="412"/>
        <v>17.533333333333335</v>
      </c>
      <c r="F1043" s="124">
        <f t="shared" si="412"/>
        <v>13.258064516129032</v>
      </c>
      <c r="G1043" s="30">
        <f t="shared" si="412"/>
        <v>13.4</v>
      </c>
      <c r="H1043" s="124">
        <f t="shared" si="412"/>
        <v>14.387096774193548</v>
      </c>
      <c r="I1043" s="30">
        <f t="shared" si="412"/>
        <v>15.225806451612904</v>
      </c>
      <c r="J1043" s="124">
        <f t="shared" si="412"/>
        <v>17.733333333333334</v>
      </c>
      <c r="K1043" s="30">
        <f t="shared" si="412"/>
        <v>16.032258064516128</v>
      </c>
      <c r="L1043" s="124">
        <f t="shared" si="412"/>
        <v>15.9</v>
      </c>
      <c r="M1043" s="30">
        <f t="shared" si="412"/>
        <v>17.129032258064516</v>
      </c>
      <c r="N1043" s="124">
        <f t="shared" si="412"/>
        <v>62.510869565217391</v>
      </c>
    </row>
    <row r="1044" spans="1:14" s="9" customFormat="1" ht="12" customHeight="1" x14ac:dyDescent="0.25">
      <c r="A1044" s="62"/>
      <c r="B1044" s="65"/>
      <c r="C1044" s="65"/>
      <c r="D1044" s="65"/>
      <c r="E1044" s="65"/>
      <c r="F1044" s="65"/>
      <c r="G1044" s="65"/>
      <c r="H1044" s="65"/>
      <c r="I1044" s="65"/>
      <c r="J1044" s="65"/>
      <c r="K1044" s="65"/>
      <c r="L1044" s="65"/>
      <c r="M1044" s="65"/>
      <c r="N1044" s="66"/>
    </row>
    <row r="1045" spans="1:14" s="9" customFormat="1" ht="23.25" customHeight="1" x14ac:dyDescent="0.25">
      <c r="A1045" s="103" t="s">
        <v>277</v>
      </c>
      <c r="B1045" s="107"/>
      <c r="C1045" s="107"/>
      <c r="D1045" s="107"/>
      <c r="E1045" s="107"/>
      <c r="F1045" s="107"/>
      <c r="G1045" s="107"/>
      <c r="H1045" s="107"/>
      <c r="I1045" s="107"/>
      <c r="J1045" s="107"/>
      <c r="K1045" s="107"/>
      <c r="L1045" s="107"/>
      <c r="M1045" s="107"/>
      <c r="N1045" s="108"/>
    </row>
    <row r="1046" spans="1:14" s="9" customFormat="1" ht="23.25" customHeight="1" x14ac:dyDescent="0.25">
      <c r="A1046" s="13" t="s">
        <v>7</v>
      </c>
      <c r="B1046" s="105">
        <f t="shared" ref="B1046:M1046" si="413">SUM(B1028,B1035,B1041)</f>
        <v>527</v>
      </c>
      <c r="C1046" s="44">
        <f t="shared" si="413"/>
        <v>572</v>
      </c>
      <c r="D1046" s="105">
        <f t="shared" si="413"/>
        <v>639</v>
      </c>
      <c r="E1046" s="44">
        <f t="shared" si="413"/>
        <v>634</v>
      </c>
      <c r="F1046" s="105">
        <f t="shared" si="413"/>
        <v>500</v>
      </c>
      <c r="G1046" s="44">
        <f t="shared" si="413"/>
        <v>487</v>
      </c>
      <c r="H1046" s="105">
        <f t="shared" si="413"/>
        <v>541</v>
      </c>
      <c r="I1046" s="44">
        <f t="shared" si="413"/>
        <v>565</v>
      </c>
      <c r="J1046" s="105">
        <f t="shared" si="413"/>
        <v>641</v>
      </c>
      <c r="K1046" s="44">
        <f t="shared" si="413"/>
        <v>615</v>
      </c>
      <c r="L1046" s="105">
        <f t="shared" si="413"/>
        <v>588</v>
      </c>
      <c r="M1046" s="44">
        <f t="shared" si="413"/>
        <v>632</v>
      </c>
      <c r="N1046" s="105">
        <f>SUM(B1046:M1046)</f>
        <v>6941</v>
      </c>
    </row>
    <row r="1047" spans="1:14" s="9" customFormat="1" ht="23.25" customHeight="1" x14ac:dyDescent="0.25">
      <c r="A1047" s="13" t="s">
        <v>53</v>
      </c>
      <c r="B1047" s="120">
        <f t="shared" ref="B1047:J1047" si="414">B1046/31</f>
        <v>17</v>
      </c>
      <c r="C1047" s="24">
        <f t="shared" si="414"/>
        <v>18.451612903225808</v>
      </c>
      <c r="D1047" s="120">
        <f t="shared" si="414"/>
        <v>20.612903225806452</v>
      </c>
      <c r="E1047" s="24">
        <f t="shared" si="414"/>
        <v>20.451612903225808</v>
      </c>
      <c r="F1047" s="120">
        <f t="shared" si="414"/>
        <v>16.129032258064516</v>
      </c>
      <c r="G1047" s="24">
        <f t="shared" si="414"/>
        <v>15.709677419354838</v>
      </c>
      <c r="H1047" s="120">
        <f t="shared" si="414"/>
        <v>17.451612903225808</v>
      </c>
      <c r="I1047" s="24">
        <f t="shared" si="414"/>
        <v>18.225806451612904</v>
      </c>
      <c r="J1047" s="120">
        <f t="shared" si="414"/>
        <v>20.677419354838708</v>
      </c>
      <c r="K1047" s="24">
        <f>K1046/31</f>
        <v>19.838709677419356</v>
      </c>
      <c r="L1047" s="120">
        <f>L1046/L1485</f>
        <v>19.600000000000001</v>
      </c>
      <c r="M1047" s="24">
        <f>M1046/M1485</f>
        <v>20.387096774193548</v>
      </c>
      <c r="N1047" s="120">
        <f>N1046/N1485</f>
        <v>75.445652173913047</v>
      </c>
    </row>
    <row r="1048" spans="1:14" s="9" customFormat="1" ht="23.25" customHeight="1" x14ac:dyDescent="0.25">
      <c r="A1048" s="13" t="s">
        <v>259</v>
      </c>
      <c r="B1048" s="124">
        <f>IF(B1046&lt;&gt;0,IF(B1161&lt;&gt;0,B1046/B1161*100,0),0)</f>
        <v>3.5879629629629628</v>
      </c>
      <c r="C1048" s="93">
        <f t="shared" ref="C1048:N1048" si="415">IF(C1046&lt;&gt;0,IF(C1161&lt;&gt;0,C1046/C1161*100,0),0)</f>
        <v>3.8118086098893778</v>
      </c>
      <c r="D1048" s="124">
        <f t="shared" si="415"/>
        <v>3.7603719178485262</v>
      </c>
      <c r="E1048" s="93">
        <f t="shared" si="415"/>
        <v>4.4221245727837069</v>
      </c>
      <c r="F1048" s="124">
        <f t="shared" si="415"/>
        <v>2.741378365041943</v>
      </c>
      <c r="G1048" s="93">
        <f t="shared" si="415"/>
        <v>2.811129069498961</v>
      </c>
      <c r="H1048" s="124">
        <f t="shared" si="415"/>
        <v>2.9887851499917133</v>
      </c>
      <c r="I1048" s="93">
        <f t="shared" si="415"/>
        <v>3.1158661004797881</v>
      </c>
      <c r="J1048" s="124">
        <f t="shared" si="415"/>
        <v>3.4353395144434322</v>
      </c>
      <c r="K1048" s="93">
        <f t="shared" si="415"/>
        <v>3.9425604205397784</v>
      </c>
      <c r="L1048" s="124">
        <f t="shared" si="415"/>
        <v>3.6029411764705879</v>
      </c>
      <c r="M1048" s="93">
        <f t="shared" si="415"/>
        <v>4.6364903528721291</v>
      </c>
      <c r="N1048" s="124">
        <f t="shared" si="415"/>
        <v>3.5228137847028371</v>
      </c>
    </row>
    <row r="1049" spans="1:14" s="4" customFormat="1" ht="12" customHeight="1" x14ac:dyDescent="0.25">
      <c r="A1049" s="67"/>
      <c r="B1049" s="74"/>
      <c r="C1049" s="74"/>
      <c r="D1049" s="74"/>
      <c r="E1049" s="74"/>
      <c r="F1049" s="74"/>
      <c r="G1049" s="74"/>
      <c r="H1049" s="74"/>
      <c r="I1049" s="74"/>
      <c r="J1049" s="74"/>
      <c r="K1049" s="74"/>
      <c r="L1049" s="74"/>
      <c r="M1049" s="74"/>
      <c r="N1049" s="66"/>
    </row>
    <row r="1050" spans="1:14" s="122" customFormat="1" ht="23.25" customHeight="1" x14ac:dyDescent="0.25">
      <c r="A1050" s="184" t="s">
        <v>502</v>
      </c>
      <c r="B1050" s="107"/>
      <c r="C1050" s="107"/>
      <c r="D1050" s="107"/>
      <c r="E1050" s="107"/>
      <c r="F1050" s="107"/>
      <c r="G1050" s="107"/>
      <c r="H1050" s="107"/>
      <c r="I1050" s="107"/>
      <c r="J1050" s="107"/>
      <c r="K1050" s="107"/>
      <c r="L1050" s="107"/>
      <c r="M1050" s="107"/>
      <c r="N1050" s="108"/>
    </row>
    <row r="1051" spans="1:14" s="16" customFormat="1" ht="12" customHeight="1" x14ac:dyDescent="0.25">
      <c r="A1051" s="39"/>
      <c r="B1051" s="40"/>
      <c r="C1051" s="40"/>
      <c r="D1051" s="40"/>
      <c r="E1051" s="40"/>
      <c r="F1051" s="40"/>
      <c r="G1051" s="40"/>
      <c r="H1051" s="40"/>
      <c r="I1051" s="40"/>
      <c r="J1051" s="40"/>
      <c r="K1051" s="40"/>
      <c r="L1051" s="40"/>
      <c r="M1051" s="40"/>
      <c r="N1051" s="8"/>
    </row>
    <row r="1052" spans="1:14" s="4" customFormat="1" ht="23.25" customHeight="1" x14ac:dyDescent="0.25">
      <c r="A1052" s="103" t="s">
        <v>399</v>
      </c>
      <c r="B1052" s="107"/>
      <c r="C1052" s="107"/>
      <c r="D1052" s="107"/>
      <c r="E1052" s="107"/>
      <c r="F1052" s="107"/>
      <c r="G1052" s="107"/>
      <c r="H1052" s="107"/>
      <c r="I1052" s="107"/>
      <c r="J1052" s="107"/>
      <c r="K1052" s="107"/>
      <c r="L1052" s="107"/>
      <c r="M1052" s="107"/>
      <c r="N1052" s="108"/>
    </row>
    <row r="1053" spans="1:14" s="4" customFormat="1" ht="23.25" customHeight="1" x14ac:dyDescent="0.25">
      <c r="A1053" s="12" t="s">
        <v>22</v>
      </c>
      <c r="B1053" s="106">
        <v>0</v>
      </c>
      <c r="C1053" s="19">
        <v>0</v>
      </c>
      <c r="D1053" s="106">
        <v>0</v>
      </c>
      <c r="E1053" s="19">
        <v>0</v>
      </c>
      <c r="F1053" s="106">
        <v>0</v>
      </c>
      <c r="G1053" s="19">
        <v>0</v>
      </c>
      <c r="H1053" s="106">
        <v>0</v>
      </c>
      <c r="I1053" s="19">
        <v>0</v>
      </c>
      <c r="J1053" s="106">
        <v>0</v>
      </c>
      <c r="K1053" s="19">
        <v>0</v>
      </c>
      <c r="L1053" s="106">
        <v>0</v>
      </c>
      <c r="M1053" s="19">
        <v>0</v>
      </c>
      <c r="N1053" s="105">
        <f>SUM(B1053:M1053)</f>
        <v>0</v>
      </c>
    </row>
    <row r="1054" spans="1:14" s="9" customFormat="1" ht="23.25" customHeight="1" x14ac:dyDescent="0.25">
      <c r="A1054" s="10" t="s">
        <v>18</v>
      </c>
      <c r="B1054" s="106">
        <v>0</v>
      </c>
      <c r="C1054" s="19">
        <v>0</v>
      </c>
      <c r="D1054" s="106">
        <v>0</v>
      </c>
      <c r="E1054" s="19">
        <v>0</v>
      </c>
      <c r="F1054" s="106">
        <v>0</v>
      </c>
      <c r="G1054" s="19">
        <v>0</v>
      </c>
      <c r="H1054" s="106">
        <v>0</v>
      </c>
      <c r="I1054" s="19">
        <v>0</v>
      </c>
      <c r="J1054" s="106">
        <v>0</v>
      </c>
      <c r="K1054" s="19">
        <v>0</v>
      </c>
      <c r="L1054" s="106">
        <v>0</v>
      </c>
      <c r="M1054" s="19">
        <v>0</v>
      </c>
      <c r="N1054" s="105">
        <f t="shared" ref="N1054:N1061" si="416">SUM(B1054:M1054)</f>
        <v>0</v>
      </c>
    </row>
    <row r="1055" spans="1:14" s="4" customFormat="1" ht="23.25" customHeight="1" x14ac:dyDescent="0.25">
      <c r="A1055" s="10" t="s">
        <v>5</v>
      </c>
      <c r="B1055" s="106">
        <v>0</v>
      </c>
      <c r="C1055" s="19">
        <v>0</v>
      </c>
      <c r="D1055" s="106">
        <v>0</v>
      </c>
      <c r="E1055" s="19">
        <v>0</v>
      </c>
      <c r="F1055" s="106">
        <v>0</v>
      </c>
      <c r="G1055" s="19">
        <v>0</v>
      </c>
      <c r="H1055" s="106">
        <v>0</v>
      </c>
      <c r="I1055" s="19">
        <v>0</v>
      </c>
      <c r="J1055" s="106">
        <v>0</v>
      </c>
      <c r="K1055" s="19">
        <v>0</v>
      </c>
      <c r="L1055" s="106">
        <v>0</v>
      </c>
      <c r="M1055" s="19">
        <v>0</v>
      </c>
      <c r="N1055" s="105">
        <f t="shared" si="416"/>
        <v>0</v>
      </c>
    </row>
    <row r="1056" spans="1:14" s="4" customFormat="1" ht="23.25" customHeight="1" x14ac:dyDescent="0.25">
      <c r="A1056" s="12" t="s">
        <v>6</v>
      </c>
      <c r="B1056" s="106">
        <v>0</v>
      </c>
      <c r="C1056" s="19">
        <v>0</v>
      </c>
      <c r="D1056" s="106">
        <v>0</v>
      </c>
      <c r="E1056" s="19">
        <v>0</v>
      </c>
      <c r="F1056" s="106">
        <v>0</v>
      </c>
      <c r="G1056" s="19">
        <v>0</v>
      </c>
      <c r="H1056" s="106">
        <v>0</v>
      </c>
      <c r="I1056" s="19">
        <v>0</v>
      </c>
      <c r="J1056" s="106">
        <v>0</v>
      </c>
      <c r="K1056" s="19">
        <v>0</v>
      </c>
      <c r="L1056" s="106">
        <v>0</v>
      </c>
      <c r="M1056" s="19">
        <v>0</v>
      </c>
      <c r="N1056" s="105">
        <f t="shared" si="416"/>
        <v>0</v>
      </c>
    </row>
    <row r="1057" spans="1:14" s="4" customFormat="1" ht="23.25" customHeight="1" x14ac:dyDescent="0.25">
      <c r="A1057" s="12" t="s">
        <v>207</v>
      </c>
      <c r="B1057" s="106">
        <v>0</v>
      </c>
      <c r="C1057" s="19">
        <v>0</v>
      </c>
      <c r="D1057" s="106">
        <v>0</v>
      </c>
      <c r="E1057" s="19">
        <v>0</v>
      </c>
      <c r="F1057" s="106">
        <v>0</v>
      </c>
      <c r="G1057" s="19">
        <v>0</v>
      </c>
      <c r="H1057" s="106">
        <v>0</v>
      </c>
      <c r="I1057" s="19">
        <v>0</v>
      </c>
      <c r="J1057" s="106">
        <v>0</v>
      </c>
      <c r="K1057" s="19">
        <v>0</v>
      </c>
      <c r="L1057" s="106">
        <v>0</v>
      </c>
      <c r="M1057" s="19">
        <v>0</v>
      </c>
      <c r="N1057" s="105">
        <f t="shared" si="416"/>
        <v>0</v>
      </c>
    </row>
    <row r="1058" spans="1:14" s="4" customFormat="1" ht="23.25" customHeight="1" x14ac:dyDescent="0.25">
      <c r="A1058" s="12" t="s">
        <v>220</v>
      </c>
      <c r="B1058" s="106">
        <v>0</v>
      </c>
      <c r="C1058" s="19">
        <v>0</v>
      </c>
      <c r="D1058" s="106">
        <v>0</v>
      </c>
      <c r="E1058" s="19">
        <v>0</v>
      </c>
      <c r="F1058" s="106">
        <v>0</v>
      </c>
      <c r="G1058" s="19">
        <v>0</v>
      </c>
      <c r="H1058" s="106">
        <v>0</v>
      </c>
      <c r="I1058" s="19">
        <v>0</v>
      </c>
      <c r="J1058" s="106">
        <v>0</v>
      </c>
      <c r="K1058" s="19">
        <v>0</v>
      </c>
      <c r="L1058" s="106">
        <v>0</v>
      </c>
      <c r="M1058" s="19">
        <v>0</v>
      </c>
      <c r="N1058" s="105">
        <f t="shared" si="416"/>
        <v>0</v>
      </c>
    </row>
    <row r="1059" spans="1:14" s="4" customFormat="1" ht="23.25" customHeight="1" x14ac:dyDescent="0.25">
      <c r="A1059" s="12" t="s">
        <v>14</v>
      </c>
      <c r="B1059" s="106">
        <v>0</v>
      </c>
      <c r="C1059" s="19">
        <v>0</v>
      </c>
      <c r="D1059" s="106">
        <v>0</v>
      </c>
      <c r="E1059" s="19">
        <v>0</v>
      </c>
      <c r="F1059" s="106">
        <v>0</v>
      </c>
      <c r="G1059" s="19">
        <v>0</v>
      </c>
      <c r="H1059" s="106">
        <v>0</v>
      </c>
      <c r="I1059" s="19">
        <v>0</v>
      </c>
      <c r="J1059" s="106">
        <v>0</v>
      </c>
      <c r="K1059" s="19">
        <v>0</v>
      </c>
      <c r="L1059" s="106">
        <v>0</v>
      </c>
      <c r="M1059" s="19">
        <v>0</v>
      </c>
      <c r="N1059" s="105">
        <f t="shared" si="416"/>
        <v>0</v>
      </c>
    </row>
    <row r="1060" spans="1:14" s="4" customFormat="1" ht="23.25" customHeight="1" x14ac:dyDescent="0.25">
      <c r="A1060" s="12" t="s">
        <v>242</v>
      </c>
      <c r="B1060" s="106">
        <v>0</v>
      </c>
      <c r="C1060" s="19">
        <v>0</v>
      </c>
      <c r="D1060" s="106">
        <v>0</v>
      </c>
      <c r="E1060" s="19">
        <v>0</v>
      </c>
      <c r="F1060" s="106">
        <v>0</v>
      </c>
      <c r="G1060" s="19">
        <v>0</v>
      </c>
      <c r="H1060" s="106">
        <v>0</v>
      </c>
      <c r="I1060" s="19">
        <v>0</v>
      </c>
      <c r="J1060" s="106">
        <v>0</v>
      </c>
      <c r="K1060" s="19">
        <v>0</v>
      </c>
      <c r="L1060" s="106">
        <v>0</v>
      </c>
      <c r="M1060" s="19">
        <v>0</v>
      </c>
      <c r="N1060" s="105">
        <f t="shared" si="416"/>
        <v>0</v>
      </c>
    </row>
    <row r="1061" spans="1:14" s="4" customFormat="1" ht="23.25" customHeight="1" x14ac:dyDescent="0.25">
      <c r="A1061" s="12" t="s">
        <v>16</v>
      </c>
      <c r="B1061" s="106">
        <v>0</v>
      </c>
      <c r="C1061" s="19">
        <v>0</v>
      </c>
      <c r="D1061" s="106">
        <v>0</v>
      </c>
      <c r="E1061" s="19">
        <v>0</v>
      </c>
      <c r="F1061" s="106">
        <v>0</v>
      </c>
      <c r="G1061" s="19">
        <v>0</v>
      </c>
      <c r="H1061" s="106">
        <v>0</v>
      </c>
      <c r="I1061" s="19">
        <v>0</v>
      </c>
      <c r="J1061" s="106">
        <v>0</v>
      </c>
      <c r="K1061" s="19">
        <v>0</v>
      </c>
      <c r="L1061" s="106">
        <v>0</v>
      </c>
      <c r="M1061" s="19">
        <v>0</v>
      </c>
      <c r="N1061" s="105">
        <f t="shared" si="416"/>
        <v>0</v>
      </c>
    </row>
    <row r="1062" spans="1:14" s="9" customFormat="1" ht="23.25" customHeight="1" x14ac:dyDescent="0.25">
      <c r="A1062" s="13" t="s">
        <v>7</v>
      </c>
      <c r="B1062" s="105">
        <f>SUM(B1053:B1061)</f>
        <v>0</v>
      </c>
      <c r="C1062" s="15">
        <f t="shared" ref="C1062:M1062" si="417">SUM(C1053:C1061)</f>
        <v>0</v>
      </c>
      <c r="D1062" s="105">
        <f t="shared" si="417"/>
        <v>0</v>
      </c>
      <c r="E1062" s="15">
        <f t="shared" si="417"/>
        <v>0</v>
      </c>
      <c r="F1062" s="105">
        <f t="shared" si="417"/>
        <v>0</v>
      </c>
      <c r="G1062" s="15">
        <f t="shared" si="417"/>
        <v>0</v>
      </c>
      <c r="H1062" s="105">
        <f t="shared" si="417"/>
        <v>0</v>
      </c>
      <c r="I1062" s="15">
        <f t="shared" si="417"/>
        <v>0</v>
      </c>
      <c r="J1062" s="105">
        <f t="shared" si="417"/>
        <v>0</v>
      </c>
      <c r="K1062" s="15">
        <f t="shared" si="417"/>
        <v>0</v>
      </c>
      <c r="L1062" s="105">
        <f t="shared" si="417"/>
        <v>0</v>
      </c>
      <c r="M1062" s="15">
        <f t="shared" si="417"/>
        <v>0</v>
      </c>
      <c r="N1062" s="105">
        <f>SUM(B1062:M1062)</f>
        <v>0</v>
      </c>
    </row>
    <row r="1063" spans="1:14" s="4" customFormat="1" ht="12" customHeight="1" x14ac:dyDescent="0.25">
      <c r="A1063" s="6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8"/>
    </row>
    <row r="1064" spans="1:14" s="4" customFormat="1" ht="23.25" customHeight="1" x14ac:dyDescent="0.25">
      <c r="A1064" s="103" t="s">
        <v>400</v>
      </c>
      <c r="B1064" s="107"/>
      <c r="C1064" s="107"/>
      <c r="D1064" s="107"/>
      <c r="E1064" s="107"/>
      <c r="F1064" s="107"/>
      <c r="G1064" s="107"/>
      <c r="H1064" s="107"/>
      <c r="I1064" s="107"/>
      <c r="J1064" s="107"/>
      <c r="K1064" s="107"/>
      <c r="L1064" s="107"/>
      <c r="M1064" s="107"/>
      <c r="N1064" s="108"/>
    </row>
    <row r="1065" spans="1:14" s="9" customFormat="1" ht="23.25" customHeight="1" x14ac:dyDescent="0.25">
      <c r="A1065" s="13" t="s">
        <v>7</v>
      </c>
      <c r="B1065" s="105">
        <f t="shared" ref="B1065:M1065" si="418">B1062</f>
        <v>0</v>
      </c>
      <c r="C1065" s="14">
        <f t="shared" si="418"/>
        <v>0</v>
      </c>
      <c r="D1065" s="105">
        <f t="shared" si="418"/>
        <v>0</v>
      </c>
      <c r="E1065" s="14">
        <f t="shared" si="418"/>
        <v>0</v>
      </c>
      <c r="F1065" s="105">
        <f t="shared" si="418"/>
        <v>0</v>
      </c>
      <c r="G1065" s="14">
        <f t="shared" si="418"/>
        <v>0</v>
      </c>
      <c r="H1065" s="105">
        <f t="shared" si="418"/>
        <v>0</v>
      </c>
      <c r="I1065" s="14">
        <f t="shared" si="418"/>
        <v>0</v>
      </c>
      <c r="J1065" s="105">
        <f t="shared" si="418"/>
        <v>0</v>
      </c>
      <c r="K1065" s="14">
        <f t="shared" si="418"/>
        <v>0</v>
      </c>
      <c r="L1065" s="105">
        <f t="shared" si="418"/>
        <v>0</v>
      </c>
      <c r="M1065" s="14">
        <f t="shared" si="418"/>
        <v>0</v>
      </c>
      <c r="N1065" s="105">
        <f>SUM(B1065:M1065)</f>
        <v>0</v>
      </c>
    </row>
    <row r="1066" spans="1:14" s="9" customFormat="1" ht="23.25" customHeight="1" x14ac:dyDescent="0.25">
      <c r="A1066" s="13" t="s">
        <v>111</v>
      </c>
      <c r="B1066" s="124">
        <f t="shared" ref="B1066:N1066" si="419">IF(B1083=0,0,(B1065/B1083)*100)</f>
        <v>0</v>
      </c>
      <c r="C1066" s="29">
        <f t="shared" si="419"/>
        <v>0</v>
      </c>
      <c r="D1066" s="124">
        <f t="shared" si="419"/>
        <v>0</v>
      </c>
      <c r="E1066" s="29">
        <f t="shared" si="419"/>
        <v>0</v>
      </c>
      <c r="F1066" s="124">
        <f t="shared" si="419"/>
        <v>0</v>
      </c>
      <c r="G1066" s="29">
        <f t="shared" si="419"/>
        <v>0</v>
      </c>
      <c r="H1066" s="124">
        <f t="shared" si="419"/>
        <v>0</v>
      </c>
      <c r="I1066" s="29">
        <f t="shared" si="419"/>
        <v>0</v>
      </c>
      <c r="J1066" s="124">
        <f t="shared" si="419"/>
        <v>0</v>
      </c>
      <c r="K1066" s="29">
        <f t="shared" si="419"/>
        <v>0</v>
      </c>
      <c r="L1066" s="124">
        <f t="shared" si="419"/>
        <v>0</v>
      </c>
      <c r="M1066" s="29">
        <f t="shared" si="419"/>
        <v>0</v>
      </c>
      <c r="N1066" s="124">
        <f t="shared" si="419"/>
        <v>0</v>
      </c>
    </row>
    <row r="1067" spans="1:14" s="9" customFormat="1" ht="23.25" customHeight="1" x14ac:dyDescent="0.25">
      <c r="A1067" s="13" t="s">
        <v>53</v>
      </c>
      <c r="B1067" s="124">
        <f t="shared" ref="B1067:N1067" si="420">B1065/B1485</f>
        <v>0</v>
      </c>
      <c r="C1067" s="29">
        <f t="shared" si="420"/>
        <v>0</v>
      </c>
      <c r="D1067" s="124">
        <f t="shared" si="420"/>
        <v>0</v>
      </c>
      <c r="E1067" s="29">
        <f t="shared" si="420"/>
        <v>0</v>
      </c>
      <c r="F1067" s="124">
        <f t="shared" si="420"/>
        <v>0</v>
      </c>
      <c r="G1067" s="29">
        <f t="shared" si="420"/>
        <v>0</v>
      </c>
      <c r="H1067" s="124">
        <f t="shared" si="420"/>
        <v>0</v>
      </c>
      <c r="I1067" s="29">
        <f t="shared" si="420"/>
        <v>0</v>
      </c>
      <c r="J1067" s="124">
        <f t="shared" si="420"/>
        <v>0</v>
      </c>
      <c r="K1067" s="29">
        <f t="shared" si="420"/>
        <v>0</v>
      </c>
      <c r="L1067" s="124">
        <f t="shared" si="420"/>
        <v>0</v>
      </c>
      <c r="M1067" s="29">
        <f t="shared" si="420"/>
        <v>0</v>
      </c>
      <c r="N1067" s="124">
        <f t="shared" si="420"/>
        <v>0</v>
      </c>
    </row>
    <row r="1068" spans="1:14" s="9" customFormat="1" ht="12" customHeight="1" x14ac:dyDescent="0.25">
      <c r="A1068" s="62"/>
      <c r="B1068" s="65"/>
      <c r="C1068" s="65"/>
      <c r="D1068" s="65"/>
      <c r="E1068" s="65"/>
      <c r="F1068" s="65"/>
      <c r="G1068" s="65"/>
      <c r="H1068" s="65"/>
      <c r="I1068" s="65"/>
      <c r="J1068" s="65"/>
      <c r="K1068" s="65"/>
      <c r="L1068" s="65"/>
      <c r="M1068" s="65"/>
      <c r="N1068" s="66"/>
    </row>
    <row r="1069" spans="1:14" s="9" customFormat="1" ht="23.25" customHeight="1" x14ac:dyDescent="0.25">
      <c r="A1069" s="103" t="s">
        <v>278</v>
      </c>
      <c r="B1069" s="107"/>
      <c r="C1069" s="107"/>
      <c r="D1069" s="107"/>
      <c r="E1069" s="107"/>
      <c r="F1069" s="107"/>
      <c r="G1069" s="107"/>
      <c r="H1069" s="107"/>
      <c r="I1069" s="107"/>
      <c r="J1069" s="107"/>
      <c r="K1069" s="107"/>
      <c r="L1069" s="107"/>
      <c r="M1069" s="107"/>
      <c r="N1069" s="108"/>
    </row>
    <row r="1070" spans="1:14" s="9" customFormat="1" ht="23.25" customHeight="1" x14ac:dyDescent="0.25">
      <c r="A1070" s="12" t="s">
        <v>74</v>
      </c>
      <c r="B1070" s="106">
        <v>0</v>
      </c>
      <c r="C1070" s="11">
        <v>0</v>
      </c>
      <c r="D1070" s="106">
        <v>0</v>
      </c>
      <c r="E1070" s="11">
        <v>0</v>
      </c>
      <c r="F1070" s="106">
        <v>0</v>
      </c>
      <c r="G1070" s="11">
        <v>0</v>
      </c>
      <c r="H1070" s="106">
        <v>0</v>
      </c>
      <c r="I1070" s="11">
        <v>0</v>
      </c>
      <c r="J1070" s="106">
        <v>0</v>
      </c>
      <c r="K1070" s="11">
        <v>0</v>
      </c>
      <c r="L1070" s="106">
        <v>0</v>
      </c>
      <c r="M1070" s="11">
        <v>0</v>
      </c>
      <c r="N1070" s="105">
        <f>SUM(B1070:M1070)</f>
        <v>0</v>
      </c>
    </row>
    <row r="1071" spans="1:14" s="9" customFormat="1" ht="23.25" customHeight="1" x14ac:dyDescent="0.25">
      <c r="A1071" s="12" t="s">
        <v>91</v>
      </c>
      <c r="B1071" s="106">
        <v>0</v>
      </c>
      <c r="C1071" s="11">
        <v>0</v>
      </c>
      <c r="D1071" s="106">
        <v>0</v>
      </c>
      <c r="E1071" s="11">
        <v>0</v>
      </c>
      <c r="F1071" s="106">
        <v>0</v>
      </c>
      <c r="G1071" s="11">
        <v>0</v>
      </c>
      <c r="H1071" s="106">
        <v>0</v>
      </c>
      <c r="I1071" s="11">
        <v>0</v>
      </c>
      <c r="J1071" s="106">
        <v>0</v>
      </c>
      <c r="K1071" s="11">
        <v>0</v>
      </c>
      <c r="L1071" s="106">
        <v>0</v>
      </c>
      <c r="M1071" s="11">
        <v>0</v>
      </c>
      <c r="N1071" s="105">
        <f>SUM(B1071:M1071)</f>
        <v>0</v>
      </c>
    </row>
    <row r="1072" spans="1:14" s="9" customFormat="1" ht="23.25" customHeight="1" x14ac:dyDescent="0.25">
      <c r="A1072" s="13" t="s">
        <v>7</v>
      </c>
      <c r="B1072" s="105">
        <f t="shared" ref="B1072:M1072" si="421">SUM(B1070:B1071)</f>
        <v>0</v>
      </c>
      <c r="C1072" s="14">
        <f t="shared" si="421"/>
        <v>0</v>
      </c>
      <c r="D1072" s="105">
        <f t="shared" si="421"/>
        <v>0</v>
      </c>
      <c r="E1072" s="14">
        <f t="shared" si="421"/>
        <v>0</v>
      </c>
      <c r="F1072" s="105">
        <f t="shared" si="421"/>
        <v>0</v>
      </c>
      <c r="G1072" s="14">
        <f t="shared" si="421"/>
        <v>0</v>
      </c>
      <c r="H1072" s="105">
        <f t="shared" si="421"/>
        <v>0</v>
      </c>
      <c r="I1072" s="14">
        <f t="shared" si="421"/>
        <v>0</v>
      </c>
      <c r="J1072" s="105">
        <f t="shared" si="421"/>
        <v>0</v>
      </c>
      <c r="K1072" s="14">
        <f t="shared" si="421"/>
        <v>0</v>
      </c>
      <c r="L1072" s="105">
        <f t="shared" si="421"/>
        <v>0</v>
      </c>
      <c r="M1072" s="14">
        <f t="shared" si="421"/>
        <v>0</v>
      </c>
      <c r="N1072" s="105">
        <f>SUM(B1072:M1072)</f>
        <v>0</v>
      </c>
    </row>
    <row r="1073" spans="1:14" s="9" customFormat="1" ht="23.25" customHeight="1" x14ac:dyDescent="0.25">
      <c r="A1073" s="13" t="s">
        <v>92</v>
      </c>
      <c r="B1073" s="124">
        <f t="shared" ref="B1073:N1073" si="422">IF(B1083=0,0,(B1072/B1083)*100)</f>
        <v>0</v>
      </c>
      <c r="C1073" s="29">
        <f t="shared" si="422"/>
        <v>0</v>
      </c>
      <c r="D1073" s="124">
        <f t="shared" si="422"/>
        <v>0</v>
      </c>
      <c r="E1073" s="29">
        <f t="shared" si="422"/>
        <v>0</v>
      </c>
      <c r="F1073" s="124">
        <f t="shared" si="422"/>
        <v>0</v>
      </c>
      <c r="G1073" s="29">
        <f t="shared" si="422"/>
        <v>0</v>
      </c>
      <c r="H1073" s="124">
        <f t="shared" si="422"/>
        <v>0</v>
      </c>
      <c r="I1073" s="29">
        <f t="shared" si="422"/>
        <v>0</v>
      </c>
      <c r="J1073" s="124">
        <f t="shared" si="422"/>
        <v>0</v>
      </c>
      <c r="K1073" s="29">
        <f t="shared" si="422"/>
        <v>0</v>
      </c>
      <c r="L1073" s="124">
        <f t="shared" si="422"/>
        <v>0</v>
      </c>
      <c r="M1073" s="29">
        <f t="shared" si="422"/>
        <v>0</v>
      </c>
      <c r="N1073" s="124">
        <f t="shared" si="422"/>
        <v>0</v>
      </c>
    </row>
    <row r="1074" spans="1:14" s="9" customFormat="1" ht="23.25" customHeight="1" x14ac:dyDescent="0.25">
      <c r="A1074" s="13" t="s">
        <v>53</v>
      </c>
      <c r="B1074" s="124">
        <f t="shared" ref="B1074:N1074" si="423">B1072/B1485</f>
        <v>0</v>
      </c>
      <c r="C1074" s="29">
        <f t="shared" si="423"/>
        <v>0</v>
      </c>
      <c r="D1074" s="124">
        <f t="shared" si="423"/>
        <v>0</v>
      </c>
      <c r="E1074" s="29">
        <f t="shared" si="423"/>
        <v>0</v>
      </c>
      <c r="F1074" s="124">
        <f t="shared" si="423"/>
        <v>0</v>
      </c>
      <c r="G1074" s="29">
        <f t="shared" si="423"/>
        <v>0</v>
      </c>
      <c r="H1074" s="124">
        <f t="shared" si="423"/>
        <v>0</v>
      </c>
      <c r="I1074" s="29">
        <f t="shared" si="423"/>
        <v>0</v>
      </c>
      <c r="J1074" s="124">
        <f t="shared" si="423"/>
        <v>0</v>
      </c>
      <c r="K1074" s="29">
        <f t="shared" si="423"/>
        <v>0</v>
      </c>
      <c r="L1074" s="124">
        <f t="shared" si="423"/>
        <v>0</v>
      </c>
      <c r="M1074" s="29">
        <f t="shared" si="423"/>
        <v>0</v>
      </c>
      <c r="N1074" s="124">
        <f t="shared" si="423"/>
        <v>0</v>
      </c>
    </row>
    <row r="1075" spans="1:14" s="9" customFormat="1" ht="12" customHeight="1" x14ac:dyDescent="0.25">
      <c r="A1075" s="67"/>
      <c r="B1075" s="65"/>
      <c r="C1075" s="65"/>
      <c r="D1075" s="65"/>
      <c r="E1075" s="65"/>
      <c r="F1075" s="65"/>
      <c r="G1075" s="65"/>
      <c r="H1075" s="65"/>
      <c r="I1075" s="65"/>
      <c r="J1075" s="65"/>
      <c r="K1075" s="65"/>
      <c r="L1075" s="65"/>
      <c r="M1075" s="65"/>
      <c r="N1075" s="66"/>
    </row>
    <row r="1076" spans="1:14" s="9" customFormat="1" ht="23.25" customHeight="1" x14ac:dyDescent="0.25">
      <c r="A1076" s="103" t="s">
        <v>269</v>
      </c>
      <c r="B1076" s="107"/>
      <c r="C1076" s="107"/>
      <c r="D1076" s="107"/>
      <c r="E1076" s="107"/>
      <c r="F1076" s="107"/>
      <c r="G1076" s="107"/>
      <c r="H1076" s="107"/>
      <c r="I1076" s="107"/>
      <c r="J1076" s="107"/>
      <c r="K1076" s="107"/>
      <c r="L1076" s="107"/>
      <c r="M1076" s="107"/>
      <c r="N1076" s="108"/>
    </row>
    <row r="1077" spans="1:14" s="4" customFormat="1" ht="23.25" customHeight="1" x14ac:dyDescent="0.25">
      <c r="A1077" s="12" t="s">
        <v>260</v>
      </c>
      <c r="B1077" s="106">
        <v>0</v>
      </c>
      <c r="C1077" s="11">
        <v>0</v>
      </c>
      <c r="D1077" s="106">
        <v>0</v>
      </c>
      <c r="E1077" s="11">
        <v>0</v>
      </c>
      <c r="F1077" s="106">
        <v>0</v>
      </c>
      <c r="G1077" s="11">
        <v>0</v>
      </c>
      <c r="H1077" s="106">
        <v>0</v>
      </c>
      <c r="I1077" s="11">
        <v>0</v>
      </c>
      <c r="J1077" s="106"/>
      <c r="K1077" s="11">
        <v>0</v>
      </c>
      <c r="L1077" s="106">
        <v>0</v>
      </c>
      <c r="M1077" s="11">
        <v>0</v>
      </c>
      <c r="N1077" s="105">
        <f>SUM(B1077:M1077)</f>
        <v>0</v>
      </c>
    </row>
    <row r="1078" spans="1:14" s="9" customFormat="1" ht="23.25" customHeight="1" x14ac:dyDescent="0.25">
      <c r="A1078" s="13" t="s">
        <v>7</v>
      </c>
      <c r="B1078" s="105">
        <f t="shared" ref="B1078:M1078" si="424">SUM(B1077:B1077)</f>
        <v>0</v>
      </c>
      <c r="C1078" s="14">
        <f t="shared" si="424"/>
        <v>0</v>
      </c>
      <c r="D1078" s="105">
        <f t="shared" si="424"/>
        <v>0</v>
      </c>
      <c r="E1078" s="14">
        <f t="shared" si="424"/>
        <v>0</v>
      </c>
      <c r="F1078" s="105">
        <f t="shared" si="424"/>
        <v>0</v>
      </c>
      <c r="G1078" s="14">
        <f t="shared" si="424"/>
        <v>0</v>
      </c>
      <c r="H1078" s="105">
        <f t="shared" si="424"/>
        <v>0</v>
      </c>
      <c r="I1078" s="14">
        <f t="shared" si="424"/>
        <v>0</v>
      </c>
      <c r="J1078" s="105">
        <f t="shared" si="424"/>
        <v>0</v>
      </c>
      <c r="K1078" s="14">
        <f t="shared" si="424"/>
        <v>0</v>
      </c>
      <c r="L1078" s="105">
        <f t="shared" si="424"/>
        <v>0</v>
      </c>
      <c r="M1078" s="14">
        <f t="shared" si="424"/>
        <v>0</v>
      </c>
      <c r="N1078" s="105">
        <f>SUM(B1078:M1078)</f>
        <v>0</v>
      </c>
    </row>
    <row r="1079" spans="1:14" s="4" customFormat="1" ht="23.25" customHeight="1" x14ac:dyDescent="0.25">
      <c r="A1079" s="13" t="s">
        <v>112</v>
      </c>
      <c r="B1079" s="124">
        <f t="shared" ref="B1079:N1079" si="425">IF(B1083=0,0,(B1078/B1083)*100)</f>
        <v>0</v>
      </c>
      <c r="C1079" s="29">
        <f t="shared" si="425"/>
        <v>0</v>
      </c>
      <c r="D1079" s="124">
        <f t="shared" si="425"/>
        <v>0</v>
      </c>
      <c r="E1079" s="29">
        <f t="shared" si="425"/>
        <v>0</v>
      </c>
      <c r="F1079" s="124">
        <f t="shared" si="425"/>
        <v>0</v>
      </c>
      <c r="G1079" s="29">
        <f t="shared" si="425"/>
        <v>0</v>
      </c>
      <c r="H1079" s="124">
        <f t="shared" si="425"/>
        <v>0</v>
      </c>
      <c r="I1079" s="29">
        <f t="shared" si="425"/>
        <v>0</v>
      </c>
      <c r="J1079" s="124">
        <f t="shared" si="425"/>
        <v>0</v>
      </c>
      <c r="K1079" s="29">
        <f t="shared" si="425"/>
        <v>0</v>
      </c>
      <c r="L1079" s="124">
        <f t="shared" si="425"/>
        <v>0</v>
      </c>
      <c r="M1079" s="29">
        <f t="shared" si="425"/>
        <v>0</v>
      </c>
      <c r="N1079" s="124">
        <f t="shared" si="425"/>
        <v>0</v>
      </c>
    </row>
    <row r="1080" spans="1:14" s="4" customFormat="1" ht="23.25" customHeight="1" x14ac:dyDescent="0.25">
      <c r="A1080" s="13" t="s">
        <v>53</v>
      </c>
      <c r="B1080" s="124">
        <f t="shared" ref="B1080:N1080" si="426">B1078/B1485</f>
        <v>0</v>
      </c>
      <c r="C1080" s="29">
        <f t="shared" si="426"/>
        <v>0</v>
      </c>
      <c r="D1080" s="124">
        <f t="shared" si="426"/>
        <v>0</v>
      </c>
      <c r="E1080" s="29">
        <f t="shared" si="426"/>
        <v>0</v>
      </c>
      <c r="F1080" s="124">
        <f t="shared" si="426"/>
        <v>0</v>
      </c>
      <c r="G1080" s="29">
        <f t="shared" si="426"/>
        <v>0</v>
      </c>
      <c r="H1080" s="124">
        <f t="shared" si="426"/>
        <v>0</v>
      </c>
      <c r="I1080" s="29">
        <f t="shared" si="426"/>
        <v>0</v>
      </c>
      <c r="J1080" s="124">
        <f t="shared" si="426"/>
        <v>0</v>
      </c>
      <c r="K1080" s="29">
        <f t="shared" si="426"/>
        <v>0</v>
      </c>
      <c r="L1080" s="124">
        <f t="shared" si="426"/>
        <v>0</v>
      </c>
      <c r="M1080" s="29">
        <f t="shared" si="426"/>
        <v>0</v>
      </c>
      <c r="N1080" s="124">
        <f t="shared" si="426"/>
        <v>0</v>
      </c>
    </row>
    <row r="1081" spans="1:14" s="9" customFormat="1" ht="12" customHeight="1" x14ac:dyDescent="0.25">
      <c r="A1081" s="62"/>
      <c r="B1081" s="68"/>
      <c r="C1081" s="68"/>
      <c r="D1081" s="68"/>
      <c r="E1081" s="68"/>
      <c r="F1081" s="68"/>
      <c r="G1081" s="68"/>
      <c r="H1081" s="68"/>
      <c r="I1081" s="68"/>
      <c r="J1081" s="68"/>
      <c r="K1081" s="68"/>
      <c r="L1081" s="68"/>
      <c r="M1081" s="68"/>
      <c r="N1081" s="69"/>
    </row>
    <row r="1082" spans="1:14" s="4" customFormat="1" ht="23.25" customHeight="1" x14ac:dyDescent="0.25">
      <c r="A1082" s="103" t="s">
        <v>279</v>
      </c>
      <c r="B1082" s="107"/>
      <c r="C1082" s="107"/>
      <c r="D1082" s="107"/>
      <c r="E1082" s="107"/>
      <c r="F1082" s="107"/>
      <c r="G1082" s="107"/>
      <c r="H1082" s="107"/>
      <c r="I1082" s="107"/>
      <c r="J1082" s="107"/>
      <c r="K1082" s="107"/>
      <c r="L1082" s="107"/>
      <c r="M1082" s="107"/>
      <c r="N1082" s="108"/>
    </row>
    <row r="1083" spans="1:14" s="9" customFormat="1" ht="23.25" customHeight="1" x14ac:dyDescent="0.25">
      <c r="A1083" s="13" t="s">
        <v>7</v>
      </c>
      <c r="B1083" s="105">
        <v>0</v>
      </c>
      <c r="C1083" s="14">
        <v>0</v>
      </c>
      <c r="D1083" s="105">
        <v>0</v>
      </c>
      <c r="E1083" s="14">
        <v>0</v>
      </c>
      <c r="F1083" s="105">
        <v>0</v>
      </c>
      <c r="G1083" s="14">
        <v>0</v>
      </c>
      <c r="H1083" s="105">
        <v>0</v>
      </c>
      <c r="I1083" s="14">
        <v>0</v>
      </c>
      <c r="J1083" s="105">
        <v>0</v>
      </c>
      <c r="K1083" s="14">
        <v>0</v>
      </c>
      <c r="L1083" s="105">
        <v>0</v>
      </c>
      <c r="M1083" s="14">
        <v>0</v>
      </c>
      <c r="N1083" s="105">
        <f>SUM(B1083:M1083)</f>
        <v>0</v>
      </c>
    </row>
    <row r="1084" spans="1:14" s="4" customFormat="1" ht="23.25" customHeight="1" x14ac:dyDescent="0.25">
      <c r="A1084" s="13" t="s">
        <v>53</v>
      </c>
      <c r="B1084" s="124">
        <f t="shared" ref="B1084:N1084" si="427">B1083/B1485</f>
        <v>0</v>
      </c>
      <c r="C1084" s="29">
        <f t="shared" si="427"/>
        <v>0</v>
      </c>
      <c r="D1084" s="124">
        <f t="shared" si="427"/>
        <v>0</v>
      </c>
      <c r="E1084" s="29">
        <f t="shared" si="427"/>
        <v>0</v>
      </c>
      <c r="F1084" s="124">
        <f t="shared" si="427"/>
        <v>0</v>
      </c>
      <c r="G1084" s="29">
        <f t="shared" si="427"/>
        <v>0</v>
      </c>
      <c r="H1084" s="124">
        <f t="shared" si="427"/>
        <v>0</v>
      </c>
      <c r="I1084" s="29">
        <f t="shared" si="427"/>
        <v>0</v>
      </c>
      <c r="J1084" s="124">
        <f t="shared" si="427"/>
        <v>0</v>
      </c>
      <c r="K1084" s="29">
        <f t="shared" si="427"/>
        <v>0</v>
      </c>
      <c r="L1084" s="124">
        <f t="shared" si="427"/>
        <v>0</v>
      </c>
      <c r="M1084" s="29">
        <f t="shared" si="427"/>
        <v>0</v>
      </c>
      <c r="N1084" s="124">
        <f t="shared" si="427"/>
        <v>0</v>
      </c>
    </row>
    <row r="1085" spans="1:14" s="9" customFormat="1" ht="23.25" customHeight="1" x14ac:dyDescent="0.25">
      <c r="A1085" s="13" t="s">
        <v>259</v>
      </c>
      <c r="B1085" s="124">
        <f>IF(B1083&lt;&gt;0,IF(B1161&lt;&gt;0,B1083/B1161*100,0),0)</f>
        <v>0</v>
      </c>
      <c r="C1085" s="93">
        <f t="shared" ref="C1085:N1085" si="428">IF(C1083&lt;&gt;0,IF(C1161&lt;&gt;0,C1083/C1161*100,0),0)</f>
        <v>0</v>
      </c>
      <c r="D1085" s="124">
        <f t="shared" si="428"/>
        <v>0</v>
      </c>
      <c r="E1085" s="93">
        <f t="shared" si="428"/>
        <v>0</v>
      </c>
      <c r="F1085" s="124">
        <f t="shared" si="428"/>
        <v>0</v>
      </c>
      <c r="G1085" s="93">
        <f t="shared" si="428"/>
        <v>0</v>
      </c>
      <c r="H1085" s="124">
        <f t="shared" si="428"/>
        <v>0</v>
      </c>
      <c r="I1085" s="93">
        <f t="shared" si="428"/>
        <v>0</v>
      </c>
      <c r="J1085" s="124">
        <f t="shared" si="428"/>
        <v>0</v>
      </c>
      <c r="K1085" s="93">
        <f t="shared" si="428"/>
        <v>0</v>
      </c>
      <c r="L1085" s="124">
        <f t="shared" si="428"/>
        <v>0</v>
      </c>
      <c r="M1085" s="93">
        <f t="shared" si="428"/>
        <v>0</v>
      </c>
      <c r="N1085" s="124">
        <f t="shared" si="428"/>
        <v>0</v>
      </c>
    </row>
    <row r="1086" spans="1:14" s="4" customFormat="1" ht="12" customHeight="1" x14ac:dyDescent="0.25">
      <c r="A1086" s="62"/>
      <c r="B1086" s="65"/>
      <c r="C1086" s="65"/>
      <c r="D1086" s="65"/>
      <c r="E1086" s="65"/>
      <c r="F1086" s="65"/>
      <c r="G1086" s="65"/>
      <c r="H1086" s="65"/>
      <c r="I1086" s="65"/>
      <c r="J1086" s="65"/>
      <c r="K1086" s="65"/>
      <c r="L1086" s="65"/>
      <c r="M1086" s="65"/>
      <c r="N1086" s="66"/>
    </row>
    <row r="1087" spans="1:14" s="122" customFormat="1" ht="23.25" customHeight="1" x14ac:dyDescent="0.25">
      <c r="A1087" s="198" t="s">
        <v>503</v>
      </c>
      <c r="B1087" s="153"/>
      <c r="C1087" s="153"/>
      <c r="D1087" s="153"/>
      <c r="E1087" s="153"/>
      <c r="F1087" s="153"/>
      <c r="G1087" s="153"/>
      <c r="H1087" s="153"/>
      <c r="I1087" s="153"/>
      <c r="J1087" s="153"/>
      <c r="K1087" s="153"/>
      <c r="L1087" s="153"/>
      <c r="M1087" s="153"/>
      <c r="N1087" s="154"/>
    </row>
    <row r="1088" spans="1:14" s="16" customFormat="1" ht="12" customHeight="1" x14ac:dyDescent="0.25">
      <c r="A1088" s="39"/>
      <c r="B1088" s="40"/>
      <c r="C1088" s="40"/>
      <c r="D1088" s="40"/>
      <c r="E1088" s="40"/>
      <c r="F1088" s="40"/>
      <c r="G1088" s="40"/>
      <c r="H1088" s="40"/>
      <c r="I1088" s="40"/>
      <c r="J1088" s="40"/>
      <c r="K1088" s="40"/>
      <c r="L1088" s="40"/>
      <c r="M1088" s="40"/>
      <c r="N1088" s="8"/>
    </row>
    <row r="1089" spans="1:14" s="4" customFormat="1" ht="23.25" customHeight="1" x14ac:dyDescent="0.25">
      <c r="A1089" s="103" t="s">
        <v>280</v>
      </c>
      <c r="B1089" s="107"/>
      <c r="C1089" s="107"/>
      <c r="D1089" s="107"/>
      <c r="E1089" s="107"/>
      <c r="F1089" s="107"/>
      <c r="G1089" s="107"/>
      <c r="H1089" s="107"/>
      <c r="I1089" s="107"/>
      <c r="J1089" s="107"/>
      <c r="K1089" s="107"/>
      <c r="L1089" s="107"/>
      <c r="M1089" s="107"/>
      <c r="N1089" s="108"/>
    </row>
    <row r="1090" spans="1:14" s="4" customFormat="1" ht="23.25" customHeight="1" x14ac:dyDescent="0.25">
      <c r="A1090" s="12" t="s">
        <v>3</v>
      </c>
      <c r="B1090" s="106">
        <v>21</v>
      </c>
      <c r="C1090" s="11">
        <v>8</v>
      </c>
      <c r="D1090" s="106">
        <v>22</v>
      </c>
      <c r="E1090" s="92">
        <v>32</v>
      </c>
      <c r="F1090" s="106">
        <v>83</v>
      </c>
      <c r="G1090" s="11">
        <v>28</v>
      </c>
      <c r="H1090" s="106">
        <v>43</v>
      </c>
      <c r="I1090" s="92">
        <v>20</v>
      </c>
      <c r="J1090" s="106">
        <v>13</v>
      </c>
      <c r="K1090" s="11">
        <v>0</v>
      </c>
      <c r="L1090" s="106">
        <v>10</v>
      </c>
      <c r="M1090" s="11">
        <v>12</v>
      </c>
      <c r="N1090" s="105">
        <f t="shared" ref="N1090:N1099" si="429">SUM(B1090:M1090)</f>
        <v>292</v>
      </c>
    </row>
    <row r="1091" spans="1:14" s="9" customFormat="1" ht="23.25" customHeight="1" x14ac:dyDescent="0.25">
      <c r="A1091" s="10" t="s">
        <v>18</v>
      </c>
      <c r="B1091" s="106">
        <v>5</v>
      </c>
      <c r="C1091" s="11">
        <v>15</v>
      </c>
      <c r="D1091" s="106">
        <v>16</v>
      </c>
      <c r="E1091" s="92">
        <v>28</v>
      </c>
      <c r="F1091" s="106">
        <v>88</v>
      </c>
      <c r="G1091" s="11">
        <v>25</v>
      </c>
      <c r="H1091" s="106">
        <v>16</v>
      </c>
      <c r="I1091" s="92">
        <v>18</v>
      </c>
      <c r="J1091" s="106">
        <v>15</v>
      </c>
      <c r="K1091" s="11">
        <v>0</v>
      </c>
      <c r="L1091" s="106">
        <v>18</v>
      </c>
      <c r="M1091" s="11">
        <v>5</v>
      </c>
      <c r="N1091" s="105">
        <f t="shared" si="429"/>
        <v>249</v>
      </c>
    </row>
    <row r="1092" spans="1:14" s="4" customFormat="1" ht="23.25" customHeight="1" x14ac:dyDescent="0.25">
      <c r="A1092" s="10" t="s">
        <v>5</v>
      </c>
      <c r="B1092" s="106">
        <v>0</v>
      </c>
      <c r="C1092" s="11">
        <v>0</v>
      </c>
      <c r="D1092" s="106">
        <v>0</v>
      </c>
      <c r="E1092" s="92">
        <v>0</v>
      </c>
      <c r="F1092" s="106">
        <v>0</v>
      </c>
      <c r="G1092" s="11">
        <v>0</v>
      </c>
      <c r="H1092" s="106">
        <v>0</v>
      </c>
      <c r="I1092" s="92"/>
      <c r="J1092" s="106"/>
      <c r="K1092" s="11">
        <v>0</v>
      </c>
      <c r="L1092" s="106">
        <v>0</v>
      </c>
      <c r="M1092" s="11">
        <v>0</v>
      </c>
      <c r="N1092" s="105">
        <f t="shared" si="429"/>
        <v>0</v>
      </c>
    </row>
    <row r="1093" spans="1:14" s="4" customFormat="1" ht="23.25" customHeight="1" x14ac:dyDescent="0.25">
      <c r="A1093" s="12" t="s">
        <v>6</v>
      </c>
      <c r="B1093" s="106">
        <v>0</v>
      </c>
      <c r="C1093" s="11">
        <v>1</v>
      </c>
      <c r="D1093" s="106">
        <v>0</v>
      </c>
      <c r="E1093" s="92">
        <v>0</v>
      </c>
      <c r="F1093" s="106">
        <v>0</v>
      </c>
      <c r="G1093" s="11">
        <v>0</v>
      </c>
      <c r="H1093" s="106">
        <v>0</v>
      </c>
      <c r="I1093" s="92"/>
      <c r="J1093" s="106"/>
      <c r="K1093" s="11">
        <v>0</v>
      </c>
      <c r="L1093" s="106">
        <v>0</v>
      </c>
      <c r="M1093" s="11">
        <v>0</v>
      </c>
      <c r="N1093" s="105">
        <f t="shared" si="429"/>
        <v>1</v>
      </c>
    </row>
    <row r="1094" spans="1:14" s="4" customFormat="1" ht="23.25" customHeight="1" x14ac:dyDescent="0.25">
      <c r="A1094" s="12" t="s">
        <v>207</v>
      </c>
      <c r="B1094" s="106">
        <v>0</v>
      </c>
      <c r="C1094" s="11">
        <v>0</v>
      </c>
      <c r="D1094" s="106">
        <v>0</v>
      </c>
      <c r="E1094" s="92">
        <v>0</v>
      </c>
      <c r="F1094" s="106">
        <v>0</v>
      </c>
      <c r="G1094" s="11">
        <v>0</v>
      </c>
      <c r="H1094" s="106">
        <v>0</v>
      </c>
      <c r="I1094" s="92"/>
      <c r="J1094" s="106"/>
      <c r="K1094" s="11">
        <v>0</v>
      </c>
      <c r="L1094" s="106">
        <v>0</v>
      </c>
      <c r="M1094" s="11">
        <v>0</v>
      </c>
      <c r="N1094" s="105">
        <f t="shared" si="429"/>
        <v>0</v>
      </c>
    </row>
    <row r="1095" spans="1:14" s="4" customFormat="1" ht="23.25" customHeight="1" x14ac:dyDescent="0.25">
      <c r="A1095" s="12" t="s">
        <v>220</v>
      </c>
      <c r="B1095" s="106">
        <v>0</v>
      </c>
      <c r="C1095" s="11">
        <v>0</v>
      </c>
      <c r="D1095" s="106">
        <v>0</v>
      </c>
      <c r="E1095" s="92">
        <v>0</v>
      </c>
      <c r="F1095" s="106">
        <v>0</v>
      </c>
      <c r="G1095" s="11">
        <v>0</v>
      </c>
      <c r="H1095" s="106">
        <v>0</v>
      </c>
      <c r="I1095" s="92"/>
      <c r="J1095" s="106"/>
      <c r="K1095" s="11">
        <v>0</v>
      </c>
      <c r="L1095" s="106">
        <v>0</v>
      </c>
      <c r="M1095" s="11">
        <v>0</v>
      </c>
      <c r="N1095" s="105">
        <f t="shared" si="429"/>
        <v>0</v>
      </c>
    </row>
    <row r="1096" spans="1:14" s="4" customFormat="1" ht="23.25" customHeight="1" x14ac:dyDescent="0.25">
      <c r="A1096" s="12" t="s">
        <v>14</v>
      </c>
      <c r="B1096" s="106">
        <v>5</v>
      </c>
      <c r="C1096" s="11">
        <v>3</v>
      </c>
      <c r="D1096" s="106">
        <v>1</v>
      </c>
      <c r="E1096" s="92">
        <v>0</v>
      </c>
      <c r="F1096" s="106">
        <v>0</v>
      </c>
      <c r="G1096" s="11">
        <v>5</v>
      </c>
      <c r="H1096" s="106">
        <v>4</v>
      </c>
      <c r="I1096" s="92">
        <v>3</v>
      </c>
      <c r="J1096" s="106">
        <v>2</v>
      </c>
      <c r="K1096" s="11">
        <v>4</v>
      </c>
      <c r="L1096" s="106">
        <v>5</v>
      </c>
      <c r="M1096" s="11">
        <v>3</v>
      </c>
      <c r="N1096" s="105">
        <f t="shared" si="429"/>
        <v>35</v>
      </c>
    </row>
    <row r="1097" spans="1:14" s="4" customFormat="1" ht="23.25" customHeight="1" x14ac:dyDescent="0.25">
      <c r="A1097" s="12" t="s">
        <v>242</v>
      </c>
      <c r="B1097" s="106">
        <v>0</v>
      </c>
      <c r="C1097" s="11">
        <v>0</v>
      </c>
      <c r="D1097" s="106">
        <v>0</v>
      </c>
      <c r="E1097" s="92">
        <v>0</v>
      </c>
      <c r="F1097" s="106">
        <v>0</v>
      </c>
      <c r="G1097" s="11">
        <v>0</v>
      </c>
      <c r="H1097" s="106">
        <v>0</v>
      </c>
      <c r="I1097" s="92">
        <v>0</v>
      </c>
      <c r="J1097" s="106"/>
      <c r="K1097" s="11">
        <v>0</v>
      </c>
      <c r="L1097" s="106">
        <v>0</v>
      </c>
      <c r="M1097" s="11">
        <v>0</v>
      </c>
      <c r="N1097" s="105">
        <f t="shared" si="429"/>
        <v>0</v>
      </c>
    </row>
    <row r="1098" spans="1:14" s="4" customFormat="1" ht="23.25" customHeight="1" x14ac:dyDescent="0.25">
      <c r="A1098" s="12" t="s">
        <v>16</v>
      </c>
      <c r="B1098" s="106">
        <v>0</v>
      </c>
      <c r="C1098" s="11">
        <v>0</v>
      </c>
      <c r="D1098" s="106">
        <v>0</v>
      </c>
      <c r="E1098" s="92">
        <v>0</v>
      </c>
      <c r="F1098" s="106">
        <v>0</v>
      </c>
      <c r="G1098" s="11">
        <v>0</v>
      </c>
      <c r="H1098" s="106">
        <v>0</v>
      </c>
      <c r="I1098" s="92">
        <v>0</v>
      </c>
      <c r="J1098" s="106"/>
      <c r="K1098" s="11">
        <v>0</v>
      </c>
      <c r="L1098" s="106">
        <v>0</v>
      </c>
      <c r="M1098" s="11">
        <v>0</v>
      </c>
      <c r="N1098" s="105">
        <f t="shared" si="429"/>
        <v>0</v>
      </c>
    </row>
    <row r="1099" spans="1:14" s="9" customFormat="1" ht="23.25" customHeight="1" x14ac:dyDescent="0.25">
      <c r="A1099" s="13" t="s">
        <v>7</v>
      </c>
      <c r="B1099" s="105">
        <f t="shared" ref="B1099:M1099" si="430">SUM(B1090:B1098)</f>
        <v>31</v>
      </c>
      <c r="C1099" s="14">
        <f t="shared" si="430"/>
        <v>27</v>
      </c>
      <c r="D1099" s="105">
        <f t="shared" si="430"/>
        <v>39</v>
      </c>
      <c r="E1099" s="14">
        <f t="shared" si="430"/>
        <v>60</v>
      </c>
      <c r="F1099" s="105">
        <f t="shared" si="430"/>
        <v>171</v>
      </c>
      <c r="G1099" s="14">
        <f t="shared" si="430"/>
        <v>58</v>
      </c>
      <c r="H1099" s="105">
        <f t="shared" si="430"/>
        <v>63</v>
      </c>
      <c r="I1099" s="14">
        <f t="shared" si="430"/>
        <v>41</v>
      </c>
      <c r="J1099" s="105">
        <f t="shared" si="430"/>
        <v>30</v>
      </c>
      <c r="K1099" s="15">
        <f t="shared" si="430"/>
        <v>4</v>
      </c>
      <c r="L1099" s="105">
        <f t="shared" si="430"/>
        <v>33</v>
      </c>
      <c r="M1099" s="14">
        <f t="shared" si="430"/>
        <v>20</v>
      </c>
      <c r="N1099" s="105">
        <f t="shared" si="429"/>
        <v>577</v>
      </c>
    </row>
    <row r="1100" spans="1:14" s="4" customFormat="1" ht="12" customHeight="1" x14ac:dyDescent="0.25">
      <c r="A1100" s="6"/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8"/>
    </row>
    <row r="1101" spans="1:14" s="4" customFormat="1" ht="23.25" customHeight="1" x14ac:dyDescent="0.25">
      <c r="A1101" s="103" t="s">
        <v>270</v>
      </c>
      <c r="B1101" s="107"/>
      <c r="C1101" s="107"/>
      <c r="D1101" s="107"/>
      <c r="E1101" s="107"/>
      <c r="F1101" s="107"/>
      <c r="G1101" s="107"/>
      <c r="H1101" s="107"/>
      <c r="I1101" s="107"/>
      <c r="J1101" s="107"/>
      <c r="K1101" s="107"/>
      <c r="L1101" s="107"/>
      <c r="M1101" s="107"/>
      <c r="N1101" s="108"/>
    </row>
    <row r="1102" spans="1:14" s="9" customFormat="1" ht="23.25" customHeight="1" x14ac:dyDescent="0.25">
      <c r="A1102" s="13" t="s">
        <v>7</v>
      </c>
      <c r="B1102" s="105">
        <f t="shared" ref="B1102:M1102" si="431">B1099</f>
        <v>31</v>
      </c>
      <c r="C1102" s="14">
        <f t="shared" si="431"/>
        <v>27</v>
      </c>
      <c r="D1102" s="105">
        <f t="shared" si="431"/>
        <v>39</v>
      </c>
      <c r="E1102" s="14">
        <f t="shared" si="431"/>
        <v>60</v>
      </c>
      <c r="F1102" s="105">
        <f t="shared" si="431"/>
        <v>171</v>
      </c>
      <c r="G1102" s="14">
        <f t="shared" si="431"/>
        <v>58</v>
      </c>
      <c r="H1102" s="105">
        <f t="shared" si="431"/>
        <v>63</v>
      </c>
      <c r="I1102" s="14">
        <f t="shared" si="431"/>
        <v>41</v>
      </c>
      <c r="J1102" s="105">
        <f t="shared" si="431"/>
        <v>30</v>
      </c>
      <c r="K1102" s="15">
        <f t="shared" si="431"/>
        <v>4</v>
      </c>
      <c r="L1102" s="105">
        <f t="shared" si="431"/>
        <v>33</v>
      </c>
      <c r="M1102" s="14">
        <f t="shared" si="431"/>
        <v>20</v>
      </c>
      <c r="N1102" s="105">
        <f>SUM(B1102:M1102)</f>
        <v>577</v>
      </c>
    </row>
    <row r="1103" spans="1:14" s="9" customFormat="1" ht="23.25" customHeight="1" x14ac:dyDescent="0.25">
      <c r="A1103" s="13" t="s">
        <v>111</v>
      </c>
      <c r="B1103" s="124">
        <f>IF(B1120=0,0,(B1102/B1120)*100)</f>
        <v>14.832535885167463</v>
      </c>
      <c r="C1103" s="29">
        <f t="shared" ref="C1103:M1103" si="432">IF(C1120=0,0,(C1102/C1120)*100)</f>
        <v>10.62992125984252</v>
      </c>
      <c r="D1103" s="124">
        <f t="shared" si="432"/>
        <v>16.182572614107883</v>
      </c>
      <c r="E1103" s="29">
        <f t="shared" si="432"/>
        <v>19.480519480519483</v>
      </c>
      <c r="F1103" s="124">
        <f t="shared" si="432"/>
        <v>40.235294117647058</v>
      </c>
      <c r="G1103" s="29">
        <f t="shared" si="432"/>
        <v>24.472573839662449</v>
      </c>
      <c r="H1103" s="124">
        <f t="shared" si="432"/>
        <v>19.384615384615383</v>
      </c>
      <c r="I1103" s="29">
        <f t="shared" si="432"/>
        <v>15.471698113207546</v>
      </c>
      <c r="J1103" s="124">
        <f t="shared" si="432"/>
        <v>12.195121951219512</v>
      </c>
      <c r="K1103" s="30">
        <f t="shared" si="432"/>
        <v>3.5398230088495577</v>
      </c>
      <c r="L1103" s="124">
        <f t="shared" si="432"/>
        <v>15</v>
      </c>
      <c r="M1103" s="29">
        <f t="shared" si="432"/>
        <v>12.658227848101266</v>
      </c>
      <c r="N1103" s="124">
        <f>IF(N1120=0,0,(N1102/N1120)*100)</f>
        <v>19.226924358547151</v>
      </c>
    </row>
    <row r="1104" spans="1:14" s="9" customFormat="1" ht="23.25" customHeight="1" x14ac:dyDescent="0.25">
      <c r="A1104" s="13" t="s">
        <v>53</v>
      </c>
      <c r="B1104" s="124">
        <f t="shared" ref="B1104:N1104" si="433">B1102/B1485</f>
        <v>1</v>
      </c>
      <c r="C1104" s="29">
        <f t="shared" si="433"/>
        <v>0.9642857142857143</v>
      </c>
      <c r="D1104" s="124">
        <f t="shared" si="433"/>
        <v>1.2580645161290323</v>
      </c>
      <c r="E1104" s="29">
        <f t="shared" si="433"/>
        <v>2</v>
      </c>
      <c r="F1104" s="124">
        <f t="shared" si="433"/>
        <v>5.5161290322580649</v>
      </c>
      <c r="G1104" s="29">
        <f t="shared" si="433"/>
        <v>1.9333333333333333</v>
      </c>
      <c r="H1104" s="124">
        <f t="shared" si="433"/>
        <v>2.032258064516129</v>
      </c>
      <c r="I1104" s="29">
        <f t="shared" si="433"/>
        <v>1.3225806451612903</v>
      </c>
      <c r="J1104" s="124">
        <f t="shared" si="433"/>
        <v>1</v>
      </c>
      <c r="K1104" s="30">
        <f t="shared" si="433"/>
        <v>0.12903225806451613</v>
      </c>
      <c r="L1104" s="124">
        <f t="shared" si="433"/>
        <v>1.1000000000000001</v>
      </c>
      <c r="M1104" s="29">
        <f t="shared" si="433"/>
        <v>0.64516129032258063</v>
      </c>
      <c r="N1104" s="124">
        <f t="shared" si="433"/>
        <v>6.2717391304347823</v>
      </c>
    </row>
    <row r="1105" spans="1:14" s="5" customFormat="1" ht="12" customHeight="1" x14ac:dyDescent="0.25">
      <c r="A1105" s="62"/>
      <c r="B1105" s="65"/>
      <c r="C1105" s="65"/>
      <c r="D1105" s="65"/>
      <c r="E1105" s="65"/>
      <c r="F1105" s="65"/>
      <c r="G1105" s="65"/>
      <c r="H1105" s="65"/>
      <c r="I1105" s="65"/>
      <c r="J1105" s="65"/>
      <c r="K1105" s="65"/>
      <c r="L1105" s="65"/>
      <c r="M1105" s="65"/>
      <c r="N1105" s="66"/>
    </row>
    <row r="1106" spans="1:14" s="9" customFormat="1" ht="23.25" customHeight="1" x14ac:dyDescent="0.25">
      <c r="A1106" s="184" t="s">
        <v>281</v>
      </c>
      <c r="B1106" s="107"/>
      <c r="C1106" s="107"/>
      <c r="D1106" s="107"/>
      <c r="E1106" s="107"/>
      <c r="F1106" s="107"/>
      <c r="G1106" s="107"/>
      <c r="H1106" s="107"/>
      <c r="I1106" s="107"/>
      <c r="J1106" s="107"/>
      <c r="K1106" s="107"/>
      <c r="L1106" s="107"/>
      <c r="M1106" s="107"/>
      <c r="N1106" s="108"/>
    </row>
    <row r="1107" spans="1:14" s="9" customFormat="1" ht="23.25" customHeight="1" x14ac:dyDescent="0.25">
      <c r="A1107" s="12" t="s">
        <v>74</v>
      </c>
      <c r="B1107" s="106">
        <v>0</v>
      </c>
      <c r="C1107" s="11">
        <v>1</v>
      </c>
      <c r="D1107" s="106">
        <v>2</v>
      </c>
      <c r="E1107" s="92">
        <v>1</v>
      </c>
      <c r="F1107" s="106">
        <v>1</v>
      </c>
      <c r="G1107" s="11">
        <v>3</v>
      </c>
      <c r="H1107" s="175">
        <v>1</v>
      </c>
      <c r="I1107" s="11">
        <v>0</v>
      </c>
      <c r="J1107" s="106">
        <v>0</v>
      </c>
      <c r="K1107" s="11">
        <v>2</v>
      </c>
      <c r="L1107" s="106">
        <v>5</v>
      </c>
      <c r="M1107" s="11">
        <v>3</v>
      </c>
      <c r="N1107" s="105">
        <f>SUM(B1107:M1107)</f>
        <v>19</v>
      </c>
    </row>
    <row r="1108" spans="1:14" s="9" customFormat="1" ht="23.25" customHeight="1" x14ac:dyDescent="0.25">
      <c r="A1108" s="12" t="s">
        <v>91</v>
      </c>
      <c r="B1108" s="106">
        <v>4</v>
      </c>
      <c r="C1108" s="11">
        <v>14</v>
      </c>
      <c r="D1108" s="106">
        <v>3</v>
      </c>
      <c r="E1108" s="11">
        <v>13</v>
      </c>
      <c r="F1108" s="106">
        <v>15</v>
      </c>
      <c r="G1108" s="11">
        <v>10</v>
      </c>
      <c r="H1108" s="175">
        <v>26</v>
      </c>
      <c r="I1108" s="11">
        <v>38</v>
      </c>
      <c r="J1108" s="106">
        <v>15</v>
      </c>
      <c r="K1108" s="11"/>
      <c r="L1108" s="106">
        <v>37</v>
      </c>
      <c r="M1108" s="92">
        <v>8</v>
      </c>
      <c r="N1108" s="105">
        <f>SUM(B1108:M1108)</f>
        <v>183</v>
      </c>
    </row>
    <row r="1109" spans="1:14" s="9" customFormat="1" ht="23.25" customHeight="1" x14ac:dyDescent="0.25">
      <c r="A1109" s="13" t="s">
        <v>7</v>
      </c>
      <c r="B1109" s="105">
        <f>SUM(B1107:B1108)</f>
        <v>4</v>
      </c>
      <c r="C1109" s="44">
        <f t="shared" ref="C1109:M1109" si="434">SUM(C1107:C1108)</f>
        <v>15</v>
      </c>
      <c r="D1109" s="105">
        <f t="shared" si="434"/>
        <v>5</v>
      </c>
      <c r="E1109" s="44">
        <f t="shared" si="434"/>
        <v>14</v>
      </c>
      <c r="F1109" s="105">
        <f t="shared" si="434"/>
        <v>16</v>
      </c>
      <c r="G1109" s="44">
        <f t="shared" si="434"/>
        <v>13</v>
      </c>
      <c r="H1109" s="105">
        <f t="shared" si="434"/>
        <v>27</v>
      </c>
      <c r="I1109" s="44">
        <f t="shared" si="434"/>
        <v>38</v>
      </c>
      <c r="J1109" s="105">
        <f t="shared" si="434"/>
        <v>15</v>
      </c>
      <c r="K1109" s="44">
        <f t="shared" si="434"/>
        <v>2</v>
      </c>
      <c r="L1109" s="105">
        <f t="shared" si="434"/>
        <v>42</v>
      </c>
      <c r="M1109" s="44">
        <f t="shared" si="434"/>
        <v>11</v>
      </c>
      <c r="N1109" s="105">
        <f>SUM(B1109:M1109)</f>
        <v>202</v>
      </c>
    </row>
    <row r="1110" spans="1:14" s="9" customFormat="1" ht="23.25" customHeight="1" x14ac:dyDescent="0.25">
      <c r="A1110" s="13" t="s">
        <v>92</v>
      </c>
      <c r="B1110" s="124">
        <f>IF(B1120=0,0,(B1109/B1120)*100)</f>
        <v>1.9138755980861244</v>
      </c>
      <c r="C1110" s="29">
        <f t="shared" ref="C1110:M1110" si="435">IF(C1120=0,0,(C1109/C1120)*100)</f>
        <v>5.9055118110236222</v>
      </c>
      <c r="D1110" s="124">
        <f t="shared" si="435"/>
        <v>2.0746887966804977</v>
      </c>
      <c r="E1110" s="29">
        <f t="shared" si="435"/>
        <v>4.5454545454545459</v>
      </c>
      <c r="F1110" s="124">
        <f t="shared" si="435"/>
        <v>3.7647058823529407</v>
      </c>
      <c r="G1110" s="29">
        <f t="shared" si="435"/>
        <v>5.485232067510549</v>
      </c>
      <c r="H1110" s="124">
        <f t="shared" si="435"/>
        <v>8.3076923076923084</v>
      </c>
      <c r="I1110" s="29">
        <f t="shared" si="435"/>
        <v>14.339622641509434</v>
      </c>
      <c r="J1110" s="124">
        <f t="shared" si="435"/>
        <v>6.0975609756097562</v>
      </c>
      <c r="K1110" s="30">
        <f t="shared" si="435"/>
        <v>1.7699115044247788</v>
      </c>
      <c r="L1110" s="124">
        <f t="shared" si="435"/>
        <v>19.090909090909093</v>
      </c>
      <c r="M1110" s="29">
        <f t="shared" si="435"/>
        <v>6.962025316455696</v>
      </c>
      <c r="N1110" s="124">
        <f>IF(N1120=0,0,(N1109/N1120)*100)</f>
        <v>6.731089636787738</v>
      </c>
    </row>
    <row r="1111" spans="1:14" s="9" customFormat="1" ht="23.25" customHeight="1" x14ac:dyDescent="0.25">
      <c r="A1111" s="13" t="s">
        <v>53</v>
      </c>
      <c r="B1111" s="124">
        <f t="shared" ref="B1111:N1111" si="436">B1109/B1485</f>
        <v>0.12903225806451613</v>
      </c>
      <c r="C1111" s="29">
        <f t="shared" si="436"/>
        <v>0.5357142857142857</v>
      </c>
      <c r="D1111" s="124">
        <f t="shared" si="436"/>
        <v>0.16129032258064516</v>
      </c>
      <c r="E1111" s="29">
        <f t="shared" si="436"/>
        <v>0.46666666666666667</v>
      </c>
      <c r="F1111" s="124">
        <f t="shared" si="436"/>
        <v>0.5161290322580645</v>
      </c>
      <c r="G1111" s="29">
        <f t="shared" si="436"/>
        <v>0.43333333333333335</v>
      </c>
      <c r="H1111" s="124">
        <f t="shared" si="436"/>
        <v>0.87096774193548387</v>
      </c>
      <c r="I1111" s="29">
        <f t="shared" si="436"/>
        <v>1.2258064516129032</v>
      </c>
      <c r="J1111" s="124">
        <f t="shared" si="436"/>
        <v>0.5</v>
      </c>
      <c r="K1111" s="30">
        <f t="shared" si="436"/>
        <v>6.4516129032258063E-2</v>
      </c>
      <c r="L1111" s="124">
        <f t="shared" si="436"/>
        <v>1.4</v>
      </c>
      <c r="M1111" s="29">
        <f t="shared" si="436"/>
        <v>0.35483870967741937</v>
      </c>
      <c r="N1111" s="124">
        <f t="shared" si="436"/>
        <v>2.1956521739130435</v>
      </c>
    </row>
    <row r="1112" spans="1:14" s="5" customFormat="1" ht="12" customHeight="1" x14ac:dyDescent="0.25">
      <c r="A1112" s="67"/>
      <c r="B1112" s="65"/>
      <c r="C1112" s="65"/>
      <c r="D1112" s="65"/>
      <c r="E1112" s="65"/>
      <c r="F1112" s="65"/>
      <c r="G1112" s="65"/>
      <c r="H1112" s="65"/>
      <c r="I1112" s="65"/>
      <c r="J1112" s="65"/>
      <c r="K1112" s="65"/>
      <c r="L1112" s="65"/>
      <c r="M1112" s="65"/>
      <c r="N1112" s="66"/>
    </row>
    <row r="1113" spans="1:14" s="9" customFormat="1" ht="23.25" customHeight="1" x14ac:dyDescent="0.25">
      <c r="A1113" s="103" t="s">
        <v>271</v>
      </c>
      <c r="B1113" s="109"/>
      <c r="C1113" s="109"/>
      <c r="D1113" s="109"/>
      <c r="E1113" s="109"/>
      <c r="F1113" s="109"/>
      <c r="G1113" s="109"/>
      <c r="H1113" s="109"/>
      <c r="I1113" s="109"/>
      <c r="J1113" s="109"/>
      <c r="K1113" s="109"/>
      <c r="L1113" s="109"/>
      <c r="M1113" s="109"/>
      <c r="N1113" s="110"/>
    </row>
    <row r="1114" spans="1:14" s="4" customFormat="1" ht="23.25" customHeight="1" x14ac:dyDescent="0.25">
      <c r="A1114" s="12" t="s">
        <v>260</v>
      </c>
      <c r="B1114" s="106">
        <v>174</v>
      </c>
      <c r="C1114" s="92">
        <v>212</v>
      </c>
      <c r="D1114" s="106">
        <v>197</v>
      </c>
      <c r="E1114" s="11">
        <v>234</v>
      </c>
      <c r="F1114" s="106">
        <v>238</v>
      </c>
      <c r="G1114" s="11">
        <v>166</v>
      </c>
      <c r="H1114" s="106">
        <v>235</v>
      </c>
      <c r="I1114" s="11">
        <v>186</v>
      </c>
      <c r="J1114" s="106">
        <v>201</v>
      </c>
      <c r="K1114" s="11">
        <v>107</v>
      </c>
      <c r="L1114" s="106">
        <v>145</v>
      </c>
      <c r="M1114" s="11">
        <v>127</v>
      </c>
      <c r="N1114" s="105">
        <f>SUM(B1114:M1114)</f>
        <v>2222</v>
      </c>
    </row>
    <row r="1115" spans="1:14" s="9" customFormat="1" ht="23.25" customHeight="1" x14ac:dyDescent="0.25">
      <c r="A1115" s="13" t="s">
        <v>7</v>
      </c>
      <c r="B1115" s="105">
        <f t="shared" ref="B1115:M1115" si="437">SUM(B1114:B1114)</f>
        <v>174</v>
      </c>
      <c r="C1115" s="44">
        <f t="shared" si="437"/>
        <v>212</v>
      </c>
      <c r="D1115" s="105">
        <f t="shared" si="437"/>
        <v>197</v>
      </c>
      <c r="E1115" s="44">
        <f t="shared" si="437"/>
        <v>234</v>
      </c>
      <c r="F1115" s="105">
        <f t="shared" si="437"/>
        <v>238</v>
      </c>
      <c r="G1115" s="44">
        <f t="shared" si="437"/>
        <v>166</v>
      </c>
      <c r="H1115" s="105">
        <f t="shared" si="437"/>
        <v>235</v>
      </c>
      <c r="I1115" s="44">
        <f t="shared" si="437"/>
        <v>186</v>
      </c>
      <c r="J1115" s="105">
        <f t="shared" si="437"/>
        <v>201</v>
      </c>
      <c r="K1115" s="44">
        <f t="shared" si="437"/>
        <v>107</v>
      </c>
      <c r="L1115" s="105">
        <f t="shared" si="437"/>
        <v>145</v>
      </c>
      <c r="M1115" s="44">
        <f t="shared" si="437"/>
        <v>127</v>
      </c>
      <c r="N1115" s="105">
        <f>SUM(B1115:M1115)</f>
        <v>2222</v>
      </c>
    </row>
    <row r="1116" spans="1:14" s="4" customFormat="1" ht="23.25" customHeight="1" x14ac:dyDescent="0.25">
      <c r="A1116" s="13" t="s">
        <v>112</v>
      </c>
      <c r="B1116" s="124">
        <f>IF(B1120=0,0,(B1115/B1120)*100)</f>
        <v>83.253588516746419</v>
      </c>
      <c r="C1116" s="29">
        <f t="shared" ref="C1116:M1116" si="438">IF(C1120=0,0,(C1115/C1120)*100)</f>
        <v>83.464566929133852</v>
      </c>
      <c r="D1116" s="124">
        <f t="shared" si="438"/>
        <v>81.742738589211612</v>
      </c>
      <c r="E1116" s="29">
        <f t="shared" si="438"/>
        <v>75.974025974025977</v>
      </c>
      <c r="F1116" s="124">
        <f t="shared" si="438"/>
        <v>56.000000000000007</v>
      </c>
      <c r="G1116" s="29">
        <f t="shared" si="438"/>
        <v>70.042194092827003</v>
      </c>
      <c r="H1116" s="124">
        <f t="shared" si="438"/>
        <v>72.307692307692307</v>
      </c>
      <c r="I1116" s="29">
        <f t="shared" si="438"/>
        <v>70.188679245283012</v>
      </c>
      <c r="J1116" s="124">
        <f t="shared" si="438"/>
        <v>81.707317073170728</v>
      </c>
      <c r="K1116" s="30">
        <f t="shared" si="438"/>
        <v>94.690265486725664</v>
      </c>
      <c r="L1116" s="124">
        <f t="shared" si="438"/>
        <v>65.909090909090907</v>
      </c>
      <c r="M1116" s="29">
        <f t="shared" si="438"/>
        <v>80.379746835443029</v>
      </c>
      <c r="N1116" s="124">
        <f>IF(N1120=0,0,(N1115/N1120)*100)</f>
        <v>74.041986004665119</v>
      </c>
    </row>
    <row r="1117" spans="1:14" s="4" customFormat="1" ht="23.25" customHeight="1" x14ac:dyDescent="0.25">
      <c r="A1117" s="13" t="s">
        <v>53</v>
      </c>
      <c r="B1117" s="124">
        <f t="shared" ref="B1117:N1117" si="439">B1115/B1485</f>
        <v>5.612903225806452</v>
      </c>
      <c r="C1117" s="29">
        <f t="shared" si="439"/>
        <v>7.5714285714285712</v>
      </c>
      <c r="D1117" s="124">
        <f t="shared" si="439"/>
        <v>6.354838709677419</v>
      </c>
      <c r="E1117" s="29">
        <f t="shared" si="439"/>
        <v>7.8</v>
      </c>
      <c r="F1117" s="124">
        <f t="shared" si="439"/>
        <v>7.67741935483871</v>
      </c>
      <c r="G1117" s="29">
        <f t="shared" si="439"/>
        <v>5.5333333333333332</v>
      </c>
      <c r="H1117" s="124">
        <f t="shared" si="439"/>
        <v>7.580645161290323</v>
      </c>
      <c r="I1117" s="29">
        <f t="shared" si="439"/>
        <v>6</v>
      </c>
      <c r="J1117" s="124">
        <f t="shared" si="439"/>
        <v>6.7</v>
      </c>
      <c r="K1117" s="30">
        <f t="shared" si="439"/>
        <v>3.4516129032258065</v>
      </c>
      <c r="L1117" s="124">
        <f t="shared" si="439"/>
        <v>4.833333333333333</v>
      </c>
      <c r="M1117" s="29">
        <f t="shared" si="439"/>
        <v>4.096774193548387</v>
      </c>
      <c r="N1117" s="124">
        <f t="shared" si="439"/>
        <v>24.152173913043477</v>
      </c>
    </row>
    <row r="1118" spans="1:14" s="16" customFormat="1" ht="12" customHeight="1" x14ac:dyDescent="0.25">
      <c r="A1118" s="62"/>
      <c r="B1118" s="65"/>
      <c r="C1118" s="65"/>
      <c r="D1118" s="65"/>
      <c r="E1118" s="65"/>
      <c r="F1118" s="65"/>
      <c r="G1118" s="65"/>
      <c r="H1118" s="65"/>
      <c r="I1118" s="65"/>
      <c r="J1118" s="65"/>
      <c r="K1118" s="65"/>
      <c r="L1118" s="65"/>
      <c r="M1118" s="65"/>
      <c r="N1118" s="66"/>
    </row>
    <row r="1119" spans="1:14" s="4" customFormat="1" ht="23.25" customHeight="1" x14ac:dyDescent="0.25">
      <c r="A1119" s="103" t="s">
        <v>282</v>
      </c>
      <c r="B1119" s="107"/>
      <c r="C1119" s="107"/>
      <c r="D1119" s="107"/>
      <c r="E1119" s="107"/>
      <c r="F1119" s="107"/>
      <c r="G1119" s="107"/>
      <c r="H1119" s="107"/>
      <c r="I1119" s="107"/>
      <c r="J1119" s="107"/>
      <c r="K1119" s="107"/>
      <c r="L1119" s="107"/>
      <c r="M1119" s="107"/>
      <c r="N1119" s="108"/>
    </row>
    <row r="1120" spans="1:14" s="9" customFormat="1" ht="23.25" customHeight="1" x14ac:dyDescent="0.25">
      <c r="A1120" s="13" t="s">
        <v>7</v>
      </c>
      <c r="B1120" s="105">
        <f t="shared" ref="B1120:M1120" si="440">B1102+B1109+B1115</f>
        <v>209</v>
      </c>
      <c r="C1120" s="14">
        <f t="shared" si="440"/>
        <v>254</v>
      </c>
      <c r="D1120" s="105">
        <f t="shared" si="440"/>
        <v>241</v>
      </c>
      <c r="E1120" s="14">
        <f t="shared" si="440"/>
        <v>308</v>
      </c>
      <c r="F1120" s="105">
        <f t="shared" si="440"/>
        <v>425</v>
      </c>
      <c r="G1120" s="14">
        <f t="shared" si="440"/>
        <v>237</v>
      </c>
      <c r="H1120" s="105">
        <f>H1102+H1109+H1115</f>
        <v>325</v>
      </c>
      <c r="I1120" s="14">
        <f t="shared" si="440"/>
        <v>265</v>
      </c>
      <c r="J1120" s="105">
        <f>J1102+J1109+J1115</f>
        <v>246</v>
      </c>
      <c r="K1120" s="14">
        <f t="shared" si="440"/>
        <v>113</v>
      </c>
      <c r="L1120" s="105">
        <f t="shared" si="440"/>
        <v>220</v>
      </c>
      <c r="M1120" s="44">
        <f t="shared" si="440"/>
        <v>158</v>
      </c>
      <c r="N1120" s="105">
        <f>SUM(B1120:M1120)</f>
        <v>3001</v>
      </c>
    </row>
    <row r="1121" spans="1:14" s="4" customFormat="1" ht="23.25" customHeight="1" x14ac:dyDescent="0.25">
      <c r="A1121" s="13" t="s">
        <v>53</v>
      </c>
      <c r="B1121" s="124">
        <f t="shared" ref="B1121:N1121" si="441">B1120/B1485</f>
        <v>6.741935483870968</v>
      </c>
      <c r="C1121" s="29">
        <f t="shared" si="441"/>
        <v>9.0714285714285712</v>
      </c>
      <c r="D1121" s="124">
        <f t="shared" si="441"/>
        <v>7.774193548387097</v>
      </c>
      <c r="E1121" s="29">
        <f t="shared" si="441"/>
        <v>10.266666666666667</v>
      </c>
      <c r="F1121" s="124">
        <f t="shared" si="441"/>
        <v>13.709677419354838</v>
      </c>
      <c r="G1121" s="29">
        <f t="shared" si="441"/>
        <v>7.9</v>
      </c>
      <c r="H1121" s="124">
        <f t="shared" si="441"/>
        <v>10.483870967741936</v>
      </c>
      <c r="I1121" s="29">
        <f t="shared" si="441"/>
        <v>8.5483870967741939</v>
      </c>
      <c r="J1121" s="124">
        <f t="shared" si="441"/>
        <v>8.1999999999999993</v>
      </c>
      <c r="K1121" s="29">
        <f t="shared" si="441"/>
        <v>3.6451612903225805</v>
      </c>
      <c r="L1121" s="124">
        <f t="shared" si="441"/>
        <v>7.333333333333333</v>
      </c>
      <c r="M1121" s="29">
        <f t="shared" si="441"/>
        <v>5.096774193548387</v>
      </c>
      <c r="N1121" s="124">
        <f t="shared" si="441"/>
        <v>32.619565217391305</v>
      </c>
    </row>
    <row r="1122" spans="1:14" s="9" customFormat="1" ht="23.25" customHeight="1" x14ac:dyDescent="0.25">
      <c r="A1122" s="13" t="s">
        <v>259</v>
      </c>
      <c r="B1122" s="124">
        <f>IF(B1120&lt;&gt;0,IF(B1161&lt;&gt;0,B1120/B1161*100,0),0)</f>
        <v>1.4229302832244008</v>
      </c>
      <c r="C1122" s="93">
        <f t="shared" ref="C1122:N1122" si="442">IF(C1120&lt;&gt;0,IF(C1161&lt;&gt;0,C1120/C1161*100,0),0)</f>
        <v>1.6926562708250035</v>
      </c>
      <c r="D1122" s="124">
        <f t="shared" si="442"/>
        <v>1.4182310363090684</v>
      </c>
      <c r="E1122" s="93">
        <f t="shared" si="442"/>
        <v>2.1482876473460277</v>
      </c>
      <c r="F1122" s="124">
        <f t="shared" si="442"/>
        <v>2.3301716102856513</v>
      </c>
      <c r="G1122" s="93">
        <f t="shared" si="442"/>
        <v>1.3680443315631494</v>
      </c>
      <c r="H1122" s="124">
        <f t="shared" si="442"/>
        <v>1.7954809126567592</v>
      </c>
      <c r="I1122" s="93">
        <f t="shared" si="442"/>
        <v>1.461423923233883</v>
      </c>
      <c r="J1122" s="124">
        <f t="shared" si="442"/>
        <v>1.3183986280079318</v>
      </c>
      <c r="K1122" s="93">
        <f t="shared" si="442"/>
        <v>0.72440541060324382</v>
      </c>
      <c r="L1122" s="124">
        <f t="shared" si="442"/>
        <v>1.3480392156862746</v>
      </c>
      <c r="M1122" s="93">
        <f t="shared" si="442"/>
        <v>1.1591225882180323</v>
      </c>
      <c r="N1122" s="124">
        <f t="shared" si="442"/>
        <v>1.5231183068568239</v>
      </c>
    </row>
    <row r="1123" spans="1:14" s="4" customFormat="1" ht="12" customHeight="1" x14ac:dyDescent="0.25">
      <c r="A1123" s="62"/>
      <c r="B1123" s="68"/>
      <c r="C1123" s="68"/>
      <c r="D1123" s="68"/>
      <c r="E1123" s="68"/>
      <c r="F1123" s="68"/>
      <c r="G1123" s="68"/>
      <c r="H1123" s="68"/>
      <c r="I1123" s="68"/>
      <c r="J1123" s="68"/>
      <c r="K1123" s="68"/>
      <c r="L1123" s="68"/>
      <c r="M1123" s="68"/>
      <c r="N1123" s="69"/>
    </row>
    <row r="1124" spans="1:14" s="122" customFormat="1" ht="23.25" customHeight="1" x14ac:dyDescent="0.25">
      <c r="A1124" s="208" t="s">
        <v>504</v>
      </c>
      <c r="B1124" s="107"/>
      <c r="C1124" s="107"/>
      <c r="D1124" s="107"/>
      <c r="E1124" s="107"/>
      <c r="F1124" s="107"/>
      <c r="G1124" s="107"/>
      <c r="H1124" s="107"/>
      <c r="I1124" s="107"/>
      <c r="J1124" s="107"/>
      <c r="K1124" s="107"/>
      <c r="L1124" s="107"/>
      <c r="M1124" s="107"/>
      <c r="N1124" s="108"/>
    </row>
    <row r="1125" spans="1:14" s="16" customFormat="1" ht="12" customHeight="1" x14ac:dyDescent="0.25">
      <c r="A1125" s="39"/>
      <c r="B1125" s="40"/>
      <c r="C1125" s="40"/>
      <c r="D1125" s="40"/>
      <c r="E1125" s="40"/>
      <c r="F1125" s="40"/>
      <c r="G1125" s="40"/>
      <c r="H1125" s="40"/>
      <c r="I1125" s="40"/>
      <c r="J1125" s="40"/>
      <c r="K1125" s="40"/>
      <c r="L1125" s="40"/>
      <c r="M1125" s="40"/>
      <c r="N1125" s="8"/>
    </row>
    <row r="1126" spans="1:14" s="4" customFormat="1" ht="23.25" customHeight="1" x14ac:dyDescent="0.25">
      <c r="A1126" s="103" t="s">
        <v>505</v>
      </c>
      <c r="B1126" s="107"/>
      <c r="C1126" s="107"/>
      <c r="D1126" s="107"/>
      <c r="E1126" s="107"/>
      <c r="F1126" s="107"/>
      <c r="G1126" s="107"/>
      <c r="H1126" s="107"/>
      <c r="I1126" s="107"/>
      <c r="J1126" s="107"/>
      <c r="K1126" s="107"/>
      <c r="L1126" s="107"/>
      <c r="M1126" s="107"/>
      <c r="N1126" s="108"/>
    </row>
    <row r="1127" spans="1:14" s="4" customFormat="1" ht="23.25" customHeight="1" x14ac:dyDescent="0.25">
      <c r="A1127" s="12" t="s">
        <v>22</v>
      </c>
      <c r="B1127" s="106">
        <v>0</v>
      </c>
      <c r="C1127" s="11">
        <v>2</v>
      </c>
      <c r="D1127" s="106">
        <v>3</v>
      </c>
      <c r="E1127" s="19">
        <v>3</v>
      </c>
      <c r="F1127" s="106">
        <v>2</v>
      </c>
      <c r="G1127" s="19">
        <v>2</v>
      </c>
      <c r="H1127" s="106">
        <v>6</v>
      </c>
      <c r="I1127" s="19">
        <v>2</v>
      </c>
      <c r="J1127" s="106">
        <v>3</v>
      </c>
      <c r="K1127" s="19">
        <v>7</v>
      </c>
      <c r="L1127" s="106">
        <v>3</v>
      </c>
      <c r="M1127" s="19">
        <v>2</v>
      </c>
      <c r="N1127" s="105">
        <f>SUM(B1127:M1127)</f>
        <v>35</v>
      </c>
    </row>
    <row r="1128" spans="1:14" s="4" customFormat="1" ht="23.25" customHeight="1" x14ac:dyDescent="0.25">
      <c r="A1128" s="10" t="s">
        <v>18</v>
      </c>
      <c r="B1128" s="106">
        <v>0</v>
      </c>
      <c r="C1128" s="11">
        <v>1</v>
      </c>
      <c r="D1128" s="106">
        <v>0</v>
      </c>
      <c r="E1128" s="19">
        <v>0</v>
      </c>
      <c r="F1128" s="106">
        <v>1</v>
      </c>
      <c r="G1128" s="19">
        <v>1</v>
      </c>
      <c r="H1128" s="106">
        <v>0</v>
      </c>
      <c r="I1128" s="19">
        <v>0</v>
      </c>
      <c r="J1128" s="106">
        <v>0</v>
      </c>
      <c r="K1128" s="19">
        <v>0</v>
      </c>
      <c r="L1128" s="106">
        <v>0</v>
      </c>
      <c r="M1128" s="19">
        <v>0</v>
      </c>
      <c r="N1128" s="105">
        <f t="shared" ref="N1128:N1135" si="443">SUM(B1128:M1128)</f>
        <v>3</v>
      </c>
    </row>
    <row r="1129" spans="1:14" s="4" customFormat="1" ht="23.25" customHeight="1" x14ac:dyDescent="0.25">
      <c r="A1129" s="10" t="s">
        <v>5</v>
      </c>
      <c r="B1129" s="106">
        <v>0</v>
      </c>
      <c r="C1129" s="11">
        <v>0</v>
      </c>
      <c r="D1129" s="106">
        <v>0</v>
      </c>
      <c r="E1129" s="19">
        <v>0</v>
      </c>
      <c r="F1129" s="106">
        <v>0</v>
      </c>
      <c r="G1129" s="19">
        <v>0</v>
      </c>
      <c r="H1129" s="106">
        <v>0</v>
      </c>
      <c r="I1129" s="19">
        <v>0</v>
      </c>
      <c r="J1129" s="106">
        <v>0</v>
      </c>
      <c r="K1129" s="19">
        <v>0</v>
      </c>
      <c r="L1129" s="106">
        <v>0</v>
      </c>
      <c r="M1129" s="19">
        <v>0</v>
      </c>
      <c r="N1129" s="105">
        <f t="shared" si="443"/>
        <v>0</v>
      </c>
    </row>
    <row r="1130" spans="1:14" s="4" customFormat="1" ht="23.25" customHeight="1" x14ac:dyDescent="0.25">
      <c r="A1130" s="12" t="s">
        <v>6</v>
      </c>
      <c r="B1130" s="106">
        <v>0</v>
      </c>
      <c r="C1130" s="11">
        <v>1</v>
      </c>
      <c r="D1130" s="106">
        <v>0</v>
      </c>
      <c r="E1130" s="19">
        <v>2</v>
      </c>
      <c r="F1130" s="106">
        <v>1</v>
      </c>
      <c r="G1130" s="19">
        <v>0</v>
      </c>
      <c r="H1130" s="106">
        <v>0</v>
      </c>
      <c r="I1130" s="19">
        <v>0</v>
      </c>
      <c r="J1130" s="106">
        <v>2</v>
      </c>
      <c r="K1130" s="19">
        <v>1</v>
      </c>
      <c r="L1130" s="106">
        <v>0</v>
      </c>
      <c r="M1130" s="19">
        <v>1</v>
      </c>
      <c r="N1130" s="105">
        <f t="shared" si="443"/>
        <v>8</v>
      </c>
    </row>
    <row r="1131" spans="1:14" s="9" customFormat="1" ht="23.25" customHeight="1" x14ac:dyDescent="0.25">
      <c r="A1131" s="12" t="s">
        <v>207</v>
      </c>
      <c r="B1131" s="106">
        <v>0</v>
      </c>
      <c r="C1131" s="11">
        <v>0</v>
      </c>
      <c r="D1131" s="106">
        <v>0</v>
      </c>
      <c r="E1131" s="19">
        <v>0</v>
      </c>
      <c r="F1131" s="106">
        <v>0</v>
      </c>
      <c r="G1131" s="19">
        <v>0</v>
      </c>
      <c r="H1131" s="106">
        <v>0</v>
      </c>
      <c r="I1131" s="19">
        <v>0</v>
      </c>
      <c r="J1131" s="106">
        <v>0</v>
      </c>
      <c r="K1131" s="19"/>
      <c r="L1131" s="106">
        <v>0</v>
      </c>
      <c r="M1131" s="19">
        <v>0</v>
      </c>
      <c r="N1131" s="105">
        <f t="shared" si="443"/>
        <v>0</v>
      </c>
    </row>
    <row r="1132" spans="1:14" s="9" customFormat="1" ht="23.25" customHeight="1" x14ac:dyDescent="0.25">
      <c r="A1132" s="12" t="s">
        <v>220</v>
      </c>
      <c r="B1132" s="106">
        <v>0</v>
      </c>
      <c r="C1132" s="11" t="s">
        <v>425</v>
      </c>
      <c r="D1132" s="106">
        <v>0</v>
      </c>
      <c r="E1132" s="19">
        <v>0</v>
      </c>
      <c r="F1132" s="106">
        <v>0</v>
      </c>
      <c r="G1132" s="19">
        <v>0</v>
      </c>
      <c r="H1132" s="106">
        <v>0</v>
      </c>
      <c r="I1132" s="19">
        <v>0</v>
      </c>
      <c r="J1132" s="106">
        <v>0</v>
      </c>
      <c r="K1132" s="19"/>
      <c r="L1132" s="106">
        <v>0</v>
      </c>
      <c r="M1132" s="19">
        <v>0</v>
      </c>
      <c r="N1132" s="105">
        <f t="shared" si="443"/>
        <v>0</v>
      </c>
    </row>
    <row r="1133" spans="1:14" s="9" customFormat="1" ht="23.25" customHeight="1" x14ac:dyDescent="0.25">
      <c r="A1133" s="12" t="s">
        <v>14</v>
      </c>
      <c r="B1133" s="106">
        <v>1</v>
      </c>
      <c r="C1133" s="11">
        <v>5</v>
      </c>
      <c r="D1133" s="106">
        <v>2</v>
      </c>
      <c r="E1133" s="19">
        <v>4</v>
      </c>
      <c r="F1133" s="106">
        <v>2</v>
      </c>
      <c r="G1133" s="19">
        <v>3</v>
      </c>
      <c r="H1133" s="106">
        <v>6</v>
      </c>
      <c r="I1133" s="19">
        <v>4</v>
      </c>
      <c r="J1133" s="106">
        <v>6</v>
      </c>
      <c r="K1133" s="19">
        <v>5</v>
      </c>
      <c r="L1133" s="106">
        <v>2</v>
      </c>
      <c r="M1133" s="19">
        <v>1</v>
      </c>
      <c r="N1133" s="105">
        <f t="shared" si="443"/>
        <v>41</v>
      </c>
    </row>
    <row r="1134" spans="1:14" s="9" customFormat="1" ht="23.25" customHeight="1" x14ac:dyDescent="0.25">
      <c r="A1134" s="12" t="s">
        <v>242</v>
      </c>
      <c r="B1134" s="106">
        <v>1</v>
      </c>
      <c r="C1134" s="11">
        <v>1</v>
      </c>
      <c r="D1134" s="106">
        <v>2</v>
      </c>
      <c r="E1134" s="19">
        <v>0</v>
      </c>
      <c r="F1134" s="106">
        <v>1</v>
      </c>
      <c r="G1134" s="19">
        <v>1</v>
      </c>
      <c r="H1134" s="106">
        <v>0</v>
      </c>
      <c r="I1134" s="19">
        <v>1</v>
      </c>
      <c r="J1134" s="106">
        <v>1</v>
      </c>
      <c r="K1134" s="19">
        <v>4</v>
      </c>
      <c r="L1134" s="106">
        <v>0</v>
      </c>
      <c r="M1134" s="19">
        <v>1</v>
      </c>
      <c r="N1134" s="105">
        <f t="shared" si="443"/>
        <v>13</v>
      </c>
    </row>
    <row r="1135" spans="1:14" s="9" customFormat="1" ht="23.25" customHeight="1" x14ac:dyDescent="0.25">
      <c r="A1135" s="12" t="s">
        <v>16</v>
      </c>
      <c r="B1135" s="106">
        <v>1</v>
      </c>
      <c r="C1135" s="11">
        <v>3</v>
      </c>
      <c r="D1135" s="106">
        <v>5</v>
      </c>
      <c r="E1135" s="19">
        <v>2</v>
      </c>
      <c r="F1135" s="106">
        <v>0</v>
      </c>
      <c r="G1135" s="19">
        <v>2</v>
      </c>
      <c r="H1135" s="106">
        <v>0</v>
      </c>
      <c r="I1135" s="19">
        <v>2</v>
      </c>
      <c r="J1135" s="106">
        <v>3</v>
      </c>
      <c r="K1135" s="19">
        <v>2</v>
      </c>
      <c r="L1135" s="106">
        <v>0</v>
      </c>
      <c r="M1135" s="19">
        <v>1</v>
      </c>
      <c r="N1135" s="105">
        <f t="shared" si="443"/>
        <v>21</v>
      </c>
    </row>
    <row r="1136" spans="1:14" s="9" customFormat="1" ht="23.25" customHeight="1" x14ac:dyDescent="0.25">
      <c r="A1136" s="13" t="s">
        <v>7</v>
      </c>
      <c r="B1136" s="105">
        <f>SUM(B1127:B1135)</f>
        <v>3</v>
      </c>
      <c r="C1136" s="15">
        <f t="shared" ref="C1136:M1136" si="444">SUM(C1127:C1135)</f>
        <v>13</v>
      </c>
      <c r="D1136" s="105">
        <f t="shared" si="444"/>
        <v>12</v>
      </c>
      <c r="E1136" s="15">
        <f t="shared" si="444"/>
        <v>11</v>
      </c>
      <c r="F1136" s="105">
        <f t="shared" si="444"/>
        <v>7</v>
      </c>
      <c r="G1136" s="15">
        <f t="shared" si="444"/>
        <v>9</v>
      </c>
      <c r="H1136" s="105">
        <f t="shared" si="444"/>
        <v>12</v>
      </c>
      <c r="I1136" s="15">
        <f t="shared" si="444"/>
        <v>9</v>
      </c>
      <c r="J1136" s="105">
        <f t="shared" si="444"/>
        <v>15</v>
      </c>
      <c r="K1136" s="15">
        <f t="shared" si="444"/>
        <v>19</v>
      </c>
      <c r="L1136" s="105">
        <f t="shared" si="444"/>
        <v>5</v>
      </c>
      <c r="M1136" s="15">
        <f t="shared" si="444"/>
        <v>6</v>
      </c>
      <c r="N1136" s="105">
        <f>SUM(B1136:M1136)</f>
        <v>121</v>
      </c>
    </row>
    <row r="1137" spans="1:14" s="4" customFormat="1" ht="12" customHeight="1" x14ac:dyDescent="0.25">
      <c r="A1137" s="6"/>
      <c r="B1137" s="7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8"/>
    </row>
    <row r="1138" spans="1:14" s="4" customFormat="1" ht="23.25" customHeight="1" x14ac:dyDescent="0.25">
      <c r="A1138" s="103" t="s">
        <v>506</v>
      </c>
      <c r="B1138" s="107"/>
      <c r="C1138" s="107"/>
      <c r="D1138" s="107"/>
      <c r="E1138" s="107"/>
      <c r="F1138" s="107"/>
      <c r="G1138" s="107"/>
      <c r="H1138" s="107"/>
      <c r="I1138" s="107"/>
      <c r="J1138" s="107"/>
      <c r="K1138" s="107"/>
      <c r="L1138" s="107"/>
      <c r="M1138" s="107"/>
      <c r="N1138" s="108"/>
    </row>
    <row r="1139" spans="1:14" s="9" customFormat="1" ht="23.25" customHeight="1" x14ac:dyDescent="0.25">
      <c r="A1139" s="13" t="s">
        <v>7</v>
      </c>
      <c r="B1139" s="224">
        <f>SUM(B1127:B1135)</f>
        <v>3</v>
      </c>
      <c r="C1139" s="14">
        <f>SUM(C1127:C1135)</f>
        <v>13</v>
      </c>
      <c r="D1139" s="176">
        <f>SUM(D1127:D1135)</f>
        <v>12</v>
      </c>
      <c r="E1139" s="44">
        <f t="shared" ref="E1139:M1139" si="445">SUM(E1127:E1135)</f>
        <v>11</v>
      </c>
      <c r="F1139" s="176">
        <f t="shared" si="445"/>
        <v>7</v>
      </c>
      <c r="G1139" s="44">
        <f t="shared" si="445"/>
        <v>9</v>
      </c>
      <c r="H1139" s="176">
        <f t="shared" si="445"/>
        <v>12</v>
      </c>
      <c r="I1139" s="44">
        <f t="shared" si="445"/>
        <v>9</v>
      </c>
      <c r="J1139" s="176">
        <f t="shared" si="445"/>
        <v>15</v>
      </c>
      <c r="K1139" s="44">
        <f t="shared" si="445"/>
        <v>19</v>
      </c>
      <c r="L1139" s="176">
        <f t="shared" si="445"/>
        <v>5</v>
      </c>
      <c r="M1139" s="44">
        <f t="shared" si="445"/>
        <v>6</v>
      </c>
      <c r="N1139" s="105">
        <f>SUM(B1139:M1139)</f>
        <v>121</v>
      </c>
    </row>
    <row r="1140" spans="1:14" s="9" customFormat="1" ht="23.25" customHeight="1" x14ac:dyDescent="0.25">
      <c r="A1140" s="13" t="s">
        <v>111</v>
      </c>
      <c r="B1140" s="124">
        <f>IF(B1157=0,0,(B1139/B1157)*100)</f>
        <v>3.4482758620689653</v>
      </c>
      <c r="C1140" s="29">
        <f t="shared" ref="C1140:N1140" si="446">IF(C1157=0,0,(C1139/C1157)*100)</f>
        <v>11.016949152542372</v>
      </c>
      <c r="D1140" s="124">
        <f t="shared" si="446"/>
        <v>12.244897959183673</v>
      </c>
      <c r="E1140" s="29">
        <f t="shared" si="446"/>
        <v>10.2803738317757</v>
      </c>
      <c r="F1140" s="124">
        <f t="shared" si="446"/>
        <v>6.3636363636363633</v>
      </c>
      <c r="G1140" s="29">
        <f t="shared" si="446"/>
        <v>12.857142857142856</v>
      </c>
      <c r="H1140" s="124">
        <f t="shared" si="446"/>
        <v>7.3619631901840492</v>
      </c>
      <c r="I1140" s="29">
        <f t="shared" si="446"/>
        <v>7.8947368421052628</v>
      </c>
      <c r="J1140" s="124">
        <f t="shared" si="446"/>
        <v>11.450381679389313</v>
      </c>
      <c r="K1140" s="29">
        <f t="shared" si="446"/>
        <v>16.814159292035399</v>
      </c>
      <c r="L1140" s="124">
        <f t="shared" si="446"/>
        <v>6.024096385542169</v>
      </c>
      <c r="M1140" s="29">
        <f t="shared" si="446"/>
        <v>5.8823529411764701</v>
      </c>
      <c r="N1140" s="124">
        <f t="shared" si="446"/>
        <v>9.3364197530864192</v>
      </c>
    </row>
    <row r="1141" spans="1:14" s="9" customFormat="1" ht="23.25" customHeight="1" x14ac:dyDescent="0.25">
      <c r="A1141" s="13" t="s">
        <v>53</v>
      </c>
      <c r="B1141" s="124">
        <f t="shared" ref="B1141:N1141" si="447">B1139/B1485</f>
        <v>9.6774193548387094E-2</v>
      </c>
      <c r="C1141" s="29">
        <f t="shared" si="447"/>
        <v>0.4642857142857143</v>
      </c>
      <c r="D1141" s="124">
        <f t="shared" si="447"/>
        <v>0.38709677419354838</v>
      </c>
      <c r="E1141" s="29">
        <f t="shared" si="447"/>
        <v>0.36666666666666664</v>
      </c>
      <c r="F1141" s="124">
        <f t="shared" si="447"/>
        <v>0.22580645161290322</v>
      </c>
      <c r="G1141" s="29">
        <f t="shared" si="447"/>
        <v>0.3</v>
      </c>
      <c r="H1141" s="124">
        <f t="shared" si="447"/>
        <v>0.38709677419354838</v>
      </c>
      <c r="I1141" s="29">
        <f t="shared" si="447"/>
        <v>0.29032258064516131</v>
      </c>
      <c r="J1141" s="124">
        <f t="shared" si="447"/>
        <v>0.5</v>
      </c>
      <c r="K1141" s="29">
        <f t="shared" si="447"/>
        <v>0.61290322580645162</v>
      </c>
      <c r="L1141" s="124">
        <f t="shared" si="447"/>
        <v>0.16666666666666666</v>
      </c>
      <c r="M1141" s="29">
        <f t="shared" si="447"/>
        <v>0.19354838709677419</v>
      </c>
      <c r="N1141" s="124">
        <f t="shared" si="447"/>
        <v>1.3152173913043479</v>
      </c>
    </row>
    <row r="1142" spans="1:14" s="9" customFormat="1" ht="12" customHeight="1" x14ac:dyDescent="0.25">
      <c r="A1142" s="62"/>
      <c r="B1142" s="65"/>
      <c r="C1142" s="65"/>
      <c r="D1142" s="65"/>
      <c r="E1142" s="65"/>
      <c r="F1142" s="65"/>
      <c r="G1142" s="65"/>
      <c r="H1142" s="65"/>
      <c r="I1142" s="65"/>
      <c r="J1142" s="65"/>
      <c r="K1142" s="65"/>
      <c r="L1142" s="65"/>
      <c r="M1142" s="65"/>
      <c r="N1142" s="66"/>
    </row>
    <row r="1143" spans="1:14" s="9" customFormat="1" ht="23.25" customHeight="1" x14ac:dyDescent="0.25">
      <c r="A1143" s="103" t="s">
        <v>507</v>
      </c>
      <c r="B1143" s="107"/>
      <c r="C1143" s="107"/>
      <c r="D1143" s="107"/>
      <c r="E1143" s="107"/>
      <c r="F1143" s="107"/>
      <c r="G1143" s="107"/>
      <c r="H1143" s="107"/>
      <c r="I1143" s="107"/>
      <c r="J1143" s="107"/>
      <c r="K1143" s="107"/>
      <c r="L1143" s="107"/>
      <c r="M1143" s="107"/>
      <c r="N1143" s="108"/>
    </row>
    <row r="1144" spans="1:14" s="9" customFormat="1" ht="23.25" customHeight="1" x14ac:dyDescent="0.25">
      <c r="A1144" s="12" t="s">
        <v>74</v>
      </c>
      <c r="B1144" s="106">
        <v>0</v>
      </c>
      <c r="C1144" s="11">
        <v>0</v>
      </c>
      <c r="D1144" s="106">
        <v>0</v>
      </c>
      <c r="E1144" s="92">
        <v>0</v>
      </c>
      <c r="F1144" s="106">
        <v>0</v>
      </c>
      <c r="G1144" s="11">
        <v>0</v>
      </c>
      <c r="H1144" s="106">
        <v>0</v>
      </c>
      <c r="I1144" s="11">
        <v>0</v>
      </c>
      <c r="J1144" s="106">
        <v>0</v>
      </c>
      <c r="K1144" s="11">
        <v>0</v>
      </c>
      <c r="L1144" s="106">
        <v>0</v>
      </c>
      <c r="M1144" s="11">
        <v>0</v>
      </c>
      <c r="N1144" s="105">
        <f>SUM(B1144:M1144)</f>
        <v>0</v>
      </c>
    </row>
    <row r="1145" spans="1:14" s="9" customFormat="1" ht="23.25" customHeight="1" x14ac:dyDescent="0.25">
      <c r="A1145" s="12" t="s">
        <v>91</v>
      </c>
      <c r="B1145" s="106">
        <v>0</v>
      </c>
      <c r="C1145" s="11">
        <v>2</v>
      </c>
      <c r="D1145" s="106">
        <v>0</v>
      </c>
      <c r="E1145" s="11">
        <v>1</v>
      </c>
      <c r="F1145" s="106">
        <v>4</v>
      </c>
      <c r="G1145" s="11">
        <v>4</v>
      </c>
      <c r="H1145" s="106">
        <v>3</v>
      </c>
      <c r="I1145" s="11">
        <v>3</v>
      </c>
      <c r="J1145" s="106">
        <v>0</v>
      </c>
      <c r="K1145" s="11">
        <v>3</v>
      </c>
      <c r="L1145" s="106">
        <v>0</v>
      </c>
      <c r="M1145" s="92">
        <v>2</v>
      </c>
      <c r="N1145" s="105">
        <f>SUM(B1145:M1145)</f>
        <v>22</v>
      </c>
    </row>
    <row r="1146" spans="1:14" s="9" customFormat="1" ht="23.25" customHeight="1" x14ac:dyDescent="0.25">
      <c r="A1146" s="13" t="s">
        <v>7</v>
      </c>
      <c r="B1146" s="105">
        <f t="shared" ref="B1146:M1146" si="448">SUM(B1144:B1145)</f>
        <v>0</v>
      </c>
      <c r="C1146" s="14">
        <f t="shared" si="448"/>
        <v>2</v>
      </c>
      <c r="D1146" s="105">
        <f t="shared" si="448"/>
        <v>0</v>
      </c>
      <c r="E1146" s="14">
        <f t="shared" si="448"/>
        <v>1</v>
      </c>
      <c r="F1146" s="105">
        <f t="shared" si="448"/>
        <v>4</v>
      </c>
      <c r="G1146" s="14">
        <f t="shared" si="448"/>
        <v>4</v>
      </c>
      <c r="H1146" s="105">
        <f t="shared" si="448"/>
        <v>3</v>
      </c>
      <c r="I1146" s="14">
        <f t="shared" si="448"/>
        <v>3</v>
      </c>
      <c r="J1146" s="105">
        <f t="shared" si="448"/>
        <v>0</v>
      </c>
      <c r="K1146" s="14">
        <f t="shared" si="448"/>
        <v>3</v>
      </c>
      <c r="L1146" s="105">
        <f t="shared" si="448"/>
        <v>0</v>
      </c>
      <c r="M1146" s="14">
        <f t="shared" si="448"/>
        <v>2</v>
      </c>
      <c r="N1146" s="105">
        <f>SUM(B1146:M1146)</f>
        <v>22</v>
      </c>
    </row>
    <row r="1147" spans="1:14" s="9" customFormat="1" ht="23.25" customHeight="1" x14ac:dyDescent="0.25">
      <c r="A1147" s="13" t="s">
        <v>92</v>
      </c>
      <c r="B1147" s="124">
        <f t="shared" ref="B1147:N1147" si="449">IF(B1157=0,0,(B1146/B1157)*100)</f>
        <v>0</v>
      </c>
      <c r="C1147" s="29">
        <f t="shared" si="449"/>
        <v>1.6949152542372881</v>
      </c>
      <c r="D1147" s="124">
        <f t="shared" si="449"/>
        <v>0</v>
      </c>
      <c r="E1147" s="29">
        <f t="shared" si="449"/>
        <v>0.93457943925233633</v>
      </c>
      <c r="F1147" s="124">
        <f t="shared" si="449"/>
        <v>3.6363636363636362</v>
      </c>
      <c r="G1147" s="29">
        <f t="shared" si="449"/>
        <v>5.7142857142857144</v>
      </c>
      <c r="H1147" s="124">
        <f t="shared" si="449"/>
        <v>1.8404907975460123</v>
      </c>
      <c r="I1147" s="29">
        <f t="shared" si="449"/>
        <v>2.6315789473684208</v>
      </c>
      <c r="J1147" s="124">
        <f t="shared" si="449"/>
        <v>0</v>
      </c>
      <c r="K1147" s="29">
        <f t="shared" si="449"/>
        <v>2.6548672566371683</v>
      </c>
      <c r="L1147" s="124">
        <f t="shared" si="449"/>
        <v>0</v>
      </c>
      <c r="M1147" s="29">
        <f t="shared" si="449"/>
        <v>1.9607843137254901</v>
      </c>
      <c r="N1147" s="124">
        <f t="shared" si="449"/>
        <v>1.6975308641975309</v>
      </c>
    </row>
    <row r="1148" spans="1:14" s="9" customFormat="1" ht="23.25" customHeight="1" x14ac:dyDescent="0.25">
      <c r="A1148" s="13" t="s">
        <v>53</v>
      </c>
      <c r="B1148" s="124">
        <f t="shared" ref="B1148:N1148" si="450">B1146/B1485</f>
        <v>0</v>
      </c>
      <c r="C1148" s="29">
        <f t="shared" si="450"/>
        <v>7.1428571428571425E-2</v>
      </c>
      <c r="D1148" s="124">
        <f t="shared" si="450"/>
        <v>0</v>
      </c>
      <c r="E1148" s="29">
        <f t="shared" si="450"/>
        <v>3.3333333333333333E-2</v>
      </c>
      <c r="F1148" s="124">
        <f t="shared" si="450"/>
        <v>0.12903225806451613</v>
      </c>
      <c r="G1148" s="29">
        <f t="shared" si="450"/>
        <v>0.13333333333333333</v>
      </c>
      <c r="H1148" s="124">
        <f t="shared" si="450"/>
        <v>9.6774193548387094E-2</v>
      </c>
      <c r="I1148" s="29">
        <f t="shared" si="450"/>
        <v>9.6774193548387094E-2</v>
      </c>
      <c r="J1148" s="124">
        <f t="shared" si="450"/>
        <v>0</v>
      </c>
      <c r="K1148" s="29">
        <f t="shared" si="450"/>
        <v>9.6774193548387094E-2</v>
      </c>
      <c r="L1148" s="124">
        <f t="shared" si="450"/>
        <v>0</v>
      </c>
      <c r="M1148" s="29">
        <f t="shared" si="450"/>
        <v>6.4516129032258063E-2</v>
      </c>
      <c r="N1148" s="124">
        <f t="shared" si="450"/>
        <v>0.2391304347826087</v>
      </c>
    </row>
    <row r="1149" spans="1:14" s="9" customFormat="1" ht="12" customHeight="1" x14ac:dyDescent="0.25">
      <c r="A1149" s="67"/>
      <c r="B1149" s="65"/>
      <c r="C1149" s="65"/>
      <c r="D1149" s="65"/>
      <c r="E1149" s="65"/>
      <c r="F1149" s="65"/>
      <c r="G1149" s="65"/>
      <c r="H1149" s="65"/>
      <c r="I1149" s="65"/>
      <c r="J1149" s="65"/>
      <c r="K1149" s="65"/>
      <c r="L1149" s="65"/>
      <c r="M1149" s="65"/>
      <c r="N1149" s="66"/>
    </row>
    <row r="1150" spans="1:14" s="9" customFormat="1" ht="23.25" customHeight="1" x14ac:dyDescent="0.25">
      <c r="A1150" s="103" t="s">
        <v>508</v>
      </c>
      <c r="B1150" s="107"/>
      <c r="C1150" s="107"/>
      <c r="D1150" s="107"/>
      <c r="E1150" s="107"/>
      <c r="F1150" s="107"/>
      <c r="G1150" s="107"/>
      <c r="H1150" s="107"/>
      <c r="I1150" s="107"/>
      <c r="J1150" s="107"/>
      <c r="K1150" s="107"/>
      <c r="L1150" s="107"/>
      <c r="M1150" s="107"/>
      <c r="N1150" s="108"/>
    </row>
    <row r="1151" spans="1:14" s="4" customFormat="1" ht="23.25" customHeight="1" x14ac:dyDescent="0.25">
      <c r="A1151" s="12" t="s">
        <v>260</v>
      </c>
      <c r="B1151" s="106">
        <v>84</v>
      </c>
      <c r="C1151" s="11">
        <v>103</v>
      </c>
      <c r="D1151" s="106">
        <v>86</v>
      </c>
      <c r="E1151" s="92">
        <v>95</v>
      </c>
      <c r="F1151" s="106">
        <v>99</v>
      </c>
      <c r="G1151" s="11">
        <v>57</v>
      </c>
      <c r="H1151" s="106">
        <v>148</v>
      </c>
      <c r="I1151" s="11">
        <v>102</v>
      </c>
      <c r="J1151" s="106">
        <v>116</v>
      </c>
      <c r="K1151" s="11">
        <v>91</v>
      </c>
      <c r="L1151" s="106">
        <v>78</v>
      </c>
      <c r="M1151" s="11">
        <v>94</v>
      </c>
      <c r="N1151" s="105">
        <f>SUM(B1151:M1151)</f>
        <v>1153</v>
      </c>
    </row>
    <row r="1152" spans="1:14" s="9" customFormat="1" ht="23.25" customHeight="1" x14ac:dyDescent="0.25">
      <c r="A1152" s="13" t="s">
        <v>7</v>
      </c>
      <c r="B1152" s="105">
        <f>SUM(B1151:B1151)</f>
        <v>84</v>
      </c>
      <c r="C1152" s="15">
        <f>SUM(C1151:C1151)</f>
        <v>103</v>
      </c>
      <c r="D1152" s="105">
        <f>SUM(D1151:D1151)</f>
        <v>86</v>
      </c>
      <c r="E1152" s="15">
        <f t="shared" ref="E1152:M1152" si="451">SUM(E1151:E1151)</f>
        <v>95</v>
      </c>
      <c r="F1152" s="105">
        <f t="shared" si="451"/>
        <v>99</v>
      </c>
      <c r="G1152" s="15">
        <f t="shared" si="451"/>
        <v>57</v>
      </c>
      <c r="H1152" s="105">
        <f t="shared" si="451"/>
        <v>148</v>
      </c>
      <c r="I1152" s="15">
        <f t="shared" si="451"/>
        <v>102</v>
      </c>
      <c r="J1152" s="105">
        <f t="shared" si="451"/>
        <v>116</v>
      </c>
      <c r="K1152" s="15">
        <f t="shared" si="451"/>
        <v>91</v>
      </c>
      <c r="L1152" s="105">
        <f t="shared" si="451"/>
        <v>78</v>
      </c>
      <c r="M1152" s="15">
        <f t="shared" si="451"/>
        <v>94</v>
      </c>
      <c r="N1152" s="105">
        <f>SUM(B1152:M1152)</f>
        <v>1153</v>
      </c>
    </row>
    <row r="1153" spans="1:14" s="4" customFormat="1" ht="23.25" customHeight="1" x14ac:dyDescent="0.25">
      <c r="A1153" s="13" t="s">
        <v>112</v>
      </c>
      <c r="B1153" s="124">
        <f t="shared" ref="B1153:N1153" si="452">IF(B1157=0,0,(B1152/B1157)*100)</f>
        <v>96.551724137931032</v>
      </c>
      <c r="C1153" s="29">
        <f t="shared" si="452"/>
        <v>87.288135593220346</v>
      </c>
      <c r="D1153" s="124">
        <f t="shared" si="452"/>
        <v>87.755102040816325</v>
      </c>
      <c r="E1153" s="29">
        <f t="shared" si="452"/>
        <v>88.785046728971963</v>
      </c>
      <c r="F1153" s="124">
        <f t="shared" si="452"/>
        <v>90</v>
      </c>
      <c r="G1153" s="29">
        <f t="shared" si="452"/>
        <v>81.428571428571431</v>
      </c>
      <c r="H1153" s="124">
        <f>IF(H1157=0,0,(H1152/H1157)*100)</f>
        <v>90.797546012269933</v>
      </c>
      <c r="I1153" s="29">
        <f t="shared" si="452"/>
        <v>89.473684210526315</v>
      </c>
      <c r="J1153" s="124">
        <f t="shared" si="452"/>
        <v>88.549618320610691</v>
      </c>
      <c r="K1153" s="29">
        <f t="shared" si="452"/>
        <v>80.530973451327441</v>
      </c>
      <c r="L1153" s="124">
        <f t="shared" si="452"/>
        <v>93.975903614457835</v>
      </c>
      <c r="M1153" s="29">
        <f t="shared" si="452"/>
        <v>92.156862745098039</v>
      </c>
      <c r="N1153" s="124">
        <f t="shared" si="452"/>
        <v>88.966049382716051</v>
      </c>
    </row>
    <row r="1154" spans="1:14" s="4" customFormat="1" ht="23.25" customHeight="1" x14ac:dyDescent="0.25">
      <c r="A1154" s="70" t="s">
        <v>53</v>
      </c>
      <c r="B1154" s="157">
        <f t="shared" ref="B1154:N1154" si="453">B1152/B1485</f>
        <v>2.7096774193548385</v>
      </c>
      <c r="C1154" s="71">
        <f t="shared" si="453"/>
        <v>3.6785714285714284</v>
      </c>
      <c r="D1154" s="157">
        <f t="shared" si="453"/>
        <v>2.774193548387097</v>
      </c>
      <c r="E1154" s="71">
        <f t="shared" si="453"/>
        <v>3.1666666666666665</v>
      </c>
      <c r="F1154" s="157">
        <f t="shared" si="453"/>
        <v>3.193548387096774</v>
      </c>
      <c r="G1154" s="71">
        <f t="shared" si="453"/>
        <v>1.9</v>
      </c>
      <c r="H1154" s="157">
        <f t="shared" si="453"/>
        <v>4.774193548387097</v>
      </c>
      <c r="I1154" s="71">
        <f t="shared" si="453"/>
        <v>3.2903225806451615</v>
      </c>
      <c r="J1154" s="157">
        <f t="shared" si="453"/>
        <v>3.8666666666666667</v>
      </c>
      <c r="K1154" s="71">
        <f t="shared" si="453"/>
        <v>2.935483870967742</v>
      </c>
      <c r="L1154" s="157">
        <f t="shared" si="453"/>
        <v>2.6</v>
      </c>
      <c r="M1154" s="71">
        <f t="shared" si="453"/>
        <v>3.032258064516129</v>
      </c>
      <c r="N1154" s="157">
        <f t="shared" si="453"/>
        <v>12.532608695652174</v>
      </c>
    </row>
    <row r="1155" spans="1:14" s="4" customFormat="1" ht="12" customHeight="1" x14ac:dyDescent="0.25">
      <c r="A1155" s="62"/>
      <c r="B1155" s="65"/>
      <c r="C1155" s="65"/>
      <c r="D1155" s="65"/>
      <c r="E1155" s="65"/>
      <c r="F1155" s="65"/>
      <c r="G1155" s="65"/>
      <c r="H1155" s="65"/>
      <c r="I1155" s="65"/>
      <c r="J1155" s="65"/>
      <c r="K1155" s="65"/>
      <c r="L1155" s="65"/>
      <c r="M1155" s="65"/>
      <c r="N1155" s="66"/>
    </row>
    <row r="1156" spans="1:14" s="4" customFormat="1" ht="23.25" customHeight="1" x14ac:dyDescent="0.25">
      <c r="A1156" s="103" t="s">
        <v>509</v>
      </c>
      <c r="B1156" s="107"/>
      <c r="C1156" s="107"/>
      <c r="D1156" s="107"/>
      <c r="E1156" s="107"/>
      <c r="F1156" s="107"/>
      <c r="G1156" s="107"/>
      <c r="H1156" s="107"/>
      <c r="I1156" s="107"/>
      <c r="J1156" s="107"/>
      <c r="K1156" s="107"/>
      <c r="L1156" s="107"/>
      <c r="M1156" s="107"/>
      <c r="N1156" s="108"/>
    </row>
    <row r="1157" spans="1:14" s="9" customFormat="1" ht="23.25" customHeight="1" x14ac:dyDescent="0.25">
      <c r="A1157" s="13" t="s">
        <v>7</v>
      </c>
      <c r="B1157" s="105">
        <f>B1139+B1146+B1152</f>
        <v>87</v>
      </c>
      <c r="C1157" s="14">
        <f>C1139+C1146+C1152</f>
        <v>118</v>
      </c>
      <c r="D1157" s="105">
        <f>D1139+D1146+D1152</f>
        <v>98</v>
      </c>
      <c r="E1157" s="14">
        <f>E1139+E1146+E1152</f>
        <v>107</v>
      </c>
      <c r="F1157" s="105">
        <f t="shared" ref="F1157:M1157" si="454">F1139+F1146+F1152</f>
        <v>110</v>
      </c>
      <c r="G1157" s="14">
        <f t="shared" si="454"/>
        <v>70</v>
      </c>
      <c r="H1157" s="105">
        <f t="shared" si="454"/>
        <v>163</v>
      </c>
      <c r="I1157" s="14">
        <f t="shared" si="454"/>
        <v>114</v>
      </c>
      <c r="J1157" s="105">
        <f t="shared" si="454"/>
        <v>131</v>
      </c>
      <c r="K1157" s="14">
        <f t="shared" si="454"/>
        <v>113</v>
      </c>
      <c r="L1157" s="105">
        <f t="shared" si="454"/>
        <v>83</v>
      </c>
      <c r="M1157" s="14">
        <f t="shared" si="454"/>
        <v>102</v>
      </c>
      <c r="N1157" s="105">
        <f>SUM(B1157:M1157)</f>
        <v>1296</v>
      </c>
    </row>
    <row r="1158" spans="1:14" s="4" customFormat="1" ht="23.25" customHeight="1" x14ac:dyDescent="0.25">
      <c r="A1158" s="13" t="s">
        <v>53</v>
      </c>
      <c r="B1158" s="124">
        <f t="shared" ref="B1158:N1158" si="455">B1157/B1485</f>
        <v>2.806451612903226</v>
      </c>
      <c r="C1158" s="29">
        <f t="shared" si="455"/>
        <v>4.2142857142857144</v>
      </c>
      <c r="D1158" s="124">
        <f t="shared" si="455"/>
        <v>3.161290322580645</v>
      </c>
      <c r="E1158" s="29">
        <f t="shared" si="455"/>
        <v>3.5666666666666669</v>
      </c>
      <c r="F1158" s="124">
        <f t="shared" si="455"/>
        <v>3.5483870967741935</v>
      </c>
      <c r="G1158" s="29">
        <f t="shared" si="455"/>
        <v>2.3333333333333335</v>
      </c>
      <c r="H1158" s="124">
        <f t="shared" si="455"/>
        <v>5.258064516129032</v>
      </c>
      <c r="I1158" s="29">
        <f t="shared" si="455"/>
        <v>3.6774193548387095</v>
      </c>
      <c r="J1158" s="124">
        <f t="shared" si="455"/>
        <v>4.3666666666666663</v>
      </c>
      <c r="K1158" s="29">
        <f t="shared" si="455"/>
        <v>3.6451612903225805</v>
      </c>
      <c r="L1158" s="124">
        <f t="shared" si="455"/>
        <v>2.7666666666666666</v>
      </c>
      <c r="M1158" s="29">
        <f t="shared" si="455"/>
        <v>3.2903225806451615</v>
      </c>
      <c r="N1158" s="124">
        <f t="shared" si="455"/>
        <v>14.086956521739131</v>
      </c>
    </row>
    <row r="1159" spans="1:14" s="9" customFormat="1" ht="23.25" customHeight="1" x14ac:dyDescent="0.25">
      <c r="A1159" s="70" t="s">
        <v>259</v>
      </c>
      <c r="B1159" s="157">
        <f>IF(B1157&lt;&gt;0,IF(B1161&lt;&gt;0,B1157/B1161*100,0),0)</f>
        <v>0.5923202614379085</v>
      </c>
      <c r="C1159" s="94">
        <f t="shared" ref="C1159:N1159" si="456">IF(C1157&lt;&gt;0,IF(C1161&lt;&gt;0,C1157/C1161*100,0),0)</f>
        <v>0.78635212581634018</v>
      </c>
      <c r="D1159" s="157">
        <f t="shared" si="456"/>
        <v>0.57670805625845933</v>
      </c>
      <c r="E1159" s="94">
        <f t="shared" si="456"/>
        <v>0.74632070865592526</v>
      </c>
      <c r="F1159" s="157">
        <f t="shared" si="456"/>
        <v>0.60310324030922746</v>
      </c>
      <c r="G1159" s="94">
        <f t="shared" si="456"/>
        <v>0.40406372662202722</v>
      </c>
      <c r="H1159" s="157">
        <f t="shared" si="456"/>
        <v>0.90050273465554398</v>
      </c>
      <c r="I1159" s="94">
        <f t="shared" si="456"/>
        <v>0.62868802735344398</v>
      </c>
      <c r="J1159" s="157">
        <f t="shared" si="456"/>
        <v>0.70207406613430512</v>
      </c>
      <c r="K1159" s="94">
        <f t="shared" si="456"/>
        <v>0.72440541060324382</v>
      </c>
      <c r="L1159" s="157">
        <f t="shared" si="456"/>
        <v>0.50857843137254899</v>
      </c>
      <c r="M1159" s="94">
        <f t="shared" si="456"/>
        <v>0.74829432910278038</v>
      </c>
      <c r="N1159" s="157">
        <f t="shared" si="456"/>
        <v>0.65776785261127746</v>
      </c>
    </row>
    <row r="1160" spans="1:14" s="9" customFormat="1" ht="12" customHeight="1" x14ac:dyDescent="0.25">
      <c r="A1160" s="62"/>
      <c r="B1160" s="68"/>
      <c r="C1160" s="68"/>
      <c r="D1160" s="68"/>
      <c r="E1160" s="68"/>
      <c r="F1160" s="68"/>
      <c r="G1160" s="68"/>
      <c r="H1160" s="68"/>
      <c r="I1160" s="68"/>
      <c r="J1160" s="68"/>
      <c r="K1160" s="68"/>
      <c r="L1160" s="68"/>
      <c r="M1160" s="68"/>
      <c r="N1160" s="69"/>
    </row>
    <row r="1161" spans="1:14" s="99" customFormat="1" ht="23.25" customHeight="1" x14ac:dyDescent="0.25">
      <c r="A1161" s="159" t="s">
        <v>510</v>
      </c>
      <c r="B1161" s="155">
        <f t="shared" ref="B1161:M1161" si="457">SUM(B540+B630+B694+B731+B787+B824+B861+B898+B935+B972+B1009+B1046+B1083+B1120+B1157)</f>
        <v>14688</v>
      </c>
      <c r="C1161" s="158">
        <f t="shared" si="457"/>
        <v>15006</v>
      </c>
      <c r="D1161" s="155">
        <f t="shared" si="457"/>
        <v>16993</v>
      </c>
      <c r="E1161" s="158">
        <f t="shared" si="457"/>
        <v>14337</v>
      </c>
      <c r="F1161" s="155">
        <f t="shared" si="457"/>
        <v>18239</v>
      </c>
      <c r="G1161" s="158">
        <f t="shared" si="457"/>
        <v>17324</v>
      </c>
      <c r="H1161" s="155">
        <f t="shared" si="457"/>
        <v>18101</v>
      </c>
      <c r="I1161" s="158">
        <f t="shared" si="457"/>
        <v>18133</v>
      </c>
      <c r="J1161" s="155">
        <f t="shared" si="457"/>
        <v>18659</v>
      </c>
      <c r="K1161" s="158">
        <f t="shared" si="457"/>
        <v>15599</v>
      </c>
      <c r="L1161" s="155">
        <f t="shared" si="457"/>
        <v>16320</v>
      </c>
      <c r="M1161" s="158">
        <f t="shared" si="457"/>
        <v>13631</v>
      </c>
      <c r="N1161" s="155">
        <f>SUM(B1161:M1161)</f>
        <v>197030</v>
      </c>
    </row>
    <row r="1162" spans="1:14" s="5" customFormat="1" ht="12" customHeight="1" x14ac:dyDescent="0.25">
      <c r="A1162" s="39"/>
      <c r="B1162" s="40"/>
      <c r="C1162" s="40"/>
      <c r="D1162" s="40"/>
      <c r="E1162" s="40"/>
      <c r="F1162" s="40"/>
      <c r="G1162" s="40"/>
      <c r="H1162" s="40"/>
      <c r="I1162" s="40"/>
      <c r="J1162" s="40"/>
      <c r="K1162" s="40"/>
      <c r="L1162" s="40"/>
      <c r="M1162" s="40"/>
      <c r="N1162" s="8"/>
    </row>
    <row r="1163" spans="1:14" s="5" customFormat="1" ht="23.25" customHeight="1" x14ac:dyDescent="0.25">
      <c r="A1163" s="72" t="s">
        <v>407</v>
      </c>
      <c r="B1163" s="129">
        <v>0</v>
      </c>
      <c r="C1163" s="45">
        <f t="shared" ref="C1163:N1163" si="458">C1161/C1485</f>
        <v>535.92857142857144</v>
      </c>
      <c r="D1163" s="129">
        <f t="shared" si="458"/>
        <v>548.16129032258061</v>
      </c>
      <c r="E1163" s="45">
        <f t="shared" si="458"/>
        <v>477.9</v>
      </c>
      <c r="F1163" s="129">
        <f t="shared" si="458"/>
        <v>588.35483870967744</v>
      </c>
      <c r="G1163" s="45">
        <f t="shared" si="458"/>
        <v>577.4666666666667</v>
      </c>
      <c r="H1163" s="129">
        <f t="shared" si="458"/>
        <v>583.90322580645159</v>
      </c>
      <c r="I1163" s="45">
        <f t="shared" si="458"/>
        <v>584.93548387096769</v>
      </c>
      <c r="J1163" s="129">
        <f t="shared" si="458"/>
        <v>621.9666666666667</v>
      </c>
      <c r="K1163" s="45">
        <f t="shared" si="458"/>
        <v>503.19354838709677</v>
      </c>
      <c r="L1163" s="129">
        <f t="shared" si="458"/>
        <v>544</v>
      </c>
      <c r="M1163" s="73">
        <f t="shared" si="458"/>
        <v>439.70967741935482</v>
      </c>
      <c r="N1163" s="129">
        <f t="shared" si="458"/>
        <v>2141.6304347826085</v>
      </c>
    </row>
    <row r="1164" spans="1:14" s="5" customFormat="1" ht="23.25" customHeight="1" x14ac:dyDescent="0.25">
      <c r="A1164" s="72" t="s">
        <v>408</v>
      </c>
      <c r="B1164" s="129">
        <f t="shared" ref="B1164:N1164" si="459">IF(B1161&lt;&gt;0,(B540+B613+B676+B713+B769+B806+B843+B880+B917+B954+B991+B1028+B1065+B1102+B1139)/B1161*100,0)</f>
        <v>26.436546840958609</v>
      </c>
      <c r="C1164" s="95">
        <f t="shared" si="459"/>
        <v>22.757563641210183</v>
      </c>
      <c r="D1164" s="129">
        <f t="shared" si="459"/>
        <v>25.940092979462133</v>
      </c>
      <c r="E1164" s="95">
        <f t="shared" si="459"/>
        <v>27.948664295180304</v>
      </c>
      <c r="F1164" s="129">
        <f t="shared" si="459"/>
        <v>27.287680245627499</v>
      </c>
      <c r="G1164" s="95">
        <f t="shared" si="459"/>
        <v>27.118448395289775</v>
      </c>
      <c r="H1164" s="129">
        <f t="shared" si="459"/>
        <v>27.296834429037069</v>
      </c>
      <c r="I1164" s="95">
        <f t="shared" si="459"/>
        <v>27.375503226162245</v>
      </c>
      <c r="J1164" s="129">
        <f t="shared" si="459"/>
        <v>25.762366686317595</v>
      </c>
      <c r="K1164" s="95">
        <f t="shared" si="459"/>
        <v>27.726136290787874</v>
      </c>
      <c r="L1164" s="129">
        <f t="shared" si="459"/>
        <v>31.243872549019606</v>
      </c>
      <c r="M1164" s="95">
        <f t="shared" si="459"/>
        <v>33.687917247450663</v>
      </c>
      <c r="N1164" s="129">
        <f t="shared" si="459"/>
        <v>27.465868141907322</v>
      </c>
    </row>
    <row r="1165" spans="1:14" s="5" customFormat="1" ht="23.25" customHeight="1" x14ac:dyDescent="0.25">
      <c r="A1165" s="72" t="s">
        <v>409</v>
      </c>
      <c r="B1165" s="129">
        <f>IF(B1161&lt;&gt;0,(B1146+B1109+B1072+B1035+B998+B961+B924+B887+B850+B813+B776+B720+B683)/B1161*100,0)</f>
        <v>11.192810457516341</v>
      </c>
      <c r="C1165" s="95">
        <f t="shared" ref="C1165:M1165" si="460">IF(C1161&lt;&gt;0,(C1146+C1109+C1072+C1035+C998+C961+C924+C887+C850+C813+C776+C720+C683)/C1161*100,0)</f>
        <v>10.762361721977875</v>
      </c>
      <c r="D1165" s="129">
        <f t="shared" si="460"/>
        <v>11.086918142764668</v>
      </c>
      <c r="E1165" s="95">
        <f t="shared" si="460"/>
        <v>12.987375322591896</v>
      </c>
      <c r="F1165" s="129">
        <f t="shared" si="460"/>
        <v>11.546685673556665</v>
      </c>
      <c r="G1165" s="95">
        <f t="shared" si="460"/>
        <v>9.9341953359501272</v>
      </c>
      <c r="H1165" s="129">
        <f t="shared" si="460"/>
        <v>10.701066239434285</v>
      </c>
      <c r="I1165" s="95">
        <f t="shared" si="460"/>
        <v>12.127061159212484</v>
      </c>
      <c r="J1165" s="129">
        <f t="shared" si="460"/>
        <v>9.2073530199903519</v>
      </c>
      <c r="K1165" s="95">
        <f t="shared" si="460"/>
        <v>10.481441118020387</v>
      </c>
      <c r="L1165" s="129">
        <f t="shared" si="460"/>
        <v>9.9019607843137258</v>
      </c>
      <c r="M1165" s="95">
        <f t="shared" si="460"/>
        <v>10.432103293962292</v>
      </c>
      <c r="N1165" s="129">
        <f>IF(N1161&lt;&gt;0,(N1146+N1109+N1072+N1035+N998+N961+N924+N887+N850+N813+N776+N720+N683)/N1161*100,0)</f>
        <v>10.840481145003299</v>
      </c>
    </row>
    <row r="1166" spans="1:14" s="5" customFormat="1" ht="23.25" customHeight="1" x14ac:dyDescent="0.25">
      <c r="A1166" s="72" t="s">
        <v>410</v>
      </c>
      <c r="B1166" s="129">
        <f t="shared" ref="B1166:N1166" si="461">IF(B1161&lt;&gt;0,(B622+B1152+B1115+B1078+B1041+B1004+B967+B930+B893+B856+B819+B782+B726+B689)/B1161*100,0)</f>
        <v>62.370642701525057</v>
      </c>
      <c r="C1166" s="95">
        <f t="shared" si="461"/>
        <v>66.480074636811935</v>
      </c>
      <c r="D1166" s="129">
        <f t="shared" si="461"/>
        <v>62.972988877773204</v>
      </c>
      <c r="E1166" s="95">
        <f t="shared" si="461"/>
        <v>59.063960382227798</v>
      </c>
      <c r="F1166" s="129">
        <f t="shared" si="461"/>
        <v>61.165634080815835</v>
      </c>
      <c r="G1166" s="95">
        <f t="shared" si="461"/>
        <v>62.947356268760103</v>
      </c>
      <c r="H1166" s="129">
        <f t="shared" si="461"/>
        <v>62.002099331528647</v>
      </c>
      <c r="I1166" s="95">
        <f t="shared" si="461"/>
        <v>60.497435614625275</v>
      </c>
      <c r="J1166" s="129">
        <f t="shared" si="461"/>
        <v>65.030280293692059</v>
      </c>
      <c r="K1166" s="95">
        <f t="shared" si="461"/>
        <v>61.792422591191745</v>
      </c>
      <c r="L1166" s="129">
        <f t="shared" si="461"/>
        <v>58.854166666666664</v>
      </c>
      <c r="M1166" s="95">
        <f t="shared" si="461"/>
        <v>55.879979458587044</v>
      </c>
      <c r="N1166" s="129">
        <f t="shared" si="461"/>
        <v>61.693650713089376</v>
      </c>
    </row>
    <row r="1167" spans="1:14" s="4" customFormat="1" ht="12" customHeight="1" x14ac:dyDescent="0.25">
      <c r="A1167" s="62"/>
      <c r="B1167" s="116"/>
      <c r="C1167" s="116"/>
      <c r="D1167" s="116"/>
      <c r="E1167" s="116"/>
      <c r="F1167" s="116"/>
      <c r="G1167" s="65"/>
      <c r="H1167" s="65"/>
      <c r="I1167" s="65"/>
      <c r="J1167" s="65"/>
      <c r="K1167" s="65"/>
      <c r="L1167" s="65"/>
      <c r="M1167" s="65"/>
      <c r="N1167" s="66"/>
    </row>
    <row r="1168" spans="1:14" s="122" customFormat="1" ht="23.25" customHeight="1" x14ac:dyDescent="0.25">
      <c r="A1168" s="138" t="s">
        <v>113</v>
      </c>
      <c r="B1168" s="139"/>
      <c r="C1168" s="139"/>
      <c r="D1168" s="139"/>
      <c r="E1168" s="139"/>
      <c r="F1168" s="139"/>
      <c r="G1168" s="139"/>
      <c r="H1168" s="139"/>
      <c r="I1168" s="139"/>
      <c r="J1168" s="139"/>
      <c r="K1168" s="139"/>
      <c r="L1168" s="139"/>
      <c r="M1168" s="139"/>
      <c r="N1168" s="140"/>
    </row>
    <row r="1169" spans="1:14" s="122" customFormat="1" ht="12" customHeight="1" x14ac:dyDescent="0.25">
      <c r="A1169" s="151"/>
      <c r="B1169" s="160"/>
      <c r="C1169" s="160"/>
      <c r="D1169" s="160"/>
      <c r="E1169" s="160"/>
      <c r="F1169" s="160"/>
      <c r="G1169" s="160"/>
      <c r="H1169" s="160"/>
      <c r="I1169" s="160"/>
      <c r="J1169" s="160"/>
      <c r="K1169" s="160"/>
      <c r="L1169" s="162"/>
      <c r="M1169" s="160"/>
      <c r="N1169" s="161"/>
    </row>
    <row r="1170" spans="1:14" s="122" customFormat="1" ht="23.25" customHeight="1" x14ac:dyDescent="0.25">
      <c r="A1170" s="214" t="s">
        <v>114</v>
      </c>
      <c r="B1170" s="153"/>
      <c r="C1170" s="153"/>
      <c r="D1170" s="153"/>
      <c r="E1170" s="153"/>
      <c r="F1170" s="153"/>
      <c r="G1170" s="153"/>
      <c r="H1170" s="153"/>
      <c r="I1170" s="153"/>
      <c r="J1170" s="153"/>
      <c r="K1170" s="153"/>
      <c r="L1170" s="153"/>
      <c r="M1170" s="153"/>
      <c r="N1170" s="154"/>
    </row>
    <row r="1171" spans="1:14" s="122" customFormat="1" ht="12" customHeight="1" x14ac:dyDescent="0.25">
      <c r="A1171" s="151"/>
      <c r="B1171" s="160"/>
      <c r="C1171" s="160"/>
      <c r="D1171" s="160"/>
      <c r="E1171" s="160"/>
      <c r="F1171" s="160"/>
      <c r="G1171" s="160"/>
      <c r="H1171" s="160"/>
      <c r="I1171" s="160"/>
      <c r="J1171" s="160"/>
      <c r="K1171" s="160"/>
      <c r="L1171" s="160"/>
      <c r="M1171" s="160"/>
      <c r="N1171" s="161"/>
    </row>
    <row r="1172" spans="1:14" s="9" customFormat="1" ht="23.25" customHeight="1" x14ac:dyDescent="0.25">
      <c r="A1172" s="103" t="s">
        <v>115</v>
      </c>
      <c r="B1172" s="107"/>
      <c r="C1172" s="107"/>
      <c r="D1172" s="107"/>
      <c r="E1172" s="107"/>
      <c r="F1172" s="107"/>
      <c r="G1172" s="107"/>
      <c r="H1172" s="107"/>
      <c r="I1172" s="107"/>
      <c r="J1172" s="107"/>
      <c r="K1172" s="107"/>
      <c r="L1172" s="107"/>
      <c r="M1172" s="107"/>
      <c r="N1172" s="108"/>
    </row>
    <row r="1173" spans="1:14" s="9" customFormat="1" ht="23.25" customHeight="1" x14ac:dyDescent="0.25">
      <c r="A1173" s="12" t="s">
        <v>116</v>
      </c>
      <c r="B1173" s="106">
        <v>4442</v>
      </c>
      <c r="C1173" s="19">
        <v>3625</v>
      </c>
      <c r="D1173" s="106">
        <v>3718</v>
      </c>
      <c r="E1173" s="19">
        <v>4243</v>
      </c>
      <c r="F1173" s="106">
        <v>4224</v>
      </c>
      <c r="G1173" s="19">
        <v>4575</v>
      </c>
      <c r="H1173" s="106">
        <v>4488</v>
      </c>
      <c r="I1173" s="19">
        <v>4369</v>
      </c>
      <c r="J1173" s="175">
        <v>3890</v>
      </c>
      <c r="K1173" s="19">
        <v>2545</v>
      </c>
      <c r="L1173" s="106">
        <v>4428</v>
      </c>
      <c r="M1173" s="19">
        <v>3949</v>
      </c>
      <c r="N1173" s="105">
        <f>SUM(B1173:M1173)</f>
        <v>48496</v>
      </c>
    </row>
    <row r="1174" spans="1:14" s="4" customFormat="1" ht="23.25" customHeight="1" x14ac:dyDescent="0.25">
      <c r="A1174" s="12" t="s">
        <v>117</v>
      </c>
      <c r="B1174" s="106">
        <v>5795</v>
      </c>
      <c r="C1174" s="19">
        <v>4223</v>
      </c>
      <c r="D1174" s="106">
        <v>4289</v>
      </c>
      <c r="E1174" s="19">
        <v>5195</v>
      </c>
      <c r="F1174" s="106">
        <v>5054</v>
      </c>
      <c r="G1174" s="19">
        <v>5233</v>
      </c>
      <c r="H1174" s="106">
        <v>5219</v>
      </c>
      <c r="I1174" s="19">
        <v>5608</v>
      </c>
      <c r="J1174" s="175">
        <v>4989</v>
      </c>
      <c r="K1174" s="19">
        <v>4566</v>
      </c>
      <c r="L1174" s="106">
        <v>4741</v>
      </c>
      <c r="M1174" s="19">
        <v>4504</v>
      </c>
      <c r="N1174" s="105">
        <f t="shared" ref="N1174:N1180" si="462">SUM(B1174:M1174)</f>
        <v>59416</v>
      </c>
    </row>
    <row r="1175" spans="1:14" s="4" customFormat="1" ht="23.25" customHeight="1" x14ac:dyDescent="0.25">
      <c r="A1175" s="12" t="s">
        <v>118</v>
      </c>
      <c r="B1175" s="106">
        <v>4958</v>
      </c>
      <c r="C1175" s="19">
        <v>4206</v>
      </c>
      <c r="D1175" s="106">
        <v>4092</v>
      </c>
      <c r="E1175" s="19">
        <v>5075</v>
      </c>
      <c r="F1175" s="106">
        <v>4878</v>
      </c>
      <c r="G1175" s="19">
        <v>4828</v>
      </c>
      <c r="H1175" s="106">
        <v>5289</v>
      </c>
      <c r="I1175" s="19">
        <v>5047</v>
      </c>
      <c r="J1175" s="175">
        <v>4749</v>
      </c>
      <c r="K1175" s="19">
        <v>4371</v>
      </c>
      <c r="L1175" s="106">
        <v>4783</v>
      </c>
      <c r="M1175" s="19">
        <v>4469</v>
      </c>
      <c r="N1175" s="105">
        <f t="shared" si="462"/>
        <v>56745</v>
      </c>
    </row>
    <row r="1176" spans="1:14" s="4" customFormat="1" ht="23.25" customHeight="1" x14ac:dyDescent="0.25">
      <c r="A1176" s="12" t="s">
        <v>119</v>
      </c>
      <c r="B1176" s="106">
        <v>4993</v>
      </c>
      <c r="C1176" s="19">
        <v>4799</v>
      </c>
      <c r="D1176" s="106">
        <v>5182</v>
      </c>
      <c r="E1176" s="19">
        <v>5537</v>
      </c>
      <c r="F1176" s="106">
        <v>5413</v>
      </c>
      <c r="G1176" s="19">
        <v>3908</v>
      </c>
      <c r="H1176" s="106">
        <v>5475</v>
      </c>
      <c r="I1176" s="19">
        <v>5231</v>
      </c>
      <c r="J1176" s="175">
        <v>5410</v>
      </c>
      <c r="K1176" s="19">
        <v>5410</v>
      </c>
      <c r="L1176" s="106">
        <v>5403</v>
      </c>
      <c r="M1176" s="19">
        <v>5186</v>
      </c>
      <c r="N1176" s="105">
        <f t="shared" si="462"/>
        <v>61947</v>
      </c>
    </row>
    <row r="1177" spans="1:14" s="4" customFormat="1" ht="23.25" customHeight="1" x14ac:dyDescent="0.25">
      <c r="A1177" s="12" t="s">
        <v>120</v>
      </c>
      <c r="B1177" s="106">
        <v>4350</v>
      </c>
      <c r="C1177" s="19">
        <v>3581</v>
      </c>
      <c r="D1177" s="106">
        <v>3644</v>
      </c>
      <c r="E1177" s="19">
        <v>4383</v>
      </c>
      <c r="F1177" s="106">
        <v>3408</v>
      </c>
      <c r="G1177" s="19">
        <v>4124</v>
      </c>
      <c r="H1177" s="106">
        <v>4241</v>
      </c>
      <c r="I1177" s="19">
        <v>4698</v>
      </c>
      <c r="J1177" s="175">
        <v>4299</v>
      </c>
      <c r="K1177" s="19">
        <v>4299</v>
      </c>
      <c r="L1177" s="106">
        <v>4166</v>
      </c>
      <c r="M1177" s="19">
        <v>3909</v>
      </c>
      <c r="N1177" s="105">
        <f t="shared" si="462"/>
        <v>49102</v>
      </c>
    </row>
    <row r="1178" spans="1:14" s="4" customFormat="1" ht="23.25" customHeight="1" x14ac:dyDescent="0.25">
      <c r="A1178" s="12" t="s">
        <v>121</v>
      </c>
      <c r="B1178" s="106">
        <v>1350</v>
      </c>
      <c r="C1178" s="19">
        <v>969</v>
      </c>
      <c r="D1178" s="106">
        <v>974</v>
      </c>
      <c r="E1178" s="19">
        <v>1281</v>
      </c>
      <c r="F1178" s="106">
        <v>1196</v>
      </c>
      <c r="G1178" s="19">
        <v>1362</v>
      </c>
      <c r="H1178" s="106">
        <v>1314</v>
      </c>
      <c r="I1178" s="19">
        <v>1378</v>
      </c>
      <c r="J1178" s="175">
        <v>1288</v>
      </c>
      <c r="K1178" s="19">
        <v>1288</v>
      </c>
      <c r="L1178" s="106">
        <v>1264</v>
      </c>
      <c r="M1178" s="19">
        <v>1120</v>
      </c>
      <c r="N1178" s="105">
        <f t="shared" si="462"/>
        <v>14784</v>
      </c>
    </row>
    <row r="1179" spans="1:14" s="4" customFormat="1" ht="23.25" customHeight="1" x14ac:dyDescent="0.25">
      <c r="A1179" s="12" t="s">
        <v>122</v>
      </c>
      <c r="B1179" s="106">
        <v>578</v>
      </c>
      <c r="C1179" s="19">
        <v>631</v>
      </c>
      <c r="D1179" s="106">
        <v>570</v>
      </c>
      <c r="E1179" s="19">
        <v>1752</v>
      </c>
      <c r="F1179" s="106">
        <v>1208</v>
      </c>
      <c r="G1179" s="19">
        <v>1272</v>
      </c>
      <c r="H1179" s="106">
        <v>890</v>
      </c>
      <c r="I1179" s="19">
        <v>882</v>
      </c>
      <c r="J1179" s="175">
        <v>1089</v>
      </c>
      <c r="K1179" s="19">
        <v>870</v>
      </c>
      <c r="L1179" s="106">
        <v>1082</v>
      </c>
      <c r="M1179" s="19">
        <v>717</v>
      </c>
      <c r="N1179" s="105">
        <f t="shared" si="462"/>
        <v>11541</v>
      </c>
    </row>
    <row r="1180" spans="1:14" s="4" customFormat="1" ht="23.25" customHeight="1" x14ac:dyDescent="0.25">
      <c r="A1180" s="12" t="s">
        <v>123</v>
      </c>
      <c r="B1180" s="106">
        <v>1750</v>
      </c>
      <c r="C1180" s="19">
        <v>1212</v>
      </c>
      <c r="D1180" s="106">
        <v>225</v>
      </c>
      <c r="E1180" s="19">
        <v>1557</v>
      </c>
      <c r="F1180" s="106">
        <v>2330</v>
      </c>
      <c r="G1180" s="19">
        <v>2463</v>
      </c>
      <c r="H1180" s="106">
        <v>1969</v>
      </c>
      <c r="I1180" s="19">
        <v>2231</v>
      </c>
      <c r="J1180" s="175">
        <v>2223</v>
      </c>
      <c r="K1180" s="19">
        <v>2034</v>
      </c>
      <c r="L1180" s="106">
        <v>1596</v>
      </c>
      <c r="M1180" s="19">
        <v>1398</v>
      </c>
      <c r="N1180" s="105">
        <f t="shared" si="462"/>
        <v>20988</v>
      </c>
    </row>
    <row r="1181" spans="1:14" s="9" customFormat="1" ht="23.25" customHeight="1" x14ac:dyDescent="0.25">
      <c r="A1181" s="13" t="s">
        <v>7</v>
      </c>
      <c r="B1181" s="105">
        <f>SUM(B1173:B1180)</f>
        <v>28216</v>
      </c>
      <c r="C1181" s="14">
        <f t="shared" ref="C1181:M1181" si="463">SUM(C1173:C1180)</f>
        <v>23246</v>
      </c>
      <c r="D1181" s="105">
        <f t="shared" si="463"/>
        <v>22694</v>
      </c>
      <c r="E1181" s="14">
        <f t="shared" si="463"/>
        <v>29023</v>
      </c>
      <c r="F1181" s="105">
        <f t="shared" si="463"/>
        <v>27711</v>
      </c>
      <c r="G1181" s="14">
        <f t="shared" si="463"/>
        <v>27765</v>
      </c>
      <c r="H1181" s="105">
        <f t="shared" si="463"/>
        <v>28885</v>
      </c>
      <c r="I1181" s="14">
        <f t="shared" si="463"/>
        <v>29444</v>
      </c>
      <c r="J1181" s="176">
        <f t="shared" si="463"/>
        <v>27937</v>
      </c>
      <c r="K1181" s="14">
        <f t="shared" si="463"/>
        <v>25383</v>
      </c>
      <c r="L1181" s="105">
        <f>SUM(L1173:L1180)</f>
        <v>27463</v>
      </c>
      <c r="M1181" s="14">
        <f t="shared" si="463"/>
        <v>25252</v>
      </c>
      <c r="N1181" s="105">
        <f>SUM(B1181:M1181)</f>
        <v>323019</v>
      </c>
    </row>
    <row r="1182" spans="1:14" s="4" customFormat="1" ht="23.25" customHeight="1" x14ac:dyDescent="0.25">
      <c r="A1182" s="13" t="s">
        <v>53</v>
      </c>
      <c r="B1182" s="163">
        <f t="shared" ref="B1182:M1182" si="464">B1181/B1485</f>
        <v>910.19354838709683</v>
      </c>
      <c r="C1182" s="75">
        <f t="shared" si="464"/>
        <v>830.21428571428567</v>
      </c>
      <c r="D1182" s="163">
        <f t="shared" si="464"/>
        <v>732.06451612903231</v>
      </c>
      <c r="E1182" s="75">
        <f t="shared" si="464"/>
        <v>967.43333333333328</v>
      </c>
      <c r="F1182" s="163">
        <f t="shared" si="464"/>
        <v>893.90322580645159</v>
      </c>
      <c r="G1182" s="75">
        <f t="shared" si="464"/>
        <v>925.5</v>
      </c>
      <c r="H1182" s="163">
        <f t="shared" si="464"/>
        <v>931.77419354838707</v>
      </c>
      <c r="I1182" s="75">
        <f t="shared" si="464"/>
        <v>949.80645161290317</v>
      </c>
      <c r="J1182" s="163">
        <f t="shared" si="464"/>
        <v>931.23333333333335</v>
      </c>
      <c r="K1182" s="75">
        <f t="shared" si="464"/>
        <v>818.80645161290317</v>
      </c>
      <c r="L1182" s="163">
        <f t="shared" si="464"/>
        <v>915.43333333333328</v>
      </c>
      <c r="M1182" s="75">
        <f t="shared" si="464"/>
        <v>814.58064516129036</v>
      </c>
      <c r="N1182" s="163">
        <f>N1181/61</f>
        <v>5295.3934426229507</v>
      </c>
    </row>
    <row r="1183" spans="1:14" s="4" customFormat="1" ht="12" customHeight="1" x14ac:dyDescent="0.25">
      <c r="A1183" s="62"/>
      <c r="B1183" s="74"/>
      <c r="C1183" s="74"/>
      <c r="D1183" s="74"/>
      <c r="E1183" s="74"/>
      <c r="F1183" s="74"/>
      <c r="G1183" s="74"/>
      <c r="H1183" s="74"/>
      <c r="I1183" s="74"/>
      <c r="J1183" s="74"/>
      <c r="K1183" s="74"/>
      <c r="L1183" s="74"/>
      <c r="M1183" s="74"/>
      <c r="N1183" s="66"/>
    </row>
    <row r="1184" spans="1:14" s="4" customFormat="1" ht="23.25" customHeight="1" x14ac:dyDescent="0.25">
      <c r="A1184" s="208" t="s">
        <v>124</v>
      </c>
      <c r="B1184" s="107"/>
      <c r="C1184" s="107"/>
      <c r="D1184" s="107"/>
      <c r="E1184" s="107"/>
      <c r="F1184" s="107"/>
      <c r="G1184" s="107"/>
      <c r="H1184" s="107"/>
      <c r="I1184" s="107"/>
      <c r="J1184" s="107"/>
      <c r="K1184" s="107"/>
      <c r="L1184" s="107"/>
      <c r="M1184" s="107"/>
      <c r="N1184" s="108"/>
    </row>
    <row r="1185" spans="1:14" s="4" customFormat="1" ht="23.25" customHeight="1" x14ac:dyDescent="0.25">
      <c r="A1185" s="12" t="s">
        <v>125</v>
      </c>
      <c r="B1185" s="106">
        <v>9244</v>
      </c>
      <c r="C1185" s="19">
        <v>8629</v>
      </c>
      <c r="D1185" s="106">
        <v>9470</v>
      </c>
      <c r="E1185" s="19">
        <v>9219</v>
      </c>
      <c r="F1185" s="106">
        <v>9270</v>
      </c>
      <c r="G1185" s="19">
        <v>9043</v>
      </c>
      <c r="H1185" s="106">
        <v>9597</v>
      </c>
      <c r="I1185" s="19">
        <v>9006</v>
      </c>
      <c r="J1185" s="175">
        <v>9154</v>
      </c>
      <c r="K1185" s="19">
        <v>8341</v>
      </c>
      <c r="L1185" s="106">
        <v>9212</v>
      </c>
      <c r="M1185" s="19">
        <v>9254</v>
      </c>
      <c r="N1185" s="105">
        <f>SUM(B1185:M1185)</f>
        <v>109439</v>
      </c>
    </row>
    <row r="1186" spans="1:14" s="9" customFormat="1" ht="23.25" customHeight="1" x14ac:dyDescent="0.25">
      <c r="A1186" s="12" t="s">
        <v>126</v>
      </c>
      <c r="B1186" s="106">
        <v>5900</v>
      </c>
      <c r="C1186" s="19">
        <v>4666</v>
      </c>
      <c r="D1186" s="106">
        <v>4192</v>
      </c>
      <c r="E1186" s="19">
        <v>5998</v>
      </c>
      <c r="F1186" s="106">
        <v>5085</v>
      </c>
      <c r="G1186" s="19">
        <v>4974</v>
      </c>
      <c r="H1186" s="106">
        <v>5804</v>
      </c>
      <c r="I1186" s="19">
        <v>6054</v>
      </c>
      <c r="J1186" s="175">
        <v>5459</v>
      </c>
      <c r="K1186" s="19">
        <v>5132</v>
      </c>
      <c r="L1186" s="106">
        <v>5977</v>
      </c>
      <c r="M1186" s="19">
        <v>5199</v>
      </c>
      <c r="N1186" s="105">
        <f t="shared" ref="N1186:N1199" si="465">SUM(B1186:M1186)</f>
        <v>64440</v>
      </c>
    </row>
    <row r="1187" spans="1:14" s="9" customFormat="1" ht="23.25" customHeight="1" x14ac:dyDescent="0.25">
      <c r="A1187" s="12" t="s">
        <v>127</v>
      </c>
      <c r="B1187" s="106">
        <v>2112</v>
      </c>
      <c r="C1187" s="19">
        <v>1788</v>
      </c>
      <c r="D1187" s="106">
        <v>1914</v>
      </c>
      <c r="E1187" s="19">
        <v>1784</v>
      </c>
      <c r="F1187" s="106">
        <v>1709</v>
      </c>
      <c r="G1187" s="19">
        <v>1596</v>
      </c>
      <c r="H1187" s="106">
        <v>1814</v>
      </c>
      <c r="I1187" s="19">
        <v>1921</v>
      </c>
      <c r="J1187" s="175">
        <v>1862</v>
      </c>
      <c r="K1187" s="19">
        <v>1579</v>
      </c>
      <c r="L1187" s="106">
        <v>1812</v>
      </c>
      <c r="M1187" s="19">
        <v>1583</v>
      </c>
      <c r="N1187" s="105">
        <f t="shared" si="465"/>
        <v>21474</v>
      </c>
    </row>
    <row r="1188" spans="1:14" s="9" customFormat="1" ht="23.25" customHeight="1" x14ac:dyDescent="0.25">
      <c r="A1188" s="12" t="s">
        <v>128</v>
      </c>
      <c r="B1188" s="106">
        <v>1435</v>
      </c>
      <c r="C1188" s="19">
        <v>937</v>
      </c>
      <c r="D1188" s="106">
        <v>602</v>
      </c>
      <c r="E1188" s="19">
        <v>1255</v>
      </c>
      <c r="F1188" s="106">
        <v>917</v>
      </c>
      <c r="G1188" s="19">
        <v>1487</v>
      </c>
      <c r="H1188" s="106">
        <v>1279</v>
      </c>
      <c r="I1188" s="19">
        <v>1181</v>
      </c>
      <c r="J1188" s="175">
        <v>1021</v>
      </c>
      <c r="K1188" s="19">
        <v>820</v>
      </c>
      <c r="L1188" s="106">
        <v>776</v>
      </c>
      <c r="M1188" s="19">
        <v>660</v>
      </c>
      <c r="N1188" s="105">
        <f t="shared" si="465"/>
        <v>12370</v>
      </c>
    </row>
    <row r="1189" spans="1:14" s="9" customFormat="1" ht="23.25" customHeight="1" x14ac:dyDescent="0.25">
      <c r="A1189" s="10" t="s">
        <v>129</v>
      </c>
      <c r="B1189" s="106">
        <v>1385</v>
      </c>
      <c r="C1189" s="19">
        <v>1171</v>
      </c>
      <c r="D1189" s="106">
        <v>1108</v>
      </c>
      <c r="E1189" s="19">
        <v>1312</v>
      </c>
      <c r="F1189" s="106">
        <v>1693</v>
      </c>
      <c r="G1189" s="19">
        <v>1472</v>
      </c>
      <c r="H1189" s="106">
        <v>1666</v>
      </c>
      <c r="I1189" s="19">
        <v>1931</v>
      </c>
      <c r="J1189" s="175">
        <v>1614</v>
      </c>
      <c r="K1189" s="19">
        <v>1438</v>
      </c>
      <c r="L1189" s="106">
        <v>1846</v>
      </c>
      <c r="M1189" s="19">
        <v>1491</v>
      </c>
      <c r="N1189" s="105">
        <f t="shared" si="465"/>
        <v>18127</v>
      </c>
    </row>
    <row r="1190" spans="1:14" s="9" customFormat="1" ht="23.25" customHeight="1" x14ac:dyDescent="0.25">
      <c r="A1190" s="12" t="s">
        <v>130</v>
      </c>
      <c r="B1190" s="106">
        <v>714</v>
      </c>
      <c r="C1190" s="19">
        <v>687</v>
      </c>
      <c r="D1190" s="106">
        <v>706</v>
      </c>
      <c r="E1190" s="19">
        <v>903</v>
      </c>
      <c r="F1190" s="106">
        <v>971</v>
      </c>
      <c r="G1190" s="19">
        <v>482</v>
      </c>
      <c r="H1190" s="106">
        <v>1025</v>
      </c>
      <c r="I1190" s="19">
        <v>1110</v>
      </c>
      <c r="J1190" s="175">
        <v>840</v>
      </c>
      <c r="K1190" s="19">
        <v>691</v>
      </c>
      <c r="L1190" s="106">
        <v>906</v>
      </c>
      <c r="M1190" s="19">
        <v>592</v>
      </c>
      <c r="N1190" s="105">
        <f t="shared" si="465"/>
        <v>9627</v>
      </c>
    </row>
    <row r="1191" spans="1:14" s="9" customFormat="1" ht="23.25" customHeight="1" x14ac:dyDescent="0.25">
      <c r="A1191" s="12" t="s">
        <v>131</v>
      </c>
      <c r="B1191" s="106">
        <v>1971</v>
      </c>
      <c r="C1191" s="19">
        <v>1259</v>
      </c>
      <c r="D1191" s="106">
        <v>1327</v>
      </c>
      <c r="E1191" s="19">
        <v>2884</v>
      </c>
      <c r="F1191" s="106">
        <v>1663</v>
      </c>
      <c r="G1191" s="19">
        <v>1809</v>
      </c>
      <c r="H1191" s="106">
        <v>1487</v>
      </c>
      <c r="I1191" s="19">
        <v>1706</v>
      </c>
      <c r="J1191" s="175">
        <v>1735</v>
      </c>
      <c r="K1191" s="19">
        <v>1605</v>
      </c>
      <c r="L1191" s="106">
        <v>1791</v>
      </c>
      <c r="M1191" s="19">
        <v>1548</v>
      </c>
      <c r="N1191" s="105">
        <f t="shared" si="465"/>
        <v>20785</v>
      </c>
    </row>
    <row r="1192" spans="1:14" s="4" customFormat="1" ht="23.25" customHeight="1" x14ac:dyDescent="0.25">
      <c r="A1192" s="12" t="s">
        <v>132</v>
      </c>
      <c r="B1192" s="106">
        <v>710</v>
      </c>
      <c r="C1192" s="19">
        <v>522</v>
      </c>
      <c r="D1192" s="106">
        <v>508</v>
      </c>
      <c r="E1192" s="19">
        <v>605</v>
      </c>
      <c r="F1192" s="106">
        <v>651</v>
      </c>
      <c r="G1192" s="19">
        <v>701</v>
      </c>
      <c r="H1192" s="106">
        <v>656</v>
      </c>
      <c r="I1192" s="19">
        <v>682</v>
      </c>
      <c r="J1192" s="175">
        <v>677</v>
      </c>
      <c r="K1192" s="19">
        <v>616</v>
      </c>
      <c r="L1192" s="106">
        <v>481</v>
      </c>
      <c r="M1192" s="19">
        <v>614</v>
      </c>
      <c r="N1192" s="105">
        <f t="shared" si="465"/>
        <v>7423</v>
      </c>
    </row>
    <row r="1193" spans="1:14" s="4" customFormat="1" ht="23.25" customHeight="1" x14ac:dyDescent="0.25">
      <c r="A1193" s="12" t="s">
        <v>220</v>
      </c>
      <c r="B1193" s="106">
        <v>0</v>
      </c>
      <c r="C1193" s="19">
        <v>0</v>
      </c>
      <c r="D1193" s="106">
        <v>0</v>
      </c>
      <c r="E1193" s="19">
        <v>0</v>
      </c>
      <c r="F1193" s="106">
        <v>0</v>
      </c>
      <c r="G1193" s="19">
        <v>0</v>
      </c>
      <c r="H1193" s="106">
        <v>0</v>
      </c>
      <c r="I1193" s="19">
        <v>0</v>
      </c>
      <c r="J1193" s="175">
        <v>0</v>
      </c>
      <c r="K1193" s="19">
        <v>0</v>
      </c>
      <c r="L1193" s="106">
        <v>0</v>
      </c>
      <c r="M1193" s="19">
        <v>0</v>
      </c>
      <c r="N1193" s="105">
        <f t="shared" si="465"/>
        <v>0</v>
      </c>
    </row>
    <row r="1194" spans="1:14" s="4" customFormat="1" ht="23.25" customHeight="1" x14ac:dyDescent="0.25">
      <c r="A1194" s="12" t="s">
        <v>12</v>
      </c>
      <c r="B1194" s="106">
        <v>1380</v>
      </c>
      <c r="C1194" s="19">
        <v>1185</v>
      </c>
      <c r="D1194" s="106">
        <v>1191</v>
      </c>
      <c r="E1194" s="19">
        <v>1174</v>
      </c>
      <c r="F1194" s="106">
        <v>1255</v>
      </c>
      <c r="G1194" s="19">
        <v>1699</v>
      </c>
      <c r="H1194" s="106">
        <v>1516</v>
      </c>
      <c r="I1194" s="19">
        <v>1784</v>
      </c>
      <c r="J1194" s="175">
        <v>1880</v>
      </c>
      <c r="K1194" s="19">
        <v>1745</v>
      </c>
      <c r="L1194" s="106">
        <v>1385</v>
      </c>
      <c r="M1194" s="19">
        <v>1485</v>
      </c>
      <c r="N1194" s="105">
        <f t="shared" si="465"/>
        <v>17679</v>
      </c>
    </row>
    <row r="1195" spans="1:14" s="4" customFormat="1" ht="23.25" customHeight="1" x14ac:dyDescent="0.25">
      <c r="A1195" s="12" t="s">
        <v>14</v>
      </c>
      <c r="B1195" s="106">
        <v>488</v>
      </c>
      <c r="C1195" s="19">
        <v>519</v>
      </c>
      <c r="D1195" s="106">
        <v>416</v>
      </c>
      <c r="E1195" s="19">
        <v>883</v>
      </c>
      <c r="F1195" s="106">
        <v>965</v>
      </c>
      <c r="G1195" s="19">
        <v>1012</v>
      </c>
      <c r="H1195" s="106">
        <v>905</v>
      </c>
      <c r="I1195" s="19">
        <v>799</v>
      </c>
      <c r="J1195" s="175">
        <v>830</v>
      </c>
      <c r="K1195" s="19">
        <v>728</v>
      </c>
      <c r="L1195" s="106">
        <v>630</v>
      </c>
      <c r="M1195" s="19">
        <v>614</v>
      </c>
      <c r="N1195" s="105">
        <f t="shared" si="465"/>
        <v>8789</v>
      </c>
    </row>
    <row r="1196" spans="1:14" s="4" customFormat="1" ht="23.25" customHeight="1" x14ac:dyDescent="0.25">
      <c r="A1196" s="12" t="s">
        <v>133</v>
      </c>
      <c r="B1196" s="106">
        <v>834</v>
      </c>
      <c r="C1196" s="19">
        <v>441</v>
      </c>
      <c r="D1196" s="106">
        <v>332</v>
      </c>
      <c r="E1196" s="19">
        <v>664</v>
      </c>
      <c r="F1196" s="106">
        <v>895</v>
      </c>
      <c r="G1196" s="19">
        <v>851</v>
      </c>
      <c r="H1196" s="106">
        <v>831</v>
      </c>
      <c r="I1196" s="19">
        <v>958</v>
      </c>
      <c r="J1196" s="175">
        <v>753</v>
      </c>
      <c r="K1196" s="19">
        <v>499</v>
      </c>
      <c r="L1196" s="106">
        <v>470</v>
      </c>
      <c r="M1196" s="19">
        <v>511</v>
      </c>
      <c r="N1196" s="105">
        <f t="shared" si="465"/>
        <v>8039</v>
      </c>
    </row>
    <row r="1197" spans="1:14" s="4" customFormat="1" ht="23.25" customHeight="1" x14ac:dyDescent="0.25">
      <c r="A1197" s="12" t="s">
        <v>16</v>
      </c>
      <c r="B1197" s="106">
        <v>787</v>
      </c>
      <c r="C1197" s="19">
        <v>527</v>
      </c>
      <c r="D1197" s="106">
        <v>714</v>
      </c>
      <c r="E1197" s="19">
        <v>1033</v>
      </c>
      <c r="F1197" s="106">
        <v>1250</v>
      </c>
      <c r="G1197" s="19">
        <v>1155</v>
      </c>
      <c r="H1197" s="106">
        <v>962</v>
      </c>
      <c r="I1197" s="19">
        <v>884</v>
      </c>
      <c r="J1197" s="175">
        <v>704</v>
      </c>
      <c r="K1197" s="19">
        <v>897</v>
      </c>
      <c r="L1197" s="106">
        <v>925</v>
      </c>
      <c r="M1197" s="19">
        <v>742</v>
      </c>
      <c r="N1197" s="105">
        <f t="shared" si="465"/>
        <v>10580</v>
      </c>
    </row>
    <row r="1198" spans="1:14" s="4" customFormat="1" ht="23.25" customHeight="1" x14ac:dyDescent="0.25">
      <c r="A1198" s="12" t="s">
        <v>83</v>
      </c>
      <c r="B1198" s="106">
        <v>1256</v>
      </c>
      <c r="C1198" s="19">
        <v>838</v>
      </c>
      <c r="D1198" s="106">
        <v>937</v>
      </c>
      <c r="E1198" s="19">
        <v>1083</v>
      </c>
      <c r="F1198" s="106">
        <v>1163</v>
      </c>
      <c r="G1198" s="19">
        <v>1239</v>
      </c>
      <c r="H1198" s="106">
        <v>1065</v>
      </c>
      <c r="I1198" s="19">
        <v>1307</v>
      </c>
      <c r="J1198" s="175">
        <v>1329</v>
      </c>
      <c r="K1198" s="19">
        <v>1206</v>
      </c>
      <c r="L1198" s="106">
        <v>1219</v>
      </c>
      <c r="M1198" s="19">
        <v>713</v>
      </c>
      <c r="N1198" s="105">
        <f t="shared" si="465"/>
        <v>13355</v>
      </c>
    </row>
    <row r="1199" spans="1:14" s="4" customFormat="1" ht="23.25" customHeight="1" x14ac:dyDescent="0.25">
      <c r="A1199" s="12" t="s">
        <v>81</v>
      </c>
      <c r="B1199" s="106">
        <v>0</v>
      </c>
      <c r="C1199" s="19">
        <v>77</v>
      </c>
      <c r="D1199" s="106">
        <v>155</v>
      </c>
      <c r="E1199" s="19">
        <v>226</v>
      </c>
      <c r="F1199" s="106">
        <v>224</v>
      </c>
      <c r="G1199" s="19">
        <v>245</v>
      </c>
      <c r="H1199" s="106">
        <v>278</v>
      </c>
      <c r="I1199" s="19">
        <v>121</v>
      </c>
      <c r="J1199" s="175">
        <v>79</v>
      </c>
      <c r="K1199" s="19">
        <v>86</v>
      </c>
      <c r="L1199" s="106">
        <v>33</v>
      </c>
      <c r="M1199" s="19">
        <v>246</v>
      </c>
      <c r="N1199" s="105">
        <f t="shared" si="465"/>
        <v>1770</v>
      </c>
    </row>
    <row r="1200" spans="1:14" s="9" customFormat="1" ht="23.25" customHeight="1" x14ac:dyDescent="0.25">
      <c r="A1200" s="13" t="s">
        <v>7</v>
      </c>
      <c r="B1200" s="105">
        <f>SUM(B1185:B1199)</f>
        <v>28216</v>
      </c>
      <c r="C1200" s="14">
        <f>SUM(C1185:C1199)</f>
        <v>23246</v>
      </c>
      <c r="D1200" s="105">
        <f t="shared" ref="D1200:M1200" si="466">SUM(D1185:D1199)</f>
        <v>23572</v>
      </c>
      <c r="E1200" s="14">
        <f t="shared" si="466"/>
        <v>29023</v>
      </c>
      <c r="F1200" s="105">
        <f t="shared" si="466"/>
        <v>27711</v>
      </c>
      <c r="G1200" s="14">
        <f>SUM(G1185:G1199)</f>
        <v>27765</v>
      </c>
      <c r="H1200" s="105">
        <f t="shared" si="466"/>
        <v>28885</v>
      </c>
      <c r="I1200" s="14">
        <f>SUM(I1185:I1199)</f>
        <v>29444</v>
      </c>
      <c r="J1200" s="176">
        <f t="shared" si="466"/>
        <v>27937</v>
      </c>
      <c r="K1200" s="14">
        <f t="shared" si="466"/>
        <v>25383</v>
      </c>
      <c r="L1200" s="176">
        <f t="shared" si="466"/>
        <v>27463</v>
      </c>
      <c r="M1200" s="14">
        <f t="shared" si="466"/>
        <v>25252</v>
      </c>
      <c r="N1200" s="105">
        <f>SUM(B1200:M1200)</f>
        <v>323897</v>
      </c>
    </row>
    <row r="1201" spans="1:14" s="4" customFormat="1" ht="23.25" customHeight="1" x14ac:dyDescent="0.25">
      <c r="A1201" s="13" t="s">
        <v>53</v>
      </c>
      <c r="B1201" s="124">
        <f t="shared" ref="B1201:M1201" si="467">B1200/B1485</f>
        <v>910.19354838709683</v>
      </c>
      <c r="C1201" s="29">
        <f t="shared" si="467"/>
        <v>830.21428571428567</v>
      </c>
      <c r="D1201" s="124">
        <f t="shared" si="467"/>
        <v>760.38709677419354</v>
      </c>
      <c r="E1201" s="29">
        <f t="shared" si="467"/>
        <v>967.43333333333328</v>
      </c>
      <c r="F1201" s="124">
        <f t="shared" si="467"/>
        <v>893.90322580645159</v>
      </c>
      <c r="G1201" s="29">
        <f t="shared" si="467"/>
        <v>925.5</v>
      </c>
      <c r="H1201" s="124">
        <f t="shared" si="467"/>
        <v>931.77419354838707</v>
      </c>
      <c r="I1201" s="29">
        <f t="shared" si="467"/>
        <v>949.80645161290317</v>
      </c>
      <c r="J1201" s="177">
        <f t="shared" si="467"/>
        <v>931.23333333333335</v>
      </c>
      <c r="K1201" s="29">
        <f t="shared" si="467"/>
        <v>818.80645161290317</v>
      </c>
      <c r="L1201" s="124">
        <f t="shared" si="467"/>
        <v>915.43333333333328</v>
      </c>
      <c r="M1201" s="29">
        <f t="shared" si="467"/>
        <v>814.58064516129036</v>
      </c>
      <c r="N1201" s="124">
        <f>N1200/61</f>
        <v>5309.7868852459014</v>
      </c>
    </row>
    <row r="1202" spans="1:14" s="4" customFormat="1" ht="12" customHeight="1" x14ac:dyDescent="0.25">
      <c r="A1202" s="62"/>
      <c r="B1202" s="65"/>
      <c r="C1202" s="65"/>
      <c r="D1202" s="65"/>
      <c r="E1202" s="65"/>
      <c r="F1202" s="65"/>
      <c r="G1202" s="65"/>
      <c r="H1202" s="65"/>
      <c r="I1202" s="65"/>
      <c r="J1202" s="65"/>
      <c r="K1202" s="65"/>
      <c r="L1202" s="65"/>
      <c r="M1202" s="65"/>
      <c r="N1202" s="66"/>
    </row>
    <row r="1203" spans="1:14" s="122" customFormat="1" ht="23.25" customHeight="1" x14ac:dyDescent="0.25">
      <c r="A1203" s="208" t="s">
        <v>134</v>
      </c>
      <c r="B1203" s="107"/>
      <c r="C1203" s="107"/>
      <c r="D1203" s="107"/>
      <c r="E1203" s="107"/>
      <c r="F1203" s="107"/>
      <c r="G1203" s="107"/>
      <c r="H1203" s="107"/>
      <c r="I1203" s="107"/>
      <c r="J1203" s="107"/>
      <c r="K1203" s="107"/>
      <c r="L1203" s="107"/>
      <c r="M1203" s="107"/>
      <c r="N1203" s="108"/>
    </row>
    <row r="1204" spans="1:14" s="4" customFormat="1" ht="12" customHeight="1" x14ac:dyDescent="0.25">
      <c r="A1204" s="62"/>
      <c r="B1204" s="74"/>
      <c r="C1204" s="74"/>
      <c r="D1204" s="74"/>
      <c r="E1204" s="74"/>
      <c r="F1204" s="74"/>
      <c r="G1204" s="74"/>
      <c r="H1204" s="74"/>
      <c r="I1204" s="74"/>
      <c r="J1204" s="74"/>
      <c r="K1204" s="74"/>
      <c r="L1204" s="74"/>
      <c r="M1204" s="74"/>
      <c r="N1204" s="66"/>
    </row>
    <row r="1205" spans="1:14" s="4" customFormat="1" ht="23.25" customHeight="1" x14ac:dyDescent="0.25">
      <c r="A1205" s="103" t="s">
        <v>135</v>
      </c>
      <c r="B1205" s="107"/>
      <c r="C1205" s="107"/>
      <c r="D1205" s="107"/>
      <c r="E1205" s="107"/>
      <c r="F1205" s="107"/>
      <c r="G1205" s="107"/>
      <c r="H1205" s="107"/>
      <c r="I1205" s="107"/>
      <c r="J1205" s="107"/>
      <c r="K1205" s="107"/>
      <c r="L1205" s="107"/>
      <c r="M1205" s="107"/>
      <c r="N1205" s="108"/>
    </row>
    <row r="1206" spans="1:14" s="4" customFormat="1" ht="23.25" customHeight="1" x14ac:dyDescent="0.25">
      <c r="A1206" s="12" t="s">
        <v>3</v>
      </c>
      <c r="B1206" s="106">
        <v>1309</v>
      </c>
      <c r="C1206" s="19">
        <v>1170</v>
      </c>
      <c r="D1206" s="106">
        <v>1071</v>
      </c>
      <c r="E1206" s="92">
        <v>1289</v>
      </c>
      <c r="F1206" s="106">
        <v>1173</v>
      </c>
      <c r="G1206" s="19">
        <v>1224</v>
      </c>
      <c r="H1206" s="106">
        <v>1003</v>
      </c>
      <c r="I1206" s="19">
        <v>1145</v>
      </c>
      <c r="J1206" s="175">
        <v>1218</v>
      </c>
      <c r="K1206" s="11">
        <v>1319</v>
      </c>
      <c r="L1206" s="106">
        <v>890</v>
      </c>
      <c r="M1206" s="19">
        <v>877</v>
      </c>
      <c r="N1206" s="105">
        <f>SUM(B1206:M1206)</f>
        <v>13688</v>
      </c>
    </row>
    <row r="1207" spans="1:14" s="4" customFormat="1" ht="23.25" customHeight="1" x14ac:dyDescent="0.25">
      <c r="A1207" s="12" t="s">
        <v>18</v>
      </c>
      <c r="B1207" s="106">
        <v>1237</v>
      </c>
      <c r="C1207" s="19">
        <v>1200</v>
      </c>
      <c r="D1207" s="106">
        <v>1282</v>
      </c>
      <c r="E1207" s="92">
        <v>1392</v>
      </c>
      <c r="F1207" s="106">
        <v>1221</v>
      </c>
      <c r="G1207" s="19">
        <v>1123</v>
      </c>
      <c r="H1207" s="106">
        <v>1034</v>
      </c>
      <c r="I1207" s="19">
        <v>1216</v>
      </c>
      <c r="J1207" s="175">
        <v>1192</v>
      </c>
      <c r="K1207" s="11">
        <v>1135</v>
      </c>
      <c r="L1207" s="106">
        <v>998</v>
      </c>
      <c r="M1207" s="19">
        <v>956</v>
      </c>
      <c r="N1207" s="105">
        <f t="shared" ref="N1207:N1216" si="468">SUM(B1207:M1207)</f>
        <v>13986</v>
      </c>
    </row>
    <row r="1208" spans="1:14" s="4" customFormat="1" ht="23.25" customHeight="1" x14ac:dyDescent="0.25">
      <c r="A1208" s="12" t="s">
        <v>136</v>
      </c>
      <c r="B1208" s="106">
        <v>292</v>
      </c>
      <c r="C1208" s="19">
        <v>419</v>
      </c>
      <c r="D1208" s="106">
        <v>309</v>
      </c>
      <c r="E1208" s="92">
        <v>337</v>
      </c>
      <c r="F1208" s="106">
        <v>395</v>
      </c>
      <c r="G1208" s="19">
        <v>301</v>
      </c>
      <c r="H1208" s="106">
        <v>269</v>
      </c>
      <c r="I1208" s="19">
        <v>299</v>
      </c>
      <c r="J1208" s="175">
        <v>233</v>
      </c>
      <c r="K1208" s="11">
        <v>261</v>
      </c>
      <c r="L1208" s="106">
        <v>321</v>
      </c>
      <c r="M1208" s="19">
        <v>301</v>
      </c>
      <c r="N1208" s="105">
        <f t="shared" si="468"/>
        <v>3737</v>
      </c>
    </row>
    <row r="1209" spans="1:14" s="4" customFormat="1" ht="23.25" customHeight="1" x14ac:dyDescent="0.25">
      <c r="A1209" s="12" t="s">
        <v>12</v>
      </c>
      <c r="B1209" s="106">
        <v>277</v>
      </c>
      <c r="C1209" s="19">
        <v>339</v>
      </c>
      <c r="D1209" s="106">
        <v>375</v>
      </c>
      <c r="E1209" s="92">
        <v>346</v>
      </c>
      <c r="F1209" s="106">
        <v>402</v>
      </c>
      <c r="G1209" s="19">
        <v>293</v>
      </c>
      <c r="H1209" s="106">
        <v>327</v>
      </c>
      <c r="I1209" s="19">
        <v>425</v>
      </c>
      <c r="J1209" s="175">
        <v>282</v>
      </c>
      <c r="K1209" s="11">
        <v>248</v>
      </c>
      <c r="L1209" s="106">
        <v>273</v>
      </c>
      <c r="M1209" s="19">
        <v>271</v>
      </c>
      <c r="N1209" s="105">
        <f t="shared" si="468"/>
        <v>3858</v>
      </c>
    </row>
    <row r="1210" spans="1:14" s="9" customFormat="1" ht="23.25" customHeight="1" x14ac:dyDescent="0.25">
      <c r="A1210" s="12" t="s">
        <v>72</v>
      </c>
      <c r="B1210" s="106">
        <v>1849</v>
      </c>
      <c r="C1210" s="19">
        <v>1591</v>
      </c>
      <c r="D1210" s="106">
        <v>1941</v>
      </c>
      <c r="E1210" s="92">
        <v>1945</v>
      </c>
      <c r="F1210" s="106">
        <v>1831</v>
      </c>
      <c r="G1210" s="19">
        <v>1959</v>
      </c>
      <c r="H1210" s="106">
        <v>1998</v>
      </c>
      <c r="I1210" s="19">
        <v>293</v>
      </c>
      <c r="J1210" s="175">
        <v>2206</v>
      </c>
      <c r="K1210" s="11">
        <v>1789</v>
      </c>
      <c r="L1210" s="106">
        <v>2067</v>
      </c>
      <c r="M1210" s="19">
        <v>1966</v>
      </c>
      <c r="N1210" s="105">
        <f t="shared" si="468"/>
        <v>21435</v>
      </c>
    </row>
    <row r="1211" spans="1:14" s="9" customFormat="1" ht="23.25" customHeight="1" x14ac:dyDescent="0.25">
      <c r="A1211" s="12" t="s">
        <v>511</v>
      </c>
      <c r="B1211" s="106">
        <v>1286</v>
      </c>
      <c r="C1211" s="19">
        <v>1772</v>
      </c>
      <c r="D1211" s="106">
        <v>1249</v>
      </c>
      <c r="E1211" s="92">
        <v>1314</v>
      </c>
      <c r="F1211" s="106">
        <v>1533</v>
      </c>
      <c r="G1211" s="19">
        <v>1532</v>
      </c>
      <c r="H1211" s="106">
        <v>1584</v>
      </c>
      <c r="I1211" s="19">
        <v>855</v>
      </c>
      <c r="J1211" s="175">
        <v>1785</v>
      </c>
      <c r="K1211" s="11">
        <v>1788</v>
      </c>
      <c r="L1211" s="106">
        <v>1529</v>
      </c>
      <c r="M1211" s="19">
        <v>1429</v>
      </c>
      <c r="N1211" s="105">
        <f t="shared" si="468"/>
        <v>17656</v>
      </c>
    </row>
    <row r="1212" spans="1:14" s="9" customFormat="1" ht="23.25" customHeight="1" x14ac:dyDescent="0.25">
      <c r="A1212" s="12" t="s">
        <v>74</v>
      </c>
      <c r="B1212" s="106">
        <v>24</v>
      </c>
      <c r="C1212" s="19">
        <v>19</v>
      </c>
      <c r="D1212" s="106">
        <v>12</v>
      </c>
      <c r="E1212" s="92">
        <v>18</v>
      </c>
      <c r="F1212" s="106">
        <v>19</v>
      </c>
      <c r="G1212" s="19">
        <v>0</v>
      </c>
      <c r="H1212" s="106">
        <v>36</v>
      </c>
      <c r="I1212" s="19">
        <v>267</v>
      </c>
      <c r="J1212" s="175">
        <v>182</v>
      </c>
      <c r="K1212" s="11">
        <v>20</v>
      </c>
      <c r="L1212" s="106">
        <v>22</v>
      </c>
      <c r="M1212" s="19">
        <v>12</v>
      </c>
      <c r="N1212" s="105">
        <f t="shared" si="468"/>
        <v>631</v>
      </c>
    </row>
    <row r="1213" spans="1:14" s="9" customFormat="1" ht="23.25" customHeight="1" x14ac:dyDescent="0.25">
      <c r="A1213" s="12" t="s">
        <v>83</v>
      </c>
      <c r="B1213" s="106">
        <v>559</v>
      </c>
      <c r="C1213" s="19">
        <v>463</v>
      </c>
      <c r="D1213" s="106">
        <v>526</v>
      </c>
      <c r="E1213" s="92">
        <v>484</v>
      </c>
      <c r="F1213" s="106">
        <v>577</v>
      </c>
      <c r="G1213" s="19">
        <v>550</v>
      </c>
      <c r="H1213" s="106">
        <v>495</v>
      </c>
      <c r="I1213" s="19">
        <v>1976</v>
      </c>
      <c r="J1213" s="175">
        <v>528</v>
      </c>
      <c r="K1213" s="11">
        <v>451</v>
      </c>
      <c r="L1213" s="106">
        <v>484</v>
      </c>
      <c r="M1213" s="19">
        <v>563</v>
      </c>
      <c r="N1213" s="105">
        <f t="shared" si="468"/>
        <v>7656</v>
      </c>
    </row>
    <row r="1214" spans="1:14" s="9" customFormat="1" ht="23.25" customHeight="1" x14ac:dyDescent="0.25">
      <c r="A1214" s="12" t="s">
        <v>213</v>
      </c>
      <c r="B1214" s="106">
        <v>451</v>
      </c>
      <c r="C1214" s="19">
        <v>456</v>
      </c>
      <c r="D1214" s="106">
        <v>448</v>
      </c>
      <c r="E1214" s="92">
        <v>403</v>
      </c>
      <c r="F1214" s="106">
        <v>502</v>
      </c>
      <c r="G1214" s="19">
        <v>417</v>
      </c>
      <c r="H1214" s="106">
        <v>500</v>
      </c>
      <c r="I1214" s="19">
        <v>25</v>
      </c>
      <c r="J1214" s="175">
        <v>470</v>
      </c>
      <c r="K1214" s="11">
        <v>425</v>
      </c>
      <c r="L1214" s="106">
        <v>467</v>
      </c>
      <c r="M1214" s="19">
        <v>501</v>
      </c>
      <c r="N1214" s="105">
        <f t="shared" si="468"/>
        <v>5065</v>
      </c>
    </row>
    <row r="1215" spans="1:14" s="9" customFormat="1" ht="23.25" customHeight="1" x14ac:dyDescent="0.25">
      <c r="A1215" s="12" t="s">
        <v>80</v>
      </c>
      <c r="B1215" s="106">
        <v>252</v>
      </c>
      <c r="C1215" s="19">
        <v>252</v>
      </c>
      <c r="D1215" s="106">
        <v>294</v>
      </c>
      <c r="E1215" s="92">
        <v>314</v>
      </c>
      <c r="F1215" s="106">
        <v>293</v>
      </c>
      <c r="G1215" s="19">
        <v>300</v>
      </c>
      <c r="H1215" s="106">
        <v>290</v>
      </c>
      <c r="I1215" s="19">
        <v>585</v>
      </c>
      <c r="J1215" s="175">
        <v>653</v>
      </c>
      <c r="K1215" s="11">
        <v>617</v>
      </c>
      <c r="L1215" s="106">
        <v>276</v>
      </c>
      <c r="M1215" s="19">
        <v>254</v>
      </c>
      <c r="N1215" s="105">
        <f t="shared" si="468"/>
        <v>4380</v>
      </c>
    </row>
    <row r="1216" spans="1:14" s="4" customFormat="1" ht="23.25" customHeight="1" x14ac:dyDescent="0.25">
      <c r="A1216" s="12" t="s">
        <v>81</v>
      </c>
      <c r="B1216" s="210">
        <v>5263</v>
      </c>
      <c r="C1216" s="211">
        <v>4002</v>
      </c>
      <c r="D1216" s="212">
        <v>4436</v>
      </c>
      <c r="E1216" s="92">
        <v>4213</v>
      </c>
      <c r="F1216" s="106">
        <v>4889</v>
      </c>
      <c r="G1216" s="19">
        <v>4926</v>
      </c>
      <c r="H1216" s="106">
        <v>4709</v>
      </c>
      <c r="I1216" s="19">
        <v>306</v>
      </c>
      <c r="J1216" s="175">
        <v>4765</v>
      </c>
      <c r="K1216" s="11">
        <v>4977</v>
      </c>
      <c r="L1216" s="106">
        <v>4886</v>
      </c>
      <c r="M1216" s="19">
        <v>5321</v>
      </c>
      <c r="N1216" s="105">
        <f t="shared" si="468"/>
        <v>52693</v>
      </c>
    </row>
    <row r="1217" spans="1:14" s="9" customFormat="1" ht="23.25" customHeight="1" x14ac:dyDescent="0.25">
      <c r="A1217" s="13" t="s">
        <v>7</v>
      </c>
      <c r="B1217" s="105">
        <f>SUM(B1206:B1216)</f>
        <v>12799</v>
      </c>
      <c r="C1217" s="14">
        <f>SUM(C1206:C1216)</f>
        <v>11683</v>
      </c>
      <c r="D1217" s="105">
        <f>SUM(D1206:D1216)</f>
        <v>11943</v>
      </c>
      <c r="E1217" s="14">
        <f>SUM(E1206:E1216)</f>
        <v>12055</v>
      </c>
      <c r="F1217" s="105">
        <f t="shared" ref="F1217:M1217" si="469">SUM(F1206:F1216)</f>
        <v>12835</v>
      </c>
      <c r="G1217" s="14">
        <f>SUM(G1206:G1216)</f>
        <v>12625</v>
      </c>
      <c r="H1217" s="105">
        <f>SUM(H1206:H1216)</f>
        <v>12245</v>
      </c>
      <c r="I1217" s="15">
        <v>4748</v>
      </c>
      <c r="J1217" s="176">
        <f>SUM(J1206:J1216)</f>
        <v>13514</v>
      </c>
      <c r="K1217" s="15">
        <f t="shared" si="469"/>
        <v>13030</v>
      </c>
      <c r="L1217" s="105">
        <f>SUM(L1206:L1216)</f>
        <v>12213</v>
      </c>
      <c r="M1217" s="15">
        <f t="shared" si="469"/>
        <v>12451</v>
      </c>
      <c r="N1217" s="105">
        <f>SUM(B1217:M1217)</f>
        <v>142141</v>
      </c>
    </row>
    <row r="1218" spans="1:14" s="4" customFormat="1" ht="23.25" customHeight="1" x14ac:dyDescent="0.25">
      <c r="A1218" s="13" t="s">
        <v>53</v>
      </c>
      <c r="B1218" s="124">
        <f t="shared" ref="B1218:N1218" si="470">B1217/B1485</f>
        <v>412.87096774193549</v>
      </c>
      <c r="C1218" s="29">
        <f t="shared" si="470"/>
        <v>417.25</v>
      </c>
      <c r="D1218" s="124">
        <f t="shared" si="470"/>
        <v>385.25806451612902</v>
      </c>
      <c r="E1218" s="29">
        <f t="shared" si="470"/>
        <v>401.83333333333331</v>
      </c>
      <c r="F1218" s="124">
        <f t="shared" si="470"/>
        <v>414.03225806451616</v>
      </c>
      <c r="G1218" s="29">
        <f t="shared" si="470"/>
        <v>420.83333333333331</v>
      </c>
      <c r="H1218" s="124">
        <f t="shared" si="470"/>
        <v>395</v>
      </c>
      <c r="I1218" s="29">
        <f t="shared" si="470"/>
        <v>153.16129032258064</v>
      </c>
      <c r="J1218" s="177">
        <f t="shared" si="470"/>
        <v>450.46666666666664</v>
      </c>
      <c r="K1218" s="30">
        <f t="shared" si="470"/>
        <v>420.32258064516128</v>
      </c>
      <c r="L1218" s="124">
        <f t="shared" si="470"/>
        <v>407.1</v>
      </c>
      <c r="M1218" s="76">
        <f t="shared" si="470"/>
        <v>401.64516129032256</v>
      </c>
      <c r="N1218" s="164">
        <f t="shared" si="470"/>
        <v>1545.0108695652175</v>
      </c>
    </row>
    <row r="1219" spans="1:14" s="4" customFormat="1" ht="12" customHeight="1" x14ac:dyDescent="0.25">
      <c r="A1219" s="67"/>
      <c r="B1219" s="74"/>
      <c r="C1219" s="74"/>
      <c r="D1219" s="74"/>
      <c r="E1219" s="74"/>
      <c r="F1219" s="74"/>
      <c r="G1219" s="74"/>
      <c r="H1219" s="74"/>
      <c r="I1219" s="74"/>
      <c r="J1219" s="74"/>
      <c r="K1219" s="74"/>
      <c r="L1219" s="74"/>
      <c r="M1219" s="74"/>
      <c r="N1219" s="66"/>
    </row>
    <row r="1220" spans="1:14" s="4" customFormat="1" ht="23.25" customHeight="1" x14ac:dyDescent="0.25">
      <c r="A1220" s="208" t="s">
        <v>137</v>
      </c>
      <c r="B1220" s="107"/>
      <c r="C1220" s="107"/>
      <c r="D1220" s="107"/>
      <c r="E1220" s="107"/>
      <c r="F1220" s="107"/>
      <c r="G1220" s="107"/>
      <c r="H1220" s="107"/>
      <c r="I1220" s="107"/>
      <c r="J1220" s="107"/>
      <c r="K1220" s="107"/>
      <c r="L1220" s="107"/>
      <c r="M1220" s="107"/>
      <c r="N1220" s="108"/>
    </row>
    <row r="1221" spans="1:14" s="4" customFormat="1" ht="23.25" customHeight="1" x14ac:dyDescent="0.25">
      <c r="A1221" s="12" t="s">
        <v>138</v>
      </c>
      <c r="B1221" s="106">
        <v>92</v>
      </c>
      <c r="C1221" s="19">
        <v>60</v>
      </c>
      <c r="D1221" s="106">
        <v>40</v>
      </c>
      <c r="E1221" s="92">
        <v>54</v>
      </c>
      <c r="F1221" s="106">
        <v>61</v>
      </c>
      <c r="G1221" s="216">
        <v>60</v>
      </c>
      <c r="H1221" s="212">
        <v>70</v>
      </c>
      <c r="I1221" s="216">
        <v>55</v>
      </c>
      <c r="J1221" s="178">
        <v>60</v>
      </c>
      <c r="K1221" s="11">
        <v>50</v>
      </c>
      <c r="L1221" s="106">
        <v>60</v>
      </c>
      <c r="M1221" s="19">
        <v>65</v>
      </c>
      <c r="N1221" s="105">
        <f t="shared" ref="N1221:N1228" si="471">SUM(B1221:M1221)</f>
        <v>727</v>
      </c>
    </row>
    <row r="1222" spans="1:14" s="9" customFormat="1" ht="23.25" customHeight="1" x14ac:dyDescent="0.25">
      <c r="A1222" s="12" t="s">
        <v>139</v>
      </c>
      <c r="B1222" s="106">
        <v>31</v>
      </c>
      <c r="C1222" s="19">
        <v>29</v>
      </c>
      <c r="D1222" s="106">
        <v>29</v>
      </c>
      <c r="E1222" s="92">
        <v>31</v>
      </c>
      <c r="F1222" s="106">
        <v>28</v>
      </c>
      <c r="G1222" s="216">
        <v>32</v>
      </c>
      <c r="H1222" s="212">
        <v>25</v>
      </c>
      <c r="I1222" s="216">
        <v>25</v>
      </c>
      <c r="J1222" s="178">
        <v>53</v>
      </c>
      <c r="K1222" s="218">
        <v>27</v>
      </c>
      <c r="L1222" s="106">
        <v>40</v>
      </c>
      <c r="M1222" s="221">
        <v>77</v>
      </c>
      <c r="N1222" s="105">
        <f t="shared" si="471"/>
        <v>427</v>
      </c>
    </row>
    <row r="1223" spans="1:14" s="4" customFormat="1" ht="23.25" customHeight="1" x14ac:dyDescent="0.25">
      <c r="A1223" s="12" t="s">
        <v>140</v>
      </c>
      <c r="B1223" s="106">
        <v>54</v>
      </c>
      <c r="C1223" s="19">
        <v>33</v>
      </c>
      <c r="D1223" s="106">
        <v>28</v>
      </c>
      <c r="E1223" s="92">
        <v>62</v>
      </c>
      <c r="F1223" s="106">
        <v>67</v>
      </c>
      <c r="G1223" s="216">
        <v>86</v>
      </c>
      <c r="H1223" s="212">
        <v>57</v>
      </c>
      <c r="I1223" s="216">
        <v>48</v>
      </c>
      <c r="J1223" s="178">
        <v>32</v>
      </c>
      <c r="K1223" s="218">
        <v>50</v>
      </c>
      <c r="L1223" s="106">
        <v>47</v>
      </c>
      <c r="M1223" s="19">
        <v>10</v>
      </c>
      <c r="N1223" s="105">
        <f t="shared" si="471"/>
        <v>574</v>
      </c>
    </row>
    <row r="1224" spans="1:14" s="4" customFormat="1" ht="23.25" customHeight="1" x14ac:dyDescent="0.25">
      <c r="A1224" s="12" t="s">
        <v>141</v>
      </c>
      <c r="B1224" s="106">
        <v>21</v>
      </c>
      <c r="C1224" s="19">
        <v>18</v>
      </c>
      <c r="D1224" s="106">
        <v>15</v>
      </c>
      <c r="E1224" s="92">
        <v>22</v>
      </c>
      <c r="F1224" s="106">
        <v>13</v>
      </c>
      <c r="G1224" s="216">
        <v>25</v>
      </c>
      <c r="H1224" s="212">
        <v>25</v>
      </c>
      <c r="I1224" s="216">
        <v>11</v>
      </c>
      <c r="J1224" s="178">
        <v>21</v>
      </c>
      <c r="K1224" s="11">
        <v>25</v>
      </c>
      <c r="L1224" s="106">
        <v>13</v>
      </c>
      <c r="M1224" s="19">
        <v>27</v>
      </c>
      <c r="N1224" s="105">
        <f t="shared" si="471"/>
        <v>236</v>
      </c>
    </row>
    <row r="1225" spans="1:14" s="4" customFormat="1" ht="23.25" customHeight="1" x14ac:dyDescent="0.25">
      <c r="A1225" s="12" t="s">
        <v>142</v>
      </c>
      <c r="B1225" s="106">
        <v>38</v>
      </c>
      <c r="C1225" s="19">
        <v>30</v>
      </c>
      <c r="D1225" s="106">
        <v>20</v>
      </c>
      <c r="E1225" s="92">
        <v>27</v>
      </c>
      <c r="F1225" s="106">
        <v>33</v>
      </c>
      <c r="G1225" s="216">
        <v>25</v>
      </c>
      <c r="H1225" s="212">
        <v>55</v>
      </c>
      <c r="I1225" s="216">
        <v>42</v>
      </c>
      <c r="J1225" s="178">
        <v>35</v>
      </c>
      <c r="K1225" s="218">
        <v>18</v>
      </c>
      <c r="L1225" s="106">
        <v>42</v>
      </c>
      <c r="M1225" s="19">
        <v>38</v>
      </c>
      <c r="N1225" s="105">
        <f t="shared" si="471"/>
        <v>403</v>
      </c>
    </row>
    <row r="1226" spans="1:14" s="4" customFormat="1" ht="23.25" customHeight="1" x14ac:dyDescent="0.25">
      <c r="A1226" s="12" t="s">
        <v>317</v>
      </c>
      <c r="B1226" s="106">
        <v>0</v>
      </c>
      <c r="C1226" s="19">
        <v>0</v>
      </c>
      <c r="D1226" s="106">
        <v>0</v>
      </c>
      <c r="E1226" s="92">
        <v>0</v>
      </c>
      <c r="F1226" s="106">
        <v>0</v>
      </c>
      <c r="G1226" s="92">
        <v>0</v>
      </c>
      <c r="H1226" s="106">
        <v>0</v>
      </c>
      <c r="I1226" s="92">
        <v>0</v>
      </c>
      <c r="J1226" s="178"/>
      <c r="K1226" s="11"/>
      <c r="L1226" s="106"/>
      <c r="M1226" s="181"/>
      <c r="N1226" s="105">
        <f t="shared" si="471"/>
        <v>0</v>
      </c>
    </row>
    <row r="1227" spans="1:14" s="4" customFormat="1" ht="23.25" customHeight="1" x14ac:dyDescent="0.25">
      <c r="A1227" s="12" t="s">
        <v>318</v>
      </c>
      <c r="B1227" s="106">
        <v>0</v>
      </c>
      <c r="C1227" s="19">
        <v>0</v>
      </c>
      <c r="D1227" s="106">
        <v>0</v>
      </c>
      <c r="E1227" s="92">
        <v>0</v>
      </c>
      <c r="F1227" s="106">
        <v>0</v>
      </c>
      <c r="G1227" s="92">
        <v>0</v>
      </c>
      <c r="H1227" s="106">
        <v>0</v>
      </c>
      <c r="I1227" s="92">
        <v>0</v>
      </c>
      <c r="J1227" s="178"/>
      <c r="K1227" s="219"/>
      <c r="L1227" s="106"/>
      <c r="M1227" s="181"/>
      <c r="N1227" s="105">
        <f t="shared" si="471"/>
        <v>0</v>
      </c>
    </row>
    <row r="1228" spans="1:14" s="9" customFormat="1" ht="23.25" customHeight="1" x14ac:dyDescent="0.25">
      <c r="A1228" s="13" t="s">
        <v>7</v>
      </c>
      <c r="B1228" s="105">
        <f>SUM(B1221:B1227)</f>
        <v>236</v>
      </c>
      <c r="C1228" s="15">
        <f t="shared" ref="C1228:M1228" si="472">SUM(C1221:C1227)</f>
        <v>170</v>
      </c>
      <c r="D1228" s="105">
        <f t="shared" si="472"/>
        <v>132</v>
      </c>
      <c r="E1228" s="15">
        <f t="shared" si="472"/>
        <v>196</v>
      </c>
      <c r="F1228" s="105">
        <f t="shared" si="472"/>
        <v>202</v>
      </c>
      <c r="G1228" s="52">
        <f t="shared" si="472"/>
        <v>228</v>
      </c>
      <c r="H1228" s="150">
        <f t="shared" si="472"/>
        <v>232</v>
      </c>
      <c r="I1228" s="15">
        <f t="shared" si="472"/>
        <v>181</v>
      </c>
      <c r="J1228" s="176">
        <f t="shared" si="472"/>
        <v>201</v>
      </c>
      <c r="K1228" s="15">
        <f t="shared" si="472"/>
        <v>170</v>
      </c>
      <c r="L1228" s="105">
        <f t="shared" si="472"/>
        <v>202</v>
      </c>
      <c r="M1228" s="44">
        <f t="shared" si="472"/>
        <v>217</v>
      </c>
      <c r="N1228" s="105">
        <f t="shared" si="471"/>
        <v>2367</v>
      </c>
    </row>
    <row r="1229" spans="1:14" s="4" customFormat="1" ht="23.25" customHeight="1" x14ac:dyDescent="0.25">
      <c r="A1229" s="13" t="s">
        <v>53</v>
      </c>
      <c r="B1229" s="124">
        <f t="shared" ref="B1229:L1229" si="473">B1228/B1485</f>
        <v>7.612903225806452</v>
      </c>
      <c r="C1229" s="29">
        <f t="shared" si="473"/>
        <v>6.0714285714285712</v>
      </c>
      <c r="D1229" s="124">
        <f t="shared" si="473"/>
        <v>4.258064516129032</v>
      </c>
      <c r="E1229" s="30">
        <f t="shared" si="473"/>
        <v>6.5333333333333332</v>
      </c>
      <c r="F1229" s="124">
        <f t="shared" si="473"/>
        <v>6.5161290322580649</v>
      </c>
      <c r="G1229" s="29">
        <f t="shared" si="473"/>
        <v>7.6</v>
      </c>
      <c r="H1229" s="124">
        <f t="shared" si="473"/>
        <v>7.4838709677419351</v>
      </c>
      <c r="I1229" s="29">
        <f t="shared" si="473"/>
        <v>5.838709677419355</v>
      </c>
      <c r="J1229" s="177">
        <f t="shared" si="473"/>
        <v>6.7</v>
      </c>
      <c r="K1229" s="29">
        <f t="shared" si="473"/>
        <v>5.4838709677419351</v>
      </c>
      <c r="L1229" s="124">
        <f t="shared" si="473"/>
        <v>6.7333333333333334</v>
      </c>
      <c r="M1229" s="29">
        <v>20</v>
      </c>
      <c r="N1229" s="124">
        <f>N1228/N1485</f>
        <v>25.728260869565219</v>
      </c>
    </row>
    <row r="1230" spans="1:14" s="4" customFormat="1" ht="12" customHeight="1" x14ac:dyDescent="0.25">
      <c r="A1230" s="39"/>
      <c r="B1230" s="40"/>
      <c r="C1230" s="40"/>
      <c r="D1230" s="40"/>
      <c r="E1230" s="40"/>
      <c r="F1230" s="40"/>
      <c r="G1230" s="40"/>
      <c r="H1230" s="40"/>
      <c r="I1230" s="40"/>
      <c r="J1230" s="40"/>
      <c r="K1230" s="40"/>
      <c r="L1230" s="40"/>
      <c r="M1230" s="40"/>
      <c r="N1230" s="8"/>
    </row>
    <row r="1231" spans="1:14" s="4" customFormat="1" ht="23.25" customHeight="1" x14ac:dyDescent="0.25">
      <c r="A1231" s="103" t="s">
        <v>401</v>
      </c>
      <c r="B1231" s="107"/>
      <c r="C1231" s="107"/>
      <c r="D1231" s="107"/>
      <c r="E1231" s="107"/>
      <c r="F1231" s="107"/>
      <c r="G1231" s="107"/>
      <c r="H1231" s="107"/>
      <c r="I1231" s="107"/>
      <c r="J1231" s="107"/>
      <c r="K1231" s="107"/>
      <c r="L1231" s="107"/>
      <c r="M1231" s="107"/>
      <c r="N1231" s="108"/>
    </row>
    <row r="1232" spans="1:14" s="9" customFormat="1" ht="23.25" customHeight="1" x14ac:dyDescent="0.25">
      <c r="A1232" s="12" t="s">
        <v>202</v>
      </c>
      <c r="B1232" s="165">
        <f t="shared" ref="B1232:M1232" si="474">B1217</f>
        <v>12799</v>
      </c>
      <c r="C1232" s="78">
        <f>C1217</f>
        <v>11683</v>
      </c>
      <c r="D1232" s="165">
        <f t="shared" si="474"/>
        <v>11943</v>
      </c>
      <c r="E1232" s="78">
        <f t="shared" si="474"/>
        <v>12055</v>
      </c>
      <c r="F1232" s="165">
        <f t="shared" si="474"/>
        <v>12835</v>
      </c>
      <c r="G1232" s="78">
        <f t="shared" si="474"/>
        <v>12625</v>
      </c>
      <c r="H1232" s="165">
        <f t="shared" si="474"/>
        <v>12245</v>
      </c>
      <c r="I1232" s="78">
        <f t="shared" si="474"/>
        <v>4748</v>
      </c>
      <c r="J1232" s="179">
        <f t="shared" si="474"/>
        <v>13514</v>
      </c>
      <c r="K1232" s="78">
        <f t="shared" si="474"/>
        <v>13030</v>
      </c>
      <c r="L1232" s="165">
        <f t="shared" si="474"/>
        <v>12213</v>
      </c>
      <c r="M1232" s="78">
        <f t="shared" si="474"/>
        <v>12451</v>
      </c>
      <c r="N1232" s="105">
        <f>SUM(B1232:M1232)</f>
        <v>142141</v>
      </c>
    </row>
    <row r="1233" spans="1:14" s="9" customFormat="1" ht="23.25" customHeight="1" x14ac:dyDescent="0.25">
      <c r="A1233" s="12" t="s">
        <v>143</v>
      </c>
      <c r="B1233" s="124">
        <f t="shared" ref="B1233:N1233" si="475">B1217/B1485</f>
        <v>412.87096774193549</v>
      </c>
      <c r="C1233" s="29">
        <f t="shared" si="475"/>
        <v>417.25</v>
      </c>
      <c r="D1233" s="124">
        <f t="shared" si="475"/>
        <v>385.25806451612902</v>
      </c>
      <c r="E1233" s="29">
        <f t="shared" si="475"/>
        <v>401.83333333333331</v>
      </c>
      <c r="F1233" s="124">
        <f t="shared" si="475"/>
        <v>414.03225806451616</v>
      </c>
      <c r="G1233" s="29">
        <f t="shared" si="475"/>
        <v>420.83333333333331</v>
      </c>
      <c r="H1233" s="124">
        <f t="shared" si="475"/>
        <v>395</v>
      </c>
      <c r="I1233" s="29">
        <f t="shared" si="475"/>
        <v>153.16129032258064</v>
      </c>
      <c r="J1233" s="177">
        <f t="shared" si="475"/>
        <v>450.46666666666664</v>
      </c>
      <c r="K1233" s="29">
        <f t="shared" si="475"/>
        <v>420.32258064516128</v>
      </c>
      <c r="L1233" s="124">
        <f t="shared" si="475"/>
        <v>407.1</v>
      </c>
      <c r="M1233" s="29">
        <f t="shared" si="475"/>
        <v>401.64516129032256</v>
      </c>
      <c r="N1233" s="124">
        <f t="shared" si="475"/>
        <v>1545.0108695652175</v>
      </c>
    </row>
    <row r="1234" spans="1:14" s="9" customFormat="1" ht="23.25" customHeight="1" x14ac:dyDescent="0.25">
      <c r="A1234" s="12" t="s">
        <v>203</v>
      </c>
      <c r="B1234" s="105">
        <f t="shared" ref="B1234:M1234" si="476">B1228</f>
        <v>236</v>
      </c>
      <c r="C1234" s="14">
        <f t="shared" si="476"/>
        <v>170</v>
      </c>
      <c r="D1234" s="105">
        <f t="shared" si="476"/>
        <v>132</v>
      </c>
      <c r="E1234" s="14">
        <f t="shared" si="476"/>
        <v>196</v>
      </c>
      <c r="F1234" s="105">
        <f t="shared" si="476"/>
        <v>202</v>
      </c>
      <c r="G1234" s="14">
        <f t="shared" si="476"/>
        <v>228</v>
      </c>
      <c r="H1234" s="105">
        <f t="shared" si="476"/>
        <v>232</v>
      </c>
      <c r="I1234" s="14">
        <f t="shared" si="476"/>
        <v>181</v>
      </c>
      <c r="J1234" s="176">
        <f t="shared" si="476"/>
        <v>201</v>
      </c>
      <c r="K1234" s="14">
        <f t="shared" si="476"/>
        <v>170</v>
      </c>
      <c r="L1234" s="105">
        <f t="shared" si="476"/>
        <v>202</v>
      </c>
      <c r="M1234" s="14">
        <f t="shared" si="476"/>
        <v>217</v>
      </c>
      <c r="N1234" s="105">
        <f>SUM(B1234:M1234)</f>
        <v>2367</v>
      </c>
    </row>
    <row r="1235" spans="1:14" s="4" customFormat="1" ht="23.25" customHeight="1" x14ac:dyDescent="0.25">
      <c r="A1235" s="12" t="s">
        <v>204</v>
      </c>
      <c r="B1235" s="134">
        <f>IF(B1232=0,0,(B1234*1000)/B1232)</f>
        <v>18.438940542229862</v>
      </c>
      <c r="C1235" s="77">
        <f t="shared" ref="C1235:M1235" si="477">IF(C1232=0,0,(C1234*1000)/C1232)</f>
        <v>14.551057091500471</v>
      </c>
      <c r="D1235" s="134">
        <f t="shared" si="477"/>
        <v>11.052499372017081</v>
      </c>
      <c r="E1235" s="77">
        <f t="shared" si="477"/>
        <v>16.258813770219827</v>
      </c>
      <c r="F1235" s="174">
        <f>IF(F1232=0,0,(F1234*1000)/F1232)</f>
        <v>15.738215816127775</v>
      </c>
      <c r="G1235" s="79">
        <f>IF(G1232=0,0,(G1234*1000)/G1232)</f>
        <v>18.059405940594058</v>
      </c>
      <c r="H1235" s="134">
        <f>IF(H1232=0,0,(H1234*1000)/H1232)</f>
        <v>18.946508779093506</v>
      </c>
      <c r="I1235" s="77">
        <f t="shared" si="477"/>
        <v>38.121314237573714</v>
      </c>
      <c r="J1235" s="180">
        <f t="shared" si="477"/>
        <v>14.87346455527601</v>
      </c>
      <c r="K1235" s="77">
        <f t="shared" si="477"/>
        <v>13.046815042210284</v>
      </c>
      <c r="L1235" s="134">
        <f t="shared" si="477"/>
        <v>16.539752722508801</v>
      </c>
      <c r="M1235" s="77">
        <f t="shared" si="477"/>
        <v>17.428319010521243</v>
      </c>
      <c r="N1235" s="105">
        <f>SUM(B1235:M1235)</f>
        <v>213.05510687987265</v>
      </c>
    </row>
    <row r="1236" spans="1:14" s="4" customFormat="1" ht="12" customHeight="1" x14ac:dyDescent="0.25">
      <c r="A1236" s="6"/>
      <c r="B1236" s="7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8"/>
    </row>
    <row r="1237" spans="1:14" s="122" customFormat="1" ht="23.25" customHeight="1" x14ac:dyDescent="0.25">
      <c r="A1237" s="184" t="s">
        <v>144</v>
      </c>
      <c r="B1237" s="107"/>
      <c r="C1237" s="107"/>
      <c r="D1237" s="107"/>
      <c r="E1237" s="107"/>
      <c r="F1237" s="107"/>
      <c r="G1237" s="107"/>
      <c r="H1237" s="107"/>
      <c r="I1237" s="107"/>
      <c r="J1237" s="107"/>
      <c r="K1237" s="107"/>
      <c r="L1237" s="107"/>
      <c r="M1237" s="107"/>
      <c r="N1237" s="108"/>
    </row>
    <row r="1238" spans="1:14" s="9" customFormat="1" ht="12" customHeight="1" x14ac:dyDescent="0.25">
      <c r="A1238" s="39"/>
      <c r="B1238" s="40"/>
      <c r="C1238" s="40"/>
      <c r="D1238" s="40"/>
      <c r="E1238" s="40"/>
      <c r="F1238" s="40"/>
      <c r="G1238" s="40"/>
      <c r="H1238" s="40"/>
      <c r="I1238" s="40"/>
      <c r="J1238" s="40"/>
      <c r="K1238" s="40"/>
      <c r="L1238" s="40"/>
      <c r="M1238" s="40"/>
      <c r="N1238" s="8"/>
    </row>
    <row r="1239" spans="1:14" s="4" customFormat="1" ht="23.25" customHeight="1" x14ac:dyDescent="0.25">
      <c r="A1239" s="103" t="s">
        <v>145</v>
      </c>
      <c r="B1239" s="107"/>
      <c r="C1239" s="107"/>
      <c r="D1239" s="107"/>
      <c r="E1239" s="107"/>
      <c r="F1239" s="107"/>
      <c r="G1239" s="107"/>
      <c r="H1239" s="107"/>
      <c r="I1239" s="107"/>
      <c r="J1239" s="107"/>
      <c r="K1239" s="107"/>
      <c r="L1239" s="107"/>
      <c r="M1239" s="107"/>
      <c r="N1239" s="108"/>
    </row>
    <row r="1240" spans="1:14" s="4" customFormat="1" ht="23.25" customHeight="1" x14ac:dyDescent="0.25">
      <c r="A1240" s="12" t="s">
        <v>146</v>
      </c>
      <c r="B1240" s="106">
        <v>34</v>
      </c>
      <c r="C1240" s="19">
        <v>40</v>
      </c>
      <c r="D1240" s="106">
        <v>54</v>
      </c>
      <c r="E1240" s="19">
        <v>37</v>
      </c>
      <c r="F1240" s="106">
        <v>39</v>
      </c>
      <c r="G1240" s="19">
        <v>86</v>
      </c>
      <c r="H1240" s="106">
        <v>42</v>
      </c>
      <c r="I1240" s="92">
        <v>34</v>
      </c>
      <c r="J1240" s="175">
        <v>34</v>
      </c>
      <c r="K1240" s="19">
        <v>15</v>
      </c>
      <c r="L1240" s="106">
        <v>39</v>
      </c>
      <c r="M1240" s="19">
        <v>28</v>
      </c>
      <c r="N1240" s="105">
        <f t="shared" ref="N1240:N1255" si="478">SUM(B1240:M1240)</f>
        <v>482</v>
      </c>
    </row>
    <row r="1241" spans="1:14" s="4" customFormat="1" ht="23.25" customHeight="1" x14ac:dyDescent="0.25">
      <c r="A1241" s="12" t="s">
        <v>147</v>
      </c>
      <c r="B1241" s="106">
        <v>6</v>
      </c>
      <c r="C1241" s="19">
        <v>10</v>
      </c>
      <c r="D1241" s="106">
        <v>9</v>
      </c>
      <c r="E1241" s="19">
        <v>12</v>
      </c>
      <c r="F1241" s="106">
        <v>9</v>
      </c>
      <c r="G1241" s="19">
        <v>19</v>
      </c>
      <c r="H1241" s="106">
        <v>10</v>
      </c>
      <c r="I1241" s="92">
        <v>10</v>
      </c>
      <c r="J1241" s="175">
        <v>10</v>
      </c>
      <c r="K1241" s="19">
        <v>9</v>
      </c>
      <c r="L1241" s="106">
        <v>11</v>
      </c>
      <c r="M1241" s="19">
        <v>15</v>
      </c>
      <c r="N1241" s="105">
        <f t="shared" si="478"/>
        <v>130</v>
      </c>
    </row>
    <row r="1242" spans="1:14" s="4" customFormat="1" ht="23.25" customHeight="1" x14ac:dyDescent="0.25">
      <c r="A1242" s="12" t="s">
        <v>148</v>
      </c>
      <c r="B1242" s="106">
        <v>31</v>
      </c>
      <c r="C1242" s="19">
        <v>19</v>
      </c>
      <c r="D1242" s="106">
        <v>41</v>
      </c>
      <c r="E1242" s="19">
        <v>24</v>
      </c>
      <c r="F1242" s="106">
        <v>19</v>
      </c>
      <c r="G1242" s="19">
        <v>26</v>
      </c>
      <c r="H1242" s="106">
        <v>34</v>
      </c>
      <c r="I1242" s="92">
        <v>23</v>
      </c>
      <c r="J1242" s="175">
        <v>22</v>
      </c>
      <c r="K1242" s="19">
        <v>18</v>
      </c>
      <c r="L1242" s="106">
        <v>26</v>
      </c>
      <c r="M1242" s="19">
        <v>20</v>
      </c>
      <c r="N1242" s="105">
        <f t="shared" si="478"/>
        <v>303</v>
      </c>
    </row>
    <row r="1243" spans="1:14" s="4" customFormat="1" ht="23.25" customHeight="1" x14ac:dyDescent="0.25">
      <c r="A1243" s="12" t="s">
        <v>149</v>
      </c>
      <c r="B1243" s="106">
        <v>0</v>
      </c>
      <c r="C1243" s="19">
        <v>0</v>
      </c>
      <c r="D1243" s="106">
        <v>0</v>
      </c>
      <c r="E1243" s="19">
        <v>0</v>
      </c>
      <c r="F1243" s="106">
        <v>0</v>
      </c>
      <c r="G1243" s="19">
        <v>0</v>
      </c>
      <c r="H1243" s="106">
        <v>0</v>
      </c>
      <c r="I1243" s="92">
        <v>0</v>
      </c>
      <c r="J1243" s="175">
        <v>0</v>
      </c>
      <c r="K1243" s="19"/>
      <c r="L1243" s="106">
        <v>0</v>
      </c>
      <c r="M1243" s="19">
        <v>0</v>
      </c>
      <c r="N1243" s="105">
        <f t="shared" si="478"/>
        <v>0</v>
      </c>
    </row>
    <row r="1244" spans="1:14" s="4" customFormat="1" ht="23.25" customHeight="1" x14ac:dyDescent="0.25">
      <c r="A1244" s="12" t="s">
        <v>150</v>
      </c>
      <c r="B1244" s="106">
        <v>3</v>
      </c>
      <c r="C1244" s="19">
        <v>10</v>
      </c>
      <c r="D1244" s="106">
        <v>9</v>
      </c>
      <c r="E1244" s="19">
        <v>11</v>
      </c>
      <c r="F1244" s="106">
        <v>8</v>
      </c>
      <c r="G1244" s="19">
        <v>11</v>
      </c>
      <c r="H1244" s="106">
        <v>8</v>
      </c>
      <c r="I1244" s="92">
        <v>6</v>
      </c>
      <c r="J1244" s="175">
        <v>17</v>
      </c>
      <c r="K1244" s="19">
        <v>8</v>
      </c>
      <c r="L1244" s="106">
        <v>9</v>
      </c>
      <c r="M1244" s="19">
        <v>5</v>
      </c>
      <c r="N1244" s="105">
        <f t="shared" si="478"/>
        <v>105</v>
      </c>
    </row>
    <row r="1245" spans="1:14" s="4" customFormat="1" ht="23.25" customHeight="1" x14ac:dyDescent="0.25">
      <c r="A1245" s="12" t="s">
        <v>151</v>
      </c>
      <c r="B1245" s="106">
        <v>0</v>
      </c>
      <c r="C1245" s="19">
        <v>0</v>
      </c>
      <c r="D1245" s="106">
        <v>0</v>
      </c>
      <c r="E1245" s="19">
        <v>1</v>
      </c>
      <c r="F1245" s="106">
        <v>0</v>
      </c>
      <c r="G1245" s="19">
        <v>1</v>
      </c>
      <c r="H1245" s="106">
        <v>1</v>
      </c>
      <c r="I1245" s="92">
        <v>2</v>
      </c>
      <c r="J1245" s="175">
        <v>1</v>
      </c>
      <c r="K1245" s="19">
        <v>3</v>
      </c>
      <c r="L1245" s="106">
        <v>3</v>
      </c>
      <c r="M1245" s="19"/>
      <c r="N1245" s="105">
        <f t="shared" si="478"/>
        <v>12</v>
      </c>
    </row>
    <row r="1246" spans="1:14" s="4" customFormat="1" ht="23.25" customHeight="1" x14ac:dyDescent="0.25">
      <c r="A1246" s="12" t="s">
        <v>152</v>
      </c>
      <c r="B1246" s="106">
        <v>0</v>
      </c>
      <c r="C1246" s="19">
        <v>3</v>
      </c>
      <c r="D1246" s="106">
        <v>1</v>
      </c>
      <c r="E1246" s="19">
        <v>1</v>
      </c>
      <c r="F1246" s="106">
        <v>5</v>
      </c>
      <c r="G1246" s="19">
        <v>2</v>
      </c>
      <c r="H1246" s="106">
        <v>9</v>
      </c>
      <c r="I1246" s="92">
        <v>7</v>
      </c>
      <c r="J1246" s="175">
        <v>12</v>
      </c>
      <c r="K1246" s="19">
        <v>8</v>
      </c>
      <c r="L1246" s="106">
        <v>6</v>
      </c>
      <c r="M1246" s="19">
        <v>4</v>
      </c>
      <c r="N1246" s="105">
        <f t="shared" si="478"/>
        <v>58</v>
      </c>
    </row>
    <row r="1247" spans="1:14" s="4" customFormat="1" ht="23.25" customHeight="1" x14ac:dyDescent="0.25">
      <c r="A1247" s="12" t="s">
        <v>432</v>
      </c>
      <c r="B1247" s="106">
        <v>8</v>
      </c>
      <c r="C1247" s="19">
        <v>3</v>
      </c>
      <c r="D1247" s="106">
        <v>9</v>
      </c>
      <c r="E1247" s="19">
        <v>1</v>
      </c>
      <c r="F1247" s="106">
        <v>1</v>
      </c>
      <c r="G1247" s="19">
        <v>2</v>
      </c>
      <c r="H1247" s="106">
        <v>1</v>
      </c>
      <c r="I1247" s="92">
        <v>5</v>
      </c>
      <c r="J1247" s="175">
        <v>4</v>
      </c>
      <c r="K1247" s="19">
        <v>3</v>
      </c>
      <c r="L1247" s="106">
        <v>2</v>
      </c>
      <c r="M1247" s="19">
        <v>5</v>
      </c>
      <c r="N1247" s="105">
        <f t="shared" si="478"/>
        <v>44</v>
      </c>
    </row>
    <row r="1248" spans="1:14" s="4" customFormat="1" ht="23.25" customHeight="1" x14ac:dyDescent="0.25">
      <c r="A1248" s="12" t="s">
        <v>434</v>
      </c>
      <c r="B1248" s="106">
        <v>4</v>
      </c>
      <c r="C1248" s="19">
        <v>3</v>
      </c>
      <c r="D1248" s="106">
        <v>7</v>
      </c>
      <c r="E1248" s="19">
        <v>7</v>
      </c>
      <c r="F1248" s="106">
        <v>2</v>
      </c>
      <c r="G1248" s="19">
        <v>7</v>
      </c>
      <c r="H1248" s="106">
        <v>13</v>
      </c>
      <c r="I1248" s="92">
        <v>6</v>
      </c>
      <c r="J1248" s="175">
        <v>5</v>
      </c>
      <c r="K1248" s="19">
        <v>11</v>
      </c>
      <c r="L1248" s="106">
        <v>4</v>
      </c>
      <c r="M1248" s="19">
        <v>2</v>
      </c>
      <c r="N1248" s="105">
        <f t="shared" si="478"/>
        <v>71</v>
      </c>
    </row>
    <row r="1249" spans="1:14" s="4" customFormat="1" ht="23.25" customHeight="1" x14ac:dyDescent="0.25">
      <c r="A1249" s="12" t="s">
        <v>433</v>
      </c>
      <c r="B1249" s="106">
        <v>0</v>
      </c>
      <c r="C1249" s="19">
        <v>0</v>
      </c>
      <c r="D1249" s="106">
        <v>0</v>
      </c>
      <c r="E1249" s="19">
        <v>0</v>
      </c>
      <c r="F1249" s="106">
        <v>0</v>
      </c>
      <c r="G1249" s="19">
        <v>0</v>
      </c>
      <c r="H1249" s="106">
        <v>0</v>
      </c>
      <c r="I1249" s="92">
        <v>0</v>
      </c>
      <c r="J1249" s="175" t="s">
        <v>421</v>
      </c>
      <c r="K1249" s="19">
        <v>0</v>
      </c>
      <c r="L1249" s="106">
        <v>0</v>
      </c>
      <c r="M1249" s="19">
        <v>0</v>
      </c>
      <c r="N1249" s="105">
        <f t="shared" si="478"/>
        <v>0</v>
      </c>
    </row>
    <row r="1250" spans="1:14" s="4" customFormat="1" ht="23.25" customHeight="1" x14ac:dyDescent="0.25">
      <c r="A1250" s="12" t="s">
        <v>435</v>
      </c>
      <c r="B1250" s="106">
        <v>17</v>
      </c>
      <c r="C1250" s="19">
        <v>17</v>
      </c>
      <c r="D1250" s="106">
        <v>16</v>
      </c>
      <c r="E1250" s="19">
        <v>10</v>
      </c>
      <c r="F1250" s="106">
        <v>13</v>
      </c>
      <c r="G1250" s="19">
        <v>18</v>
      </c>
      <c r="H1250" s="106">
        <v>16</v>
      </c>
      <c r="I1250" s="92">
        <v>0</v>
      </c>
      <c r="J1250" s="175">
        <v>16</v>
      </c>
      <c r="K1250" s="19">
        <v>5</v>
      </c>
      <c r="L1250" s="106">
        <v>1</v>
      </c>
      <c r="M1250" s="19">
        <v>6</v>
      </c>
      <c r="N1250" s="105">
        <f t="shared" si="478"/>
        <v>135</v>
      </c>
    </row>
    <row r="1251" spans="1:14" s="4" customFormat="1" ht="23.25" customHeight="1" x14ac:dyDescent="0.25">
      <c r="A1251" s="12" t="s">
        <v>436</v>
      </c>
      <c r="B1251" s="106">
        <v>3</v>
      </c>
      <c r="C1251" s="19">
        <v>2</v>
      </c>
      <c r="D1251" s="106">
        <v>4</v>
      </c>
      <c r="E1251" s="19">
        <v>2</v>
      </c>
      <c r="F1251" s="106">
        <v>2</v>
      </c>
      <c r="G1251" s="19">
        <v>2</v>
      </c>
      <c r="H1251" s="106">
        <v>2</v>
      </c>
      <c r="I1251" s="92">
        <v>1</v>
      </c>
      <c r="J1251" s="175">
        <v>0</v>
      </c>
      <c r="K1251" s="19">
        <v>0</v>
      </c>
      <c r="L1251" s="106">
        <v>0</v>
      </c>
      <c r="M1251" s="19">
        <v>1</v>
      </c>
      <c r="N1251" s="105">
        <f t="shared" si="478"/>
        <v>19</v>
      </c>
    </row>
    <row r="1252" spans="1:14" s="4" customFormat="1" ht="23.25" customHeight="1" x14ac:dyDescent="0.25">
      <c r="A1252" s="12" t="s">
        <v>437</v>
      </c>
      <c r="B1252" s="106">
        <v>0</v>
      </c>
      <c r="C1252" s="19">
        <v>0</v>
      </c>
      <c r="D1252" s="106">
        <v>0</v>
      </c>
      <c r="E1252" s="19">
        <v>1</v>
      </c>
      <c r="F1252" s="106">
        <v>0</v>
      </c>
      <c r="G1252" s="19">
        <v>1</v>
      </c>
      <c r="H1252" s="106">
        <v>1</v>
      </c>
      <c r="I1252" s="92">
        <v>0</v>
      </c>
      <c r="J1252" s="175">
        <v>0</v>
      </c>
      <c r="K1252" s="19">
        <v>0</v>
      </c>
      <c r="L1252" s="106">
        <v>0</v>
      </c>
      <c r="M1252" s="19">
        <v>0</v>
      </c>
      <c r="N1252" s="105">
        <f t="shared" si="478"/>
        <v>3</v>
      </c>
    </row>
    <row r="1253" spans="1:14" s="4" customFormat="1" ht="23.25" customHeight="1" x14ac:dyDescent="0.25">
      <c r="A1253" s="12" t="s">
        <v>310</v>
      </c>
      <c r="B1253" s="106">
        <v>4</v>
      </c>
      <c r="C1253" s="19">
        <v>2</v>
      </c>
      <c r="D1253" s="106">
        <v>2</v>
      </c>
      <c r="E1253" s="19">
        <v>4</v>
      </c>
      <c r="F1253" s="106">
        <v>1</v>
      </c>
      <c r="G1253" s="19">
        <v>4</v>
      </c>
      <c r="H1253" s="106">
        <v>0</v>
      </c>
      <c r="I1253" s="92">
        <v>1</v>
      </c>
      <c r="J1253" s="175">
        <v>2</v>
      </c>
      <c r="K1253" s="19">
        <v>2</v>
      </c>
      <c r="L1253" s="106">
        <v>4</v>
      </c>
      <c r="M1253" s="19">
        <v>4</v>
      </c>
      <c r="N1253" s="105">
        <f t="shared" si="478"/>
        <v>30</v>
      </c>
    </row>
    <row r="1254" spans="1:14" s="4" customFormat="1" ht="23.25" customHeight="1" x14ac:dyDescent="0.25">
      <c r="A1254" s="12" t="s">
        <v>81</v>
      </c>
      <c r="B1254" s="106">
        <v>0</v>
      </c>
      <c r="C1254" s="19">
        <v>25</v>
      </c>
      <c r="D1254" s="106"/>
      <c r="E1254" s="19">
        <v>0</v>
      </c>
      <c r="F1254" s="106">
        <v>2</v>
      </c>
      <c r="G1254" s="19">
        <v>2</v>
      </c>
      <c r="H1254" s="106">
        <v>2</v>
      </c>
      <c r="I1254" s="92">
        <v>13</v>
      </c>
      <c r="J1254" s="175">
        <v>3</v>
      </c>
      <c r="K1254" s="19">
        <v>15</v>
      </c>
      <c r="L1254" s="106">
        <v>2</v>
      </c>
      <c r="M1254" s="19">
        <v>4</v>
      </c>
      <c r="N1254" s="105">
        <f t="shared" si="478"/>
        <v>68</v>
      </c>
    </row>
    <row r="1255" spans="1:14" s="9" customFormat="1" ht="23.25" customHeight="1" x14ac:dyDescent="0.25">
      <c r="A1255" s="13" t="s">
        <v>7</v>
      </c>
      <c r="B1255" s="105">
        <f t="shared" ref="B1255:C1255" si="479">SUM(B1240:B1254)</f>
        <v>110</v>
      </c>
      <c r="C1255" s="14">
        <f t="shared" si="479"/>
        <v>134</v>
      </c>
      <c r="D1255" s="105">
        <f t="shared" ref="D1255:M1255" si="480">SUM(D1240:D1254)</f>
        <v>152</v>
      </c>
      <c r="E1255" s="14">
        <f t="shared" si="480"/>
        <v>111</v>
      </c>
      <c r="F1255" s="105">
        <f t="shared" si="480"/>
        <v>101</v>
      </c>
      <c r="G1255" s="14">
        <f t="shared" si="480"/>
        <v>181</v>
      </c>
      <c r="H1255" s="105">
        <f t="shared" si="480"/>
        <v>139</v>
      </c>
      <c r="I1255" s="15">
        <f t="shared" si="480"/>
        <v>108</v>
      </c>
      <c r="J1255" s="176">
        <f t="shared" si="480"/>
        <v>126</v>
      </c>
      <c r="K1255" s="14">
        <f t="shared" si="480"/>
        <v>97</v>
      </c>
      <c r="L1255" s="105">
        <f t="shared" si="480"/>
        <v>107</v>
      </c>
      <c r="M1255" s="14">
        <f t="shared" si="480"/>
        <v>94</v>
      </c>
      <c r="N1255" s="105">
        <f t="shared" si="478"/>
        <v>1460</v>
      </c>
    </row>
    <row r="1256" spans="1:14" s="4" customFormat="1" ht="23.25" customHeight="1" x14ac:dyDescent="0.25">
      <c r="A1256" s="13" t="s">
        <v>53</v>
      </c>
      <c r="B1256" s="124">
        <f t="shared" ref="B1256:M1256" si="481">B1255/B1485</f>
        <v>3.5483870967741935</v>
      </c>
      <c r="C1256" s="29">
        <f t="shared" si="481"/>
        <v>4.7857142857142856</v>
      </c>
      <c r="D1256" s="124">
        <f t="shared" si="481"/>
        <v>4.903225806451613</v>
      </c>
      <c r="E1256" s="29">
        <f t="shared" si="481"/>
        <v>3.7</v>
      </c>
      <c r="F1256" s="124">
        <f t="shared" si="481"/>
        <v>3.2580645161290325</v>
      </c>
      <c r="G1256" s="29">
        <f t="shared" si="481"/>
        <v>6.0333333333333332</v>
      </c>
      <c r="H1256" s="124">
        <f t="shared" si="481"/>
        <v>4.4838709677419351</v>
      </c>
      <c r="I1256" s="29">
        <f t="shared" si="481"/>
        <v>3.4838709677419355</v>
      </c>
      <c r="J1256" s="177">
        <f t="shared" si="481"/>
        <v>4.2</v>
      </c>
      <c r="K1256" s="29">
        <f t="shared" si="481"/>
        <v>3.129032258064516</v>
      </c>
      <c r="L1256" s="124">
        <f t="shared" si="481"/>
        <v>3.5666666666666669</v>
      </c>
      <c r="M1256" s="29">
        <f t="shared" si="481"/>
        <v>3.032258064516129</v>
      </c>
      <c r="N1256" s="124">
        <f>N1255/61</f>
        <v>23.934426229508198</v>
      </c>
    </row>
    <row r="1257" spans="1:14" s="4" customFormat="1" ht="12" customHeight="1" x14ac:dyDescent="0.25">
      <c r="A1257" s="67"/>
      <c r="B1257" s="74"/>
      <c r="C1257" s="74"/>
      <c r="D1257" s="74"/>
      <c r="E1257" s="74"/>
      <c r="F1257" s="74"/>
      <c r="G1257" s="74"/>
      <c r="H1257" s="74"/>
      <c r="I1257" s="74"/>
      <c r="J1257" s="74"/>
      <c r="K1257" s="74"/>
      <c r="L1257" s="74"/>
      <c r="M1257" s="74"/>
      <c r="N1257" s="66"/>
    </row>
    <row r="1258" spans="1:14" s="4" customFormat="1" ht="23.25" customHeight="1" x14ac:dyDescent="0.25">
      <c r="A1258" s="103" t="s">
        <v>153</v>
      </c>
      <c r="B1258" s="107"/>
      <c r="C1258" s="107"/>
      <c r="D1258" s="107"/>
      <c r="E1258" s="107"/>
      <c r="F1258" s="107"/>
      <c r="G1258" s="107"/>
      <c r="H1258" s="107"/>
      <c r="I1258" s="107"/>
      <c r="J1258" s="107"/>
      <c r="K1258" s="107"/>
      <c r="L1258" s="107"/>
      <c r="M1258" s="107"/>
      <c r="N1258" s="108"/>
    </row>
    <row r="1259" spans="1:14" s="4" customFormat="1" ht="23.25" customHeight="1" x14ac:dyDescent="0.25">
      <c r="A1259" s="12" t="s">
        <v>3</v>
      </c>
      <c r="B1259" s="106">
        <v>10</v>
      </c>
      <c r="C1259" s="19">
        <v>10</v>
      </c>
      <c r="D1259" s="106">
        <v>14</v>
      </c>
      <c r="E1259" s="19">
        <v>12</v>
      </c>
      <c r="F1259" s="106">
        <v>6</v>
      </c>
      <c r="G1259" s="19">
        <v>10</v>
      </c>
      <c r="H1259" s="106">
        <v>13</v>
      </c>
      <c r="I1259" s="92">
        <v>15</v>
      </c>
      <c r="J1259" s="175">
        <v>4</v>
      </c>
      <c r="K1259" s="19">
        <v>4</v>
      </c>
      <c r="L1259" s="106">
        <v>14</v>
      </c>
      <c r="M1259" s="19">
        <v>5</v>
      </c>
      <c r="N1259" s="105">
        <f t="shared" ref="N1259:N1290" si="482">SUM(B1259:M1259)</f>
        <v>117</v>
      </c>
    </row>
    <row r="1260" spans="1:14" s="4" customFormat="1" ht="23.25" customHeight="1" x14ac:dyDescent="0.25">
      <c r="A1260" s="12" t="s">
        <v>311</v>
      </c>
      <c r="B1260" s="106">
        <v>9</v>
      </c>
      <c r="C1260" s="19">
        <v>13</v>
      </c>
      <c r="D1260" s="106">
        <v>26</v>
      </c>
      <c r="E1260" s="19">
        <v>13</v>
      </c>
      <c r="F1260" s="106">
        <v>13</v>
      </c>
      <c r="G1260" s="19">
        <v>18</v>
      </c>
      <c r="H1260" s="106">
        <v>10</v>
      </c>
      <c r="I1260" s="92">
        <v>2</v>
      </c>
      <c r="J1260" s="175">
        <v>15</v>
      </c>
      <c r="K1260" s="19">
        <v>6</v>
      </c>
      <c r="L1260" s="106">
        <v>15</v>
      </c>
      <c r="M1260" s="19">
        <v>9</v>
      </c>
      <c r="N1260" s="105">
        <f t="shared" si="482"/>
        <v>149</v>
      </c>
    </row>
    <row r="1261" spans="1:14" s="4" customFormat="1" ht="23.25" customHeight="1" x14ac:dyDescent="0.25">
      <c r="A1261" s="10" t="s">
        <v>314</v>
      </c>
      <c r="B1261" s="106">
        <v>0</v>
      </c>
      <c r="C1261" s="19">
        <v>1</v>
      </c>
      <c r="D1261" s="106">
        <v>0</v>
      </c>
      <c r="E1261" s="19">
        <v>1</v>
      </c>
      <c r="F1261" s="106">
        <v>0</v>
      </c>
      <c r="G1261" s="19">
        <v>2</v>
      </c>
      <c r="H1261" s="106">
        <v>1</v>
      </c>
      <c r="I1261" s="92">
        <v>0</v>
      </c>
      <c r="J1261" s="175">
        <v>6</v>
      </c>
      <c r="K1261" s="19">
        <v>0</v>
      </c>
      <c r="L1261" s="106">
        <v>1</v>
      </c>
      <c r="M1261" s="19">
        <v>1</v>
      </c>
      <c r="N1261" s="105">
        <f t="shared" si="482"/>
        <v>13</v>
      </c>
    </row>
    <row r="1262" spans="1:14" s="4" customFormat="1" ht="23.25" customHeight="1" x14ac:dyDescent="0.25">
      <c r="A1262" s="12" t="s">
        <v>6</v>
      </c>
      <c r="B1262" s="106">
        <v>0</v>
      </c>
      <c r="C1262" s="19">
        <v>0</v>
      </c>
      <c r="D1262" s="106">
        <v>0</v>
      </c>
      <c r="E1262" s="19">
        <v>0</v>
      </c>
      <c r="F1262" s="106">
        <v>0</v>
      </c>
      <c r="G1262" s="19">
        <v>1</v>
      </c>
      <c r="H1262" s="106">
        <v>1</v>
      </c>
      <c r="I1262" s="92">
        <v>1</v>
      </c>
      <c r="J1262" s="175">
        <v>0</v>
      </c>
      <c r="K1262" s="19">
        <v>0</v>
      </c>
      <c r="L1262" s="106">
        <v>0</v>
      </c>
      <c r="M1262" s="19">
        <v>3</v>
      </c>
      <c r="N1262" s="105">
        <f t="shared" si="482"/>
        <v>6</v>
      </c>
    </row>
    <row r="1263" spans="1:14" s="4" customFormat="1" ht="23.25" customHeight="1" x14ac:dyDescent="0.25">
      <c r="A1263" s="12" t="s">
        <v>72</v>
      </c>
      <c r="B1263" s="106">
        <v>7</v>
      </c>
      <c r="C1263" s="19">
        <v>0</v>
      </c>
      <c r="D1263" s="106">
        <v>7</v>
      </c>
      <c r="E1263" s="19">
        <v>10</v>
      </c>
      <c r="F1263" s="106">
        <v>4</v>
      </c>
      <c r="G1263" s="19">
        <v>20</v>
      </c>
      <c r="H1263" s="106">
        <v>4</v>
      </c>
      <c r="I1263" s="92">
        <v>9</v>
      </c>
      <c r="J1263" s="175">
        <v>9</v>
      </c>
      <c r="K1263" s="19">
        <v>13</v>
      </c>
      <c r="L1263" s="106">
        <v>6</v>
      </c>
      <c r="M1263" s="19">
        <v>3</v>
      </c>
      <c r="N1263" s="105">
        <f t="shared" si="482"/>
        <v>92</v>
      </c>
    </row>
    <row r="1264" spans="1:14" s="231" customFormat="1" ht="23.25" customHeight="1" x14ac:dyDescent="0.25">
      <c r="A1264" s="12" t="s">
        <v>14</v>
      </c>
      <c r="B1264" s="106">
        <v>0</v>
      </c>
      <c r="C1264" s="19">
        <v>0</v>
      </c>
      <c r="D1264" s="106">
        <v>8</v>
      </c>
      <c r="E1264" s="19">
        <v>6</v>
      </c>
      <c r="F1264" s="106">
        <v>2</v>
      </c>
      <c r="G1264" s="19">
        <v>10</v>
      </c>
      <c r="H1264" s="106">
        <v>1</v>
      </c>
      <c r="I1264" s="92">
        <v>2</v>
      </c>
      <c r="J1264" s="175">
        <v>4</v>
      </c>
      <c r="K1264" s="19">
        <v>2</v>
      </c>
      <c r="L1264" s="106">
        <v>7</v>
      </c>
      <c r="M1264" s="19">
        <v>5</v>
      </c>
      <c r="N1264" s="105">
        <f t="shared" si="482"/>
        <v>47</v>
      </c>
    </row>
    <row r="1265" spans="1:14" s="231" customFormat="1" ht="23.25" customHeight="1" x14ac:dyDescent="0.25">
      <c r="A1265" s="12" t="s">
        <v>403</v>
      </c>
      <c r="B1265" s="106">
        <v>0</v>
      </c>
      <c r="C1265" s="19">
        <v>0</v>
      </c>
      <c r="D1265" s="106">
        <v>4</v>
      </c>
      <c r="E1265" s="19">
        <v>3</v>
      </c>
      <c r="F1265" s="106">
        <v>3</v>
      </c>
      <c r="G1265" s="19">
        <v>14</v>
      </c>
      <c r="H1265" s="106">
        <v>6</v>
      </c>
      <c r="I1265" s="92">
        <v>1</v>
      </c>
      <c r="J1265" s="175">
        <v>8</v>
      </c>
      <c r="K1265" s="19">
        <v>5</v>
      </c>
      <c r="L1265" s="106">
        <v>4</v>
      </c>
      <c r="M1265" s="19">
        <v>2</v>
      </c>
      <c r="N1265" s="105">
        <f t="shared" si="482"/>
        <v>50</v>
      </c>
    </row>
    <row r="1266" spans="1:14" s="231" customFormat="1" ht="23.25" customHeight="1" x14ac:dyDescent="0.25">
      <c r="A1266" s="12" t="s">
        <v>16</v>
      </c>
      <c r="B1266" s="106">
        <v>22</v>
      </c>
      <c r="C1266" s="19">
        <v>12</v>
      </c>
      <c r="D1266" s="106">
        <v>4</v>
      </c>
      <c r="E1266" s="19">
        <v>1</v>
      </c>
      <c r="F1266" s="106">
        <v>2</v>
      </c>
      <c r="G1266" s="19">
        <v>9</v>
      </c>
      <c r="H1266" s="106">
        <v>3</v>
      </c>
      <c r="I1266" s="92">
        <v>7</v>
      </c>
      <c r="J1266" s="175">
        <v>4</v>
      </c>
      <c r="K1266" s="19">
        <v>4</v>
      </c>
      <c r="L1266" s="106">
        <v>3</v>
      </c>
      <c r="M1266" s="19">
        <v>6</v>
      </c>
      <c r="N1266" s="105">
        <f t="shared" si="482"/>
        <v>77</v>
      </c>
    </row>
    <row r="1267" spans="1:14" s="4" customFormat="1" ht="23.25" customHeight="1" x14ac:dyDescent="0.25">
      <c r="A1267" s="12" t="s">
        <v>370</v>
      </c>
      <c r="B1267" s="106">
        <v>9</v>
      </c>
      <c r="C1267" s="19">
        <v>13</v>
      </c>
      <c r="D1267" s="106">
        <v>10</v>
      </c>
      <c r="E1267" s="19">
        <v>10</v>
      </c>
      <c r="F1267" s="106">
        <v>7</v>
      </c>
      <c r="G1267" s="19">
        <v>9</v>
      </c>
      <c r="H1267" s="106">
        <v>9</v>
      </c>
      <c r="I1267" s="92">
        <v>11</v>
      </c>
      <c r="J1267" s="175">
        <v>12</v>
      </c>
      <c r="K1267" s="92">
        <v>8</v>
      </c>
      <c r="L1267" s="106">
        <v>13</v>
      </c>
      <c r="M1267" s="19">
        <v>14</v>
      </c>
      <c r="N1267" s="105">
        <f t="shared" si="482"/>
        <v>125</v>
      </c>
    </row>
    <row r="1268" spans="1:14" s="4" customFormat="1" ht="23.25" customHeight="1" x14ac:dyDescent="0.25">
      <c r="A1268" s="12" t="s">
        <v>74</v>
      </c>
      <c r="B1268" s="106">
        <v>2</v>
      </c>
      <c r="C1268" s="19">
        <v>1</v>
      </c>
      <c r="D1268" s="106">
        <v>1</v>
      </c>
      <c r="E1268" s="19">
        <v>0</v>
      </c>
      <c r="F1268" s="106">
        <v>1</v>
      </c>
      <c r="G1268" s="19">
        <v>4</v>
      </c>
      <c r="H1268" s="106">
        <v>13</v>
      </c>
      <c r="I1268" s="92">
        <v>7</v>
      </c>
      <c r="J1268" s="175">
        <v>4</v>
      </c>
      <c r="K1268" s="19">
        <v>3</v>
      </c>
      <c r="L1268" s="106">
        <v>0</v>
      </c>
      <c r="M1268" s="19">
        <v>2</v>
      </c>
      <c r="N1268" s="105">
        <f t="shared" si="482"/>
        <v>38</v>
      </c>
    </row>
    <row r="1269" spans="1:14" s="9" customFormat="1" ht="23.25" customHeight="1" x14ac:dyDescent="0.25">
      <c r="A1269" s="12" t="s">
        <v>206</v>
      </c>
      <c r="B1269" s="106">
        <v>0</v>
      </c>
      <c r="C1269" s="19">
        <v>0</v>
      </c>
      <c r="D1269" s="106">
        <v>0</v>
      </c>
      <c r="E1269" s="19"/>
      <c r="F1269" s="106">
        <v>0</v>
      </c>
      <c r="G1269" s="19">
        <v>0</v>
      </c>
      <c r="H1269" s="106">
        <v>5</v>
      </c>
      <c r="I1269" s="92">
        <v>5</v>
      </c>
      <c r="J1269" s="175">
        <v>5</v>
      </c>
      <c r="K1269" s="19">
        <v>5</v>
      </c>
      <c r="L1269" s="106">
        <v>5</v>
      </c>
      <c r="M1269" s="19">
        <v>0</v>
      </c>
      <c r="N1269" s="105">
        <f t="shared" si="482"/>
        <v>25</v>
      </c>
    </row>
    <row r="1270" spans="1:14" s="4" customFormat="1" ht="23.25" customHeight="1" x14ac:dyDescent="0.25">
      <c r="A1270" s="12" t="s">
        <v>417</v>
      </c>
      <c r="B1270" s="106">
        <v>1</v>
      </c>
      <c r="C1270" s="19">
        <v>2</v>
      </c>
      <c r="D1270" s="106">
        <v>2</v>
      </c>
      <c r="E1270" s="19"/>
      <c r="F1270" s="106">
        <v>0</v>
      </c>
      <c r="G1270" s="19">
        <v>3</v>
      </c>
      <c r="H1270" s="106">
        <v>3</v>
      </c>
      <c r="I1270" s="92">
        <v>0</v>
      </c>
      <c r="J1270" s="175">
        <v>0</v>
      </c>
      <c r="K1270" s="19">
        <v>0</v>
      </c>
      <c r="L1270" s="106">
        <v>1</v>
      </c>
      <c r="M1270" s="19">
        <v>1</v>
      </c>
      <c r="N1270" s="105">
        <f t="shared" si="482"/>
        <v>13</v>
      </c>
    </row>
    <row r="1271" spans="1:14" s="4" customFormat="1" ht="23.25" customHeight="1" x14ac:dyDescent="0.25">
      <c r="A1271" s="12" t="s">
        <v>154</v>
      </c>
      <c r="B1271" s="106">
        <v>3</v>
      </c>
      <c r="C1271" s="19">
        <v>0</v>
      </c>
      <c r="D1271" s="106">
        <v>0</v>
      </c>
      <c r="E1271" s="19">
        <v>0</v>
      </c>
      <c r="F1271" s="106">
        <v>0</v>
      </c>
      <c r="G1271" s="19">
        <v>1</v>
      </c>
      <c r="H1271" s="106">
        <v>0</v>
      </c>
      <c r="I1271" s="92">
        <v>0</v>
      </c>
      <c r="J1271" s="175">
        <v>2</v>
      </c>
      <c r="K1271" s="19">
        <v>0</v>
      </c>
      <c r="L1271" s="106">
        <v>0</v>
      </c>
      <c r="M1271" s="19">
        <v>0</v>
      </c>
      <c r="N1271" s="105">
        <f t="shared" si="482"/>
        <v>6</v>
      </c>
    </row>
    <row r="1272" spans="1:14" s="4" customFormat="1" ht="23.25" customHeight="1" x14ac:dyDescent="0.25">
      <c r="A1272" s="10" t="s">
        <v>155</v>
      </c>
      <c r="B1272" s="106">
        <v>3</v>
      </c>
      <c r="C1272" s="19">
        <v>5</v>
      </c>
      <c r="D1272" s="106">
        <v>3</v>
      </c>
      <c r="E1272" s="19">
        <v>5</v>
      </c>
      <c r="F1272" s="106">
        <v>9</v>
      </c>
      <c r="G1272" s="19">
        <v>7</v>
      </c>
      <c r="H1272" s="106">
        <v>2</v>
      </c>
      <c r="I1272" s="92">
        <v>3</v>
      </c>
      <c r="J1272" s="175">
        <v>5</v>
      </c>
      <c r="K1272" s="19">
        <v>6</v>
      </c>
      <c r="L1272" s="106">
        <v>3</v>
      </c>
      <c r="M1272" s="19">
        <v>5</v>
      </c>
      <c r="N1272" s="105">
        <f t="shared" si="482"/>
        <v>56</v>
      </c>
    </row>
    <row r="1273" spans="1:14" s="4" customFormat="1" ht="23.25" customHeight="1" x14ac:dyDescent="0.25">
      <c r="A1273" s="12" t="s">
        <v>331</v>
      </c>
      <c r="B1273" s="106">
        <v>0</v>
      </c>
      <c r="C1273" s="19">
        <v>0</v>
      </c>
      <c r="D1273" s="106">
        <v>0</v>
      </c>
      <c r="E1273" s="19">
        <v>0</v>
      </c>
      <c r="F1273" s="106">
        <v>0</v>
      </c>
      <c r="G1273" s="19">
        <v>0</v>
      </c>
      <c r="H1273" s="106">
        <v>0</v>
      </c>
      <c r="I1273" s="92">
        <v>0</v>
      </c>
      <c r="J1273" s="175"/>
      <c r="K1273" s="19">
        <v>0</v>
      </c>
      <c r="L1273" s="106">
        <v>0</v>
      </c>
      <c r="M1273" s="19">
        <v>0</v>
      </c>
      <c r="N1273" s="105">
        <f t="shared" si="482"/>
        <v>0</v>
      </c>
    </row>
    <row r="1274" spans="1:14" s="4" customFormat="1" ht="23.25" customHeight="1" x14ac:dyDescent="0.25">
      <c r="A1274" s="12" t="s">
        <v>174</v>
      </c>
      <c r="B1274" s="106">
        <v>0</v>
      </c>
      <c r="C1274" s="19">
        <v>0</v>
      </c>
      <c r="D1274" s="106">
        <v>0</v>
      </c>
      <c r="E1274" s="19">
        <v>0</v>
      </c>
      <c r="F1274" s="106">
        <v>0</v>
      </c>
      <c r="G1274" s="19">
        <v>0</v>
      </c>
      <c r="H1274" s="106">
        <v>0</v>
      </c>
      <c r="I1274" s="92">
        <v>0</v>
      </c>
      <c r="J1274" s="175">
        <v>0</v>
      </c>
      <c r="K1274" s="19">
        <v>0</v>
      </c>
      <c r="L1274" s="106">
        <v>0</v>
      </c>
      <c r="M1274" s="19">
        <v>1</v>
      </c>
      <c r="N1274" s="105">
        <f t="shared" si="482"/>
        <v>1</v>
      </c>
    </row>
    <row r="1275" spans="1:14" s="4" customFormat="1" ht="23.25" customHeight="1" x14ac:dyDescent="0.25">
      <c r="A1275" s="12" t="s">
        <v>157</v>
      </c>
      <c r="B1275" s="106">
        <v>19</v>
      </c>
      <c r="C1275" s="19">
        <v>19</v>
      </c>
      <c r="D1275" s="106">
        <v>16</v>
      </c>
      <c r="E1275" s="19">
        <v>12</v>
      </c>
      <c r="F1275" s="106">
        <v>13</v>
      </c>
      <c r="G1275" s="19">
        <v>18</v>
      </c>
      <c r="H1275" s="106">
        <v>16</v>
      </c>
      <c r="I1275" s="92">
        <v>5</v>
      </c>
      <c r="J1275" s="175">
        <v>15</v>
      </c>
      <c r="K1275" s="19">
        <v>8</v>
      </c>
      <c r="L1275" s="106">
        <v>3</v>
      </c>
      <c r="M1275" s="19">
        <v>10</v>
      </c>
      <c r="N1275" s="105">
        <f t="shared" si="482"/>
        <v>154</v>
      </c>
    </row>
    <row r="1276" spans="1:14" s="4" customFormat="1" ht="23.25" customHeight="1" x14ac:dyDescent="0.25">
      <c r="A1276" s="12" t="s">
        <v>173</v>
      </c>
      <c r="B1276" s="106">
        <v>9</v>
      </c>
      <c r="C1276" s="19">
        <v>14</v>
      </c>
      <c r="D1276" s="106">
        <v>37</v>
      </c>
      <c r="E1276" s="19">
        <v>19</v>
      </c>
      <c r="F1276" s="106">
        <v>19</v>
      </c>
      <c r="G1276" s="19">
        <v>19</v>
      </c>
      <c r="H1276" s="106">
        <v>25</v>
      </c>
      <c r="I1276" s="92">
        <v>12</v>
      </c>
      <c r="J1276" s="175">
        <v>8</v>
      </c>
      <c r="K1276" s="19">
        <v>12</v>
      </c>
      <c r="L1276" s="106">
        <v>10</v>
      </c>
      <c r="M1276" s="19">
        <v>2</v>
      </c>
      <c r="N1276" s="105">
        <f t="shared" si="482"/>
        <v>186</v>
      </c>
    </row>
    <row r="1277" spans="1:14" s="4" customFormat="1" ht="23.25" customHeight="1" x14ac:dyDescent="0.25">
      <c r="A1277" s="12" t="s">
        <v>416</v>
      </c>
      <c r="B1277" s="106">
        <v>0</v>
      </c>
      <c r="C1277" s="19">
        <v>0</v>
      </c>
      <c r="D1277" s="106">
        <v>0</v>
      </c>
      <c r="E1277" s="19">
        <v>0</v>
      </c>
      <c r="F1277" s="106">
        <v>0</v>
      </c>
      <c r="G1277" s="19">
        <v>1</v>
      </c>
      <c r="H1277" s="106">
        <v>0</v>
      </c>
      <c r="I1277" s="92">
        <v>1</v>
      </c>
      <c r="J1277" s="175">
        <v>0</v>
      </c>
      <c r="K1277" s="19">
        <v>0</v>
      </c>
      <c r="L1277" s="106">
        <v>2</v>
      </c>
      <c r="M1277" s="19">
        <v>0</v>
      </c>
      <c r="N1277" s="105">
        <f t="shared" si="482"/>
        <v>4</v>
      </c>
    </row>
    <row r="1278" spans="1:14" s="4" customFormat="1" ht="23.25" customHeight="1" x14ac:dyDescent="0.25">
      <c r="A1278" s="12" t="s">
        <v>160</v>
      </c>
      <c r="B1278" s="106">
        <v>0</v>
      </c>
      <c r="C1278" s="19">
        <v>0</v>
      </c>
      <c r="D1278" s="106">
        <v>0</v>
      </c>
      <c r="E1278" s="19">
        <v>0</v>
      </c>
      <c r="F1278" s="106">
        <v>0</v>
      </c>
      <c r="G1278" s="19">
        <v>1</v>
      </c>
      <c r="H1278" s="106">
        <v>0</v>
      </c>
      <c r="I1278" s="92">
        <v>0</v>
      </c>
      <c r="J1278" s="175">
        <v>0</v>
      </c>
      <c r="K1278" s="19">
        <v>0</v>
      </c>
      <c r="L1278" s="106">
        <v>0</v>
      </c>
      <c r="M1278" s="19">
        <v>0</v>
      </c>
      <c r="N1278" s="105">
        <f t="shared" si="482"/>
        <v>1</v>
      </c>
    </row>
    <row r="1279" spans="1:14" s="4" customFormat="1" ht="23.25" customHeight="1" x14ac:dyDescent="0.25">
      <c r="A1279" s="12" t="s">
        <v>420</v>
      </c>
      <c r="B1279" s="106">
        <v>1</v>
      </c>
      <c r="C1279" s="19">
        <v>0</v>
      </c>
      <c r="D1279" s="106">
        <v>0</v>
      </c>
      <c r="E1279" s="19">
        <v>1</v>
      </c>
      <c r="F1279" s="106">
        <v>0</v>
      </c>
      <c r="G1279" s="19">
        <v>1</v>
      </c>
      <c r="H1279" s="106">
        <v>1</v>
      </c>
      <c r="I1279" s="92">
        <v>1</v>
      </c>
      <c r="J1279" s="175">
        <v>0</v>
      </c>
      <c r="K1279" s="19">
        <v>0</v>
      </c>
      <c r="L1279" s="106">
        <v>0</v>
      </c>
      <c r="M1279" s="19">
        <v>1</v>
      </c>
      <c r="N1279" s="105">
        <f t="shared" si="482"/>
        <v>6</v>
      </c>
    </row>
    <row r="1280" spans="1:14" s="4" customFormat="1" ht="23.25" customHeight="1" x14ac:dyDescent="0.25">
      <c r="A1280" s="12" t="s">
        <v>159</v>
      </c>
      <c r="B1280" s="106">
        <v>1</v>
      </c>
      <c r="C1280" s="19">
        <v>1</v>
      </c>
      <c r="D1280" s="106">
        <v>1</v>
      </c>
      <c r="E1280" s="19">
        <v>1</v>
      </c>
      <c r="F1280" s="106">
        <v>0</v>
      </c>
      <c r="G1280" s="19">
        <v>1</v>
      </c>
      <c r="H1280" s="106">
        <v>1</v>
      </c>
      <c r="I1280" s="92">
        <v>1</v>
      </c>
      <c r="J1280" s="175">
        <v>1</v>
      </c>
      <c r="K1280" s="19">
        <v>3</v>
      </c>
      <c r="L1280" s="106">
        <v>2</v>
      </c>
      <c r="M1280" s="19">
        <v>0</v>
      </c>
      <c r="N1280" s="105">
        <f t="shared" si="482"/>
        <v>13</v>
      </c>
    </row>
    <row r="1281" spans="1:14" s="4" customFormat="1" ht="23.25" customHeight="1" x14ac:dyDescent="0.25">
      <c r="A1281" s="12" t="s">
        <v>213</v>
      </c>
      <c r="B1281" s="106">
        <v>11</v>
      </c>
      <c r="C1281" s="19">
        <v>12</v>
      </c>
      <c r="D1281" s="106">
        <v>15</v>
      </c>
      <c r="E1281" s="19">
        <v>14</v>
      </c>
      <c r="F1281" s="106">
        <v>14</v>
      </c>
      <c r="G1281" s="19">
        <v>19</v>
      </c>
      <c r="H1281" s="106">
        <v>16</v>
      </c>
      <c r="I1281" s="92">
        <v>18</v>
      </c>
      <c r="J1281" s="175">
        <v>9</v>
      </c>
      <c r="K1281" s="19">
        <v>7</v>
      </c>
      <c r="L1281" s="106">
        <v>11</v>
      </c>
      <c r="M1281" s="19">
        <v>18</v>
      </c>
      <c r="N1281" s="105">
        <f t="shared" si="482"/>
        <v>164</v>
      </c>
    </row>
    <row r="1282" spans="1:14" s="4" customFormat="1" ht="23.25" customHeight="1" x14ac:dyDescent="0.25">
      <c r="A1282" s="12" t="s">
        <v>440</v>
      </c>
      <c r="B1282" s="106">
        <v>2</v>
      </c>
      <c r="C1282" s="19">
        <v>3</v>
      </c>
      <c r="D1282" s="106">
        <v>2</v>
      </c>
      <c r="E1282" s="19">
        <v>3</v>
      </c>
      <c r="F1282" s="106">
        <v>3</v>
      </c>
      <c r="G1282" s="19">
        <v>6</v>
      </c>
      <c r="H1282" s="106">
        <v>6</v>
      </c>
      <c r="I1282" s="92">
        <v>0</v>
      </c>
      <c r="J1282" s="175">
        <v>8</v>
      </c>
      <c r="K1282" s="19">
        <v>1</v>
      </c>
      <c r="L1282" s="106">
        <v>1</v>
      </c>
      <c r="M1282" s="19">
        <v>2</v>
      </c>
      <c r="N1282" s="105">
        <f t="shared" si="482"/>
        <v>37</v>
      </c>
    </row>
    <row r="1283" spans="1:14" s="4" customFormat="1" ht="23.25" customHeight="1" x14ac:dyDescent="0.25">
      <c r="A1283" s="12" t="s">
        <v>441</v>
      </c>
      <c r="B1283" s="106">
        <v>0</v>
      </c>
      <c r="C1283" s="19">
        <v>0</v>
      </c>
      <c r="D1283" s="106">
        <v>1</v>
      </c>
      <c r="E1283" s="19">
        <v>0</v>
      </c>
      <c r="F1283" s="106">
        <v>0</v>
      </c>
      <c r="G1283" s="19">
        <v>0</v>
      </c>
      <c r="H1283" s="106">
        <v>0</v>
      </c>
      <c r="I1283" s="92">
        <v>0</v>
      </c>
      <c r="J1283" s="175">
        <v>0</v>
      </c>
      <c r="K1283" s="19">
        <v>2</v>
      </c>
      <c r="L1283" s="106">
        <v>4</v>
      </c>
      <c r="M1283" s="19">
        <v>0</v>
      </c>
      <c r="N1283" s="105">
        <f t="shared" si="482"/>
        <v>7</v>
      </c>
    </row>
    <row r="1284" spans="1:14" s="4" customFormat="1" ht="23.25" customHeight="1" x14ac:dyDescent="0.25">
      <c r="A1284" s="12" t="s">
        <v>216</v>
      </c>
      <c r="B1284" s="106">
        <v>0</v>
      </c>
      <c r="C1284" s="19">
        <v>1</v>
      </c>
      <c r="D1284" s="106">
        <v>0</v>
      </c>
      <c r="E1284" s="19">
        <v>0</v>
      </c>
      <c r="F1284" s="106">
        <v>1</v>
      </c>
      <c r="G1284" s="19">
        <v>0</v>
      </c>
      <c r="H1284" s="106">
        <v>0</v>
      </c>
      <c r="I1284" s="92">
        <v>1</v>
      </c>
      <c r="J1284" s="175">
        <v>0</v>
      </c>
      <c r="K1284" s="19">
        <v>0</v>
      </c>
      <c r="L1284" s="106">
        <v>0</v>
      </c>
      <c r="M1284" s="19">
        <v>0</v>
      </c>
      <c r="N1284" s="105">
        <f t="shared" si="482"/>
        <v>3</v>
      </c>
    </row>
    <row r="1285" spans="1:14" s="4" customFormat="1" ht="23.25" customHeight="1" x14ac:dyDescent="0.25">
      <c r="A1285" s="12" t="s">
        <v>438</v>
      </c>
      <c r="B1285" s="106">
        <v>0</v>
      </c>
      <c r="C1285" s="19">
        <v>1</v>
      </c>
      <c r="D1285" s="106">
        <v>0</v>
      </c>
      <c r="E1285" s="19">
        <v>0</v>
      </c>
      <c r="F1285" s="106">
        <v>0</v>
      </c>
      <c r="G1285" s="19">
        <v>0</v>
      </c>
      <c r="H1285" s="106">
        <v>0</v>
      </c>
      <c r="I1285" s="92">
        <v>0</v>
      </c>
      <c r="J1285" s="175">
        <v>0</v>
      </c>
      <c r="K1285" s="19">
        <v>0</v>
      </c>
      <c r="L1285" s="106">
        <v>0</v>
      </c>
      <c r="M1285" s="19">
        <v>0</v>
      </c>
      <c r="N1285" s="105">
        <f t="shared" si="482"/>
        <v>1</v>
      </c>
    </row>
    <row r="1286" spans="1:14" s="4" customFormat="1" ht="23.25" customHeight="1" x14ac:dyDescent="0.25">
      <c r="A1286" s="12" t="s">
        <v>443</v>
      </c>
      <c r="B1286" s="106">
        <v>0</v>
      </c>
      <c r="C1286" s="19">
        <v>0</v>
      </c>
      <c r="D1286" s="106">
        <v>1</v>
      </c>
      <c r="E1286" s="19">
        <v>0</v>
      </c>
      <c r="F1286" s="106">
        <v>0</v>
      </c>
      <c r="G1286" s="19">
        <v>0</v>
      </c>
      <c r="H1286" s="106">
        <v>1</v>
      </c>
      <c r="I1286" s="92">
        <v>1</v>
      </c>
      <c r="J1286" s="175">
        <v>0</v>
      </c>
      <c r="K1286" s="19">
        <v>0</v>
      </c>
      <c r="L1286" s="106">
        <v>0</v>
      </c>
      <c r="M1286" s="19">
        <v>0</v>
      </c>
      <c r="N1286" s="105">
        <f t="shared" si="482"/>
        <v>3</v>
      </c>
    </row>
    <row r="1287" spans="1:14" s="4" customFormat="1" ht="23.25" customHeight="1" x14ac:dyDescent="0.25">
      <c r="A1287" s="12" t="s">
        <v>208</v>
      </c>
      <c r="B1287" s="106">
        <v>0</v>
      </c>
      <c r="C1287" s="19">
        <v>0</v>
      </c>
      <c r="D1287" s="106">
        <v>0</v>
      </c>
      <c r="E1287" s="19">
        <v>0</v>
      </c>
      <c r="F1287" s="106">
        <v>0</v>
      </c>
      <c r="G1287" s="19">
        <v>0</v>
      </c>
      <c r="H1287" s="106">
        <v>0</v>
      </c>
      <c r="I1287" s="92">
        <v>0</v>
      </c>
      <c r="J1287" s="175">
        <v>0</v>
      </c>
      <c r="K1287" s="19">
        <v>0</v>
      </c>
      <c r="L1287" s="106">
        <v>0</v>
      </c>
      <c r="M1287" s="19">
        <v>0</v>
      </c>
      <c r="N1287" s="105">
        <f t="shared" si="482"/>
        <v>0</v>
      </c>
    </row>
    <row r="1288" spans="1:14" s="4" customFormat="1" ht="23.25" customHeight="1" x14ac:dyDescent="0.25">
      <c r="A1288" s="12" t="s">
        <v>80</v>
      </c>
      <c r="B1288" s="106">
        <v>0</v>
      </c>
      <c r="C1288" s="19">
        <v>0</v>
      </c>
      <c r="D1288" s="106">
        <v>0</v>
      </c>
      <c r="E1288" s="19"/>
      <c r="F1288" s="106">
        <v>0</v>
      </c>
      <c r="G1288" s="19">
        <v>0</v>
      </c>
      <c r="H1288" s="106">
        <v>0</v>
      </c>
      <c r="I1288" s="92">
        <v>0</v>
      </c>
      <c r="J1288" s="175">
        <v>0</v>
      </c>
      <c r="K1288" s="19">
        <v>0</v>
      </c>
      <c r="L1288" s="106">
        <v>0</v>
      </c>
      <c r="M1288" s="19">
        <v>0</v>
      </c>
      <c r="N1288" s="105">
        <f t="shared" si="482"/>
        <v>0</v>
      </c>
    </row>
    <row r="1289" spans="1:14" s="9" customFormat="1" ht="23.25" customHeight="1" x14ac:dyDescent="0.25">
      <c r="A1289" s="12" t="s">
        <v>81</v>
      </c>
      <c r="B1289" s="106">
        <v>0</v>
      </c>
      <c r="C1289" s="19">
        <v>0</v>
      </c>
      <c r="D1289" s="106">
        <v>0</v>
      </c>
      <c r="E1289" s="19"/>
      <c r="F1289" s="106">
        <v>4</v>
      </c>
      <c r="G1289" s="19">
        <v>7</v>
      </c>
      <c r="H1289" s="106">
        <v>2</v>
      </c>
      <c r="I1289" s="92">
        <v>5</v>
      </c>
      <c r="J1289" s="175">
        <v>7</v>
      </c>
      <c r="K1289" s="19">
        <v>3</v>
      </c>
      <c r="L1289" s="106">
        <v>2</v>
      </c>
      <c r="M1289" s="19">
        <v>4</v>
      </c>
      <c r="N1289" s="105">
        <f t="shared" si="482"/>
        <v>34</v>
      </c>
    </row>
    <row r="1290" spans="1:14" s="9" customFormat="1" ht="23.25" customHeight="1" x14ac:dyDescent="0.25">
      <c r="A1290" s="13" t="s">
        <v>7</v>
      </c>
      <c r="B1290" s="105">
        <f t="shared" ref="B1290:M1290" si="483">SUM(B1259:B1289)</f>
        <v>109</v>
      </c>
      <c r="C1290" s="14">
        <f t="shared" si="483"/>
        <v>108</v>
      </c>
      <c r="D1290" s="105">
        <f t="shared" si="483"/>
        <v>152</v>
      </c>
      <c r="E1290" s="14">
        <f t="shared" si="483"/>
        <v>111</v>
      </c>
      <c r="F1290" s="105">
        <f t="shared" si="483"/>
        <v>101</v>
      </c>
      <c r="G1290" s="15">
        <f t="shared" si="483"/>
        <v>181</v>
      </c>
      <c r="H1290" s="105">
        <f t="shared" si="483"/>
        <v>139</v>
      </c>
      <c r="I1290" s="14">
        <f t="shared" si="483"/>
        <v>108</v>
      </c>
      <c r="J1290" s="105">
        <f t="shared" si="483"/>
        <v>126</v>
      </c>
      <c r="K1290" s="14">
        <f t="shared" si="483"/>
        <v>92</v>
      </c>
      <c r="L1290" s="105">
        <f t="shared" si="483"/>
        <v>107</v>
      </c>
      <c r="M1290" s="14">
        <f t="shared" si="483"/>
        <v>94</v>
      </c>
      <c r="N1290" s="105">
        <f t="shared" si="482"/>
        <v>1428</v>
      </c>
    </row>
    <row r="1291" spans="1:14" s="9" customFormat="1" ht="12" customHeight="1" x14ac:dyDescent="0.25">
      <c r="A1291" s="67"/>
      <c r="B1291" s="65"/>
      <c r="C1291" s="65"/>
      <c r="D1291" s="65"/>
      <c r="E1291" s="65"/>
      <c r="F1291" s="65"/>
      <c r="G1291" s="65"/>
      <c r="H1291" s="65"/>
      <c r="I1291" s="65"/>
      <c r="J1291" s="65"/>
      <c r="K1291" s="65"/>
      <c r="L1291" s="65"/>
      <c r="M1291" s="65"/>
      <c r="N1291" s="66"/>
    </row>
    <row r="1292" spans="1:14" s="122" customFormat="1" ht="23.25" customHeight="1" x14ac:dyDescent="0.25">
      <c r="A1292" s="103" t="s">
        <v>217</v>
      </c>
      <c r="B1292" s="107"/>
      <c r="C1292" s="107"/>
      <c r="D1292" s="107"/>
      <c r="E1292" s="107"/>
      <c r="F1292" s="107"/>
      <c r="G1292" s="107"/>
      <c r="H1292" s="107"/>
      <c r="I1292" s="107"/>
      <c r="J1292" s="107"/>
      <c r="K1292" s="107"/>
      <c r="L1292" s="107"/>
      <c r="M1292" s="107"/>
      <c r="N1292" s="108"/>
    </row>
    <row r="1293" spans="1:14" s="9" customFormat="1" ht="23.25" customHeight="1" x14ac:dyDescent="0.25">
      <c r="A1293" s="12" t="s">
        <v>22</v>
      </c>
      <c r="B1293" s="106">
        <v>7</v>
      </c>
      <c r="C1293" s="19">
        <v>7</v>
      </c>
      <c r="D1293" s="106">
        <v>14</v>
      </c>
      <c r="E1293" s="92">
        <v>8</v>
      </c>
      <c r="F1293" s="106">
        <v>4</v>
      </c>
      <c r="G1293" s="92">
        <v>11</v>
      </c>
      <c r="H1293" s="175">
        <v>12</v>
      </c>
      <c r="I1293" s="92">
        <v>15</v>
      </c>
      <c r="J1293" s="106">
        <v>4</v>
      </c>
      <c r="K1293" s="92">
        <v>5</v>
      </c>
      <c r="L1293" s="106">
        <v>15</v>
      </c>
      <c r="M1293" s="19">
        <v>6</v>
      </c>
      <c r="N1293" s="105">
        <f t="shared" ref="N1293:N1323" si="484">SUM(B1293:M1293)</f>
        <v>108</v>
      </c>
    </row>
    <row r="1294" spans="1:14" s="4" customFormat="1" ht="23.25" customHeight="1" x14ac:dyDescent="0.25">
      <c r="A1294" s="12" t="s">
        <v>313</v>
      </c>
      <c r="B1294" s="106">
        <v>10</v>
      </c>
      <c r="C1294" s="19">
        <v>15</v>
      </c>
      <c r="D1294" s="106">
        <v>24</v>
      </c>
      <c r="E1294" s="92">
        <v>13</v>
      </c>
      <c r="F1294" s="106">
        <v>14</v>
      </c>
      <c r="G1294" s="92">
        <v>16</v>
      </c>
      <c r="H1294" s="175">
        <v>9</v>
      </c>
      <c r="I1294" s="92">
        <v>2</v>
      </c>
      <c r="J1294" s="106">
        <v>15</v>
      </c>
      <c r="K1294" s="92">
        <v>9</v>
      </c>
      <c r="L1294" s="106">
        <v>19</v>
      </c>
      <c r="M1294" s="19">
        <v>5</v>
      </c>
      <c r="N1294" s="105">
        <f t="shared" si="484"/>
        <v>151</v>
      </c>
    </row>
    <row r="1295" spans="1:14" s="4" customFormat="1" ht="23.25" customHeight="1" x14ac:dyDescent="0.25">
      <c r="A1295" s="10" t="s">
        <v>314</v>
      </c>
      <c r="B1295" s="106">
        <v>0</v>
      </c>
      <c r="C1295" s="19">
        <v>1</v>
      </c>
      <c r="D1295" s="106">
        <v>0</v>
      </c>
      <c r="E1295" s="92">
        <v>1</v>
      </c>
      <c r="F1295" s="106">
        <v>0</v>
      </c>
      <c r="G1295" s="92">
        <v>2</v>
      </c>
      <c r="H1295" s="175">
        <v>1</v>
      </c>
      <c r="I1295" s="92">
        <v>0</v>
      </c>
      <c r="J1295" s="106">
        <v>6</v>
      </c>
      <c r="K1295" s="92">
        <v>0</v>
      </c>
      <c r="L1295" s="106">
        <v>1</v>
      </c>
      <c r="M1295" s="19">
        <v>1</v>
      </c>
      <c r="N1295" s="105">
        <f t="shared" si="484"/>
        <v>13</v>
      </c>
    </row>
    <row r="1296" spans="1:14" s="4" customFormat="1" ht="23.25" customHeight="1" x14ac:dyDescent="0.25">
      <c r="A1296" s="12" t="s">
        <v>332</v>
      </c>
      <c r="B1296" s="106">
        <v>0</v>
      </c>
      <c r="C1296" s="19">
        <v>0</v>
      </c>
      <c r="D1296" s="106">
        <v>0</v>
      </c>
      <c r="E1296" s="92">
        <v>0</v>
      </c>
      <c r="F1296" s="106">
        <v>0</v>
      </c>
      <c r="G1296" s="92">
        <v>0</v>
      </c>
      <c r="H1296" s="175">
        <v>0</v>
      </c>
      <c r="I1296" s="92">
        <v>0</v>
      </c>
      <c r="J1296" s="106">
        <v>0</v>
      </c>
      <c r="K1296" s="92">
        <v>0</v>
      </c>
      <c r="L1296" s="106">
        <v>0</v>
      </c>
      <c r="M1296" s="19">
        <v>0</v>
      </c>
      <c r="N1296" s="105">
        <f t="shared" si="484"/>
        <v>0</v>
      </c>
    </row>
    <row r="1297" spans="1:14" s="4" customFormat="1" ht="23.25" customHeight="1" x14ac:dyDescent="0.25">
      <c r="A1297" s="12" t="s">
        <v>6</v>
      </c>
      <c r="B1297" s="106">
        <v>0</v>
      </c>
      <c r="C1297" s="19">
        <v>0</v>
      </c>
      <c r="D1297" s="106">
        <v>0</v>
      </c>
      <c r="E1297" s="92">
        <v>0</v>
      </c>
      <c r="F1297" s="106">
        <v>0</v>
      </c>
      <c r="G1297" s="92">
        <v>1</v>
      </c>
      <c r="H1297" s="175">
        <v>1</v>
      </c>
      <c r="I1297" s="92">
        <v>1</v>
      </c>
      <c r="J1297" s="106">
        <v>0</v>
      </c>
      <c r="K1297" s="92">
        <v>1</v>
      </c>
      <c r="L1297" s="106">
        <v>0</v>
      </c>
      <c r="M1297" s="19">
        <v>4</v>
      </c>
      <c r="N1297" s="105">
        <f t="shared" si="484"/>
        <v>8</v>
      </c>
    </row>
    <row r="1298" spans="1:14" s="4" customFormat="1" ht="23.25" customHeight="1" x14ac:dyDescent="0.25">
      <c r="A1298" s="12" t="s">
        <v>72</v>
      </c>
      <c r="B1298" s="106">
        <v>4</v>
      </c>
      <c r="C1298" s="19">
        <v>1</v>
      </c>
      <c r="D1298" s="106">
        <v>3</v>
      </c>
      <c r="E1298" s="92">
        <v>10</v>
      </c>
      <c r="F1298" s="106">
        <v>5</v>
      </c>
      <c r="G1298" s="92">
        <v>20</v>
      </c>
      <c r="H1298" s="175">
        <v>4</v>
      </c>
      <c r="I1298" s="92">
        <v>8</v>
      </c>
      <c r="J1298" s="106">
        <v>9</v>
      </c>
      <c r="K1298" s="92">
        <v>15</v>
      </c>
      <c r="L1298" s="106">
        <v>8</v>
      </c>
      <c r="M1298" s="19">
        <v>2</v>
      </c>
      <c r="N1298" s="105">
        <f t="shared" si="484"/>
        <v>89</v>
      </c>
    </row>
    <row r="1299" spans="1:14" s="4" customFormat="1" ht="23.25" customHeight="1" x14ac:dyDescent="0.25">
      <c r="A1299" s="12" t="s">
        <v>14</v>
      </c>
      <c r="B1299" s="106">
        <v>0</v>
      </c>
      <c r="C1299" s="19">
        <v>0</v>
      </c>
      <c r="D1299" s="106">
        <v>9</v>
      </c>
      <c r="E1299" s="92">
        <v>4</v>
      </c>
      <c r="F1299" s="106">
        <v>2</v>
      </c>
      <c r="G1299" s="92">
        <v>12</v>
      </c>
      <c r="H1299" s="175">
        <v>3</v>
      </c>
      <c r="I1299" s="92">
        <v>1</v>
      </c>
      <c r="J1299" s="106">
        <v>4</v>
      </c>
      <c r="K1299" s="92">
        <v>2</v>
      </c>
      <c r="L1299" s="106">
        <v>10</v>
      </c>
      <c r="M1299" s="19">
        <v>5</v>
      </c>
      <c r="N1299" s="105">
        <f t="shared" si="484"/>
        <v>52</v>
      </c>
    </row>
    <row r="1300" spans="1:14" s="4" customFormat="1" ht="23.25" customHeight="1" x14ac:dyDescent="0.25">
      <c r="A1300" s="12" t="s">
        <v>403</v>
      </c>
      <c r="B1300" s="106">
        <v>0</v>
      </c>
      <c r="C1300" s="19">
        <v>0</v>
      </c>
      <c r="D1300" s="106">
        <v>5</v>
      </c>
      <c r="E1300" s="92">
        <v>3</v>
      </c>
      <c r="F1300" s="106">
        <v>5</v>
      </c>
      <c r="G1300" s="92">
        <v>13</v>
      </c>
      <c r="H1300" s="175">
        <v>9</v>
      </c>
      <c r="I1300" s="92">
        <v>1</v>
      </c>
      <c r="J1300" s="106">
        <v>8</v>
      </c>
      <c r="K1300" s="92">
        <v>2</v>
      </c>
      <c r="L1300" s="106">
        <v>6</v>
      </c>
      <c r="M1300" s="19">
        <v>3</v>
      </c>
      <c r="N1300" s="105">
        <f t="shared" si="484"/>
        <v>55</v>
      </c>
    </row>
    <row r="1301" spans="1:14" s="4" customFormat="1" ht="23.25" customHeight="1" x14ac:dyDescent="0.25">
      <c r="A1301" s="12" t="s">
        <v>16</v>
      </c>
      <c r="B1301" s="106">
        <v>18</v>
      </c>
      <c r="C1301" s="19">
        <v>10</v>
      </c>
      <c r="D1301" s="106">
        <v>3</v>
      </c>
      <c r="E1301" s="92">
        <v>3</v>
      </c>
      <c r="F1301" s="106">
        <v>2</v>
      </c>
      <c r="G1301" s="92">
        <v>9</v>
      </c>
      <c r="H1301" s="175">
        <v>3</v>
      </c>
      <c r="I1301" s="92">
        <v>7</v>
      </c>
      <c r="J1301" s="106">
        <v>3</v>
      </c>
      <c r="K1301" s="92">
        <v>4</v>
      </c>
      <c r="L1301" s="106">
        <v>4</v>
      </c>
      <c r="M1301" s="19">
        <v>5</v>
      </c>
      <c r="N1301" s="105">
        <f t="shared" si="484"/>
        <v>71</v>
      </c>
    </row>
    <row r="1302" spans="1:14" s="4" customFormat="1" ht="23.25" customHeight="1" x14ac:dyDescent="0.25">
      <c r="A1302" s="12" t="s">
        <v>312</v>
      </c>
      <c r="B1302" s="106">
        <v>0</v>
      </c>
      <c r="C1302" s="19">
        <v>0</v>
      </c>
      <c r="D1302" s="106">
        <v>0</v>
      </c>
      <c r="E1302" s="92">
        <v>0</v>
      </c>
      <c r="F1302" s="106">
        <v>0</v>
      </c>
      <c r="G1302" s="92">
        <v>0</v>
      </c>
      <c r="H1302" s="175">
        <v>0</v>
      </c>
      <c r="I1302" s="92">
        <v>0</v>
      </c>
      <c r="J1302" s="106">
        <v>0</v>
      </c>
      <c r="K1302" s="92">
        <v>0</v>
      </c>
      <c r="L1302" s="106">
        <v>0</v>
      </c>
      <c r="M1302" s="19">
        <v>0</v>
      </c>
      <c r="N1302" s="105">
        <f t="shared" si="484"/>
        <v>0</v>
      </c>
    </row>
    <row r="1303" spans="1:14" s="4" customFormat="1" ht="23.25" customHeight="1" x14ac:dyDescent="0.25">
      <c r="A1303" s="12" t="s">
        <v>74</v>
      </c>
      <c r="B1303" s="106">
        <v>4</v>
      </c>
      <c r="C1303" s="19">
        <v>0</v>
      </c>
      <c r="D1303" s="106">
        <v>1</v>
      </c>
      <c r="E1303" s="92">
        <v>1</v>
      </c>
      <c r="F1303" s="106">
        <v>2</v>
      </c>
      <c r="G1303" s="92">
        <v>2</v>
      </c>
      <c r="H1303" s="175">
        <v>16</v>
      </c>
      <c r="I1303" s="92">
        <v>5</v>
      </c>
      <c r="J1303" s="106">
        <v>3</v>
      </c>
      <c r="K1303" s="92">
        <v>3</v>
      </c>
      <c r="L1303" s="106">
        <v>1</v>
      </c>
      <c r="M1303" s="19">
        <v>2</v>
      </c>
      <c r="N1303" s="105">
        <f t="shared" si="484"/>
        <v>40</v>
      </c>
    </row>
    <row r="1304" spans="1:14" s="4" customFormat="1" ht="23.25" customHeight="1" x14ac:dyDescent="0.25">
      <c r="A1304" s="12" t="s">
        <v>206</v>
      </c>
      <c r="B1304" s="106">
        <v>0</v>
      </c>
      <c r="C1304" s="19">
        <v>0</v>
      </c>
      <c r="D1304" s="106">
        <v>0</v>
      </c>
      <c r="E1304" s="92">
        <v>0</v>
      </c>
      <c r="F1304" s="106">
        <v>0</v>
      </c>
      <c r="G1304" s="92">
        <v>0</v>
      </c>
      <c r="H1304" s="175">
        <v>6</v>
      </c>
      <c r="I1304" s="92">
        <v>4</v>
      </c>
      <c r="J1304" s="106">
        <v>4</v>
      </c>
      <c r="K1304" s="92">
        <v>6</v>
      </c>
      <c r="L1304" s="106">
        <v>0</v>
      </c>
      <c r="M1304" s="19">
        <v>2</v>
      </c>
      <c r="N1304" s="105">
        <f t="shared" si="484"/>
        <v>22</v>
      </c>
    </row>
    <row r="1305" spans="1:14" s="4" customFormat="1" ht="23.25" customHeight="1" x14ac:dyDescent="0.25">
      <c r="A1305" s="12" t="s">
        <v>160</v>
      </c>
      <c r="B1305" s="106">
        <v>0</v>
      </c>
      <c r="C1305" s="19">
        <v>0</v>
      </c>
      <c r="D1305" s="106">
        <v>0</v>
      </c>
      <c r="E1305" s="92">
        <v>0</v>
      </c>
      <c r="F1305" s="106"/>
      <c r="G1305" s="92">
        <v>1</v>
      </c>
      <c r="H1305" s="175">
        <v>0</v>
      </c>
      <c r="I1305" s="92">
        <v>0</v>
      </c>
      <c r="J1305" s="106">
        <v>0</v>
      </c>
      <c r="K1305" s="92">
        <v>0</v>
      </c>
      <c r="L1305" s="106">
        <v>0</v>
      </c>
      <c r="M1305" s="19">
        <v>0</v>
      </c>
      <c r="N1305" s="105">
        <f t="shared" si="484"/>
        <v>1</v>
      </c>
    </row>
    <row r="1306" spans="1:14" s="4" customFormat="1" ht="23.25" customHeight="1" x14ac:dyDescent="0.25">
      <c r="A1306" s="12" t="s">
        <v>154</v>
      </c>
      <c r="B1306" s="106">
        <v>3</v>
      </c>
      <c r="C1306" s="19">
        <v>0</v>
      </c>
      <c r="D1306" s="106">
        <v>0</v>
      </c>
      <c r="E1306" s="92">
        <v>0</v>
      </c>
      <c r="F1306" s="106">
        <v>0</v>
      </c>
      <c r="G1306" s="92">
        <v>1</v>
      </c>
      <c r="H1306" s="175">
        <v>0</v>
      </c>
      <c r="I1306" s="92">
        <v>0</v>
      </c>
      <c r="J1306" s="106">
        <v>2</v>
      </c>
      <c r="K1306" s="92">
        <v>0</v>
      </c>
      <c r="L1306" s="106">
        <v>0</v>
      </c>
      <c r="M1306" s="19">
        <v>0</v>
      </c>
      <c r="N1306" s="105">
        <f t="shared" si="484"/>
        <v>6</v>
      </c>
    </row>
    <row r="1307" spans="1:14" s="4" customFormat="1" ht="23.25" customHeight="1" x14ac:dyDescent="0.25">
      <c r="A1307" s="12" t="s">
        <v>221</v>
      </c>
      <c r="B1307" s="106">
        <v>0</v>
      </c>
      <c r="C1307" s="19">
        <v>0</v>
      </c>
      <c r="D1307" s="106">
        <v>0</v>
      </c>
      <c r="E1307" s="92">
        <v>0</v>
      </c>
      <c r="F1307" s="106">
        <v>0</v>
      </c>
      <c r="G1307" s="92">
        <v>0</v>
      </c>
      <c r="H1307" s="175">
        <v>0</v>
      </c>
      <c r="I1307" s="92">
        <v>0</v>
      </c>
      <c r="J1307" s="106">
        <v>0</v>
      </c>
      <c r="K1307" s="92">
        <v>0</v>
      </c>
      <c r="L1307" s="106">
        <v>0</v>
      </c>
      <c r="M1307" s="19">
        <v>0</v>
      </c>
      <c r="N1307" s="105">
        <f t="shared" si="484"/>
        <v>0</v>
      </c>
    </row>
    <row r="1308" spans="1:14" s="4" customFormat="1" ht="23.25" customHeight="1" x14ac:dyDescent="0.25">
      <c r="A1308" s="12" t="s">
        <v>156</v>
      </c>
      <c r="B1308" s="106">
        <v>0</v>
      </c>
      <c r="C1308" s="19">
        <v>0</v>
      </c>
      <c r="D1308" s="106">
        <v>0</v>
      </c>
      <c r="E1308" s="92">
        <v>0</v>
      </c>
      <c r="F1308" s="106">
        <v>0</v>
      </c>
      <c r="G1308" s="92">
        <v>0</v>
      </c>
      <c r="H1308" s="175">
        <v>0</v>
      </c>
      <c r="I1308" s="92">
        <v>0</v>
      </c>
      <c r="J1308" s="106">
        <v>0</v>
      </c>
      <c r="K1308" s="92">
        <v>0</v>
      </c>
      <c r="L1308" s="106">
        <v>0</v>
      </c>
      <c r="M1308" s="19">
        <v>1</v>
      </c>
      <c r="N1308" s="105">
        <f t="shared" si="484"/>
        <v>1</v>
      </c>
    </row>
    <row r="1309" spans="1:14" s="231" customFormat="1" ht="23.25" customHeight="1" x14ac:dyDescent="0.25">
      <c r="A1309" s="12" t="s">
        <v>370</v>
      </c>
      <c r="B1309" s="106">
        <v>0</v>
      </c>
      <c r="C1309" s="19">
        <v>0</v>
      </c>
      <c r="D1309" s="106">
        <v>7</v>
      </c>
      <c r="E1309" s="92">
        <v>8</v>
      </c>
      <c r="F1309" s="106">
        <v>8</v>
      </c>
      <c r="G1309" s="92">
        <v>9</v>
      </c>
      <c r="H1309" s="175">
        <v>10</v>
      </c>
      <c r="I1309" s="92">
        <v>8</v>
      </c>
      <c r="J1309" s="106">
        <v>12</v>
      </c>
      <c r="K1309" s="92">
        <v>10</v>
      </c>
      <c r="L1309" s="106">
        <v>14</v>
      </c>
      <c r="M1309" s="19">
        <v>15</v>
      </c>
      <c r="N1309" s="105">
        <f t="shared" si="484"/>
        <v>101</v>
      </c>
    </row>
    <row r="1310" spans="1:14" s="231" customFormat="1" ht="23.25" customHeight="1" x14ac:dyDescent="0.25">
      <c r="A1310" s="12" t="s">
        <v>441</v>
      </c>
      <c r="B1310" s="106">
        <v>0</v>
      </c>
      <c r="C1310" s="19">
        <v>0</v>
      </c>
      <c r="D1310" s="106">
        <v>1</v>
      </c>
      <c r="E1310" s="92">
        <v>0</v>
      </c>
      <c r="F1310" s="106">
        <v>0</v>
      </c>
      <c r="G1310" s="92">
        <v>0</v>
      </c>
      <c r="H1310" s="175">
        <v>0</v>
      </c>
      <c r="I1310" s="92">
        <v>0</v>
      </c>
      <c r="J1310" s="106">
        <v>0</v>
      </c>
      <c r="K1310" s="92">
        <v>2</v>
      </c>
      <c r="L1310" s="106">
        <v>4</v>
      </c>
      <c r="M1310" s="19">
        <v>0</v>
      </c>
      <c r="N1310" s="105">
        <f t="shared" si="484"/>
        <v>7</v>
      </c>
    </row>
    <row r="1311" spans="1:14" s="231" customFormat="1" ht="23.25" customHeight="1" x14ac:dyDescent="0.25">
      <c r="A1311" s="12" t="s">
        <v>440</v>
      </c>
      <c r="B1311" s="106">
        <v>0</v>
      </c>
      <c r="C1311" s="19">
        <v>0</v>
      </c>
      <c r="D1311" s="106">
        <v>2</v>
      </c>
      <c r="E1311" s="92">
        <v>4</v>
      </c>
      <c r="F1311" s="106">
        <v>5</v>
      </c>
      <c r="G1311" s="92">
        <v>6</v>
      </c>
      <c r="H1311" s="175">
        <v>4</v>
      </c>
      <c r="I1311" s="92">
        <v>0</v>
      </c>
      <c r="J1311" s="106">
        <v>8</v>
      </c>
      <c r="K1311" s="92">
        <v>2</v>
      </c>
      <c r="L1311" s="106">
        <v>1</v>
      </c>
      <c r="M1311" s="19">
        <v>2</v>
      </c>
      <c r="N1311" s="105">
        <f t="shared" si="484"/>
        <v>34</v>
      </c>
    </row>
    <row r="1312" spans="1:14" s="231" customFormat="1" ht="23.25" customHeight="1" x14ac:dyDescent="0.25">
      <c r="A1312" s="10" t="s">
        <v>155</v>
      </c>
      <c r="B1312" s="106">
        <v>0</v>
      </c>
      <c r="C1312" s="19">
        <v>0</v>
      </c>
      <c r="D1312" s="106">
        <v>4</v>
      </c>
      <c r="E1312" s="92">
        <v>4</v>
      </c>
      <c r="F1312" s="106">
        <v>8</v>
      </c>
      <c r="G1312" s="92">
        <v>6</v>
      </c>
      <c r="H1312" s="175">
        <v>2</v>
      </c>
      <c r="I1312" s="92">
        <v>3</v>
      </c>
      <c r="J1312" s="106">
        <v>5</v>
      </c>
      <c r="K1312" s="92">
        <v>7</v>
      </c>
      <c r="L1312" s="106">
        <v>6</v>
      </c>
      <c r="M1312" s="19">
        <v>5</v>
      </c>
      <c r="N1312" s="105">
        <f t="shared" si="484"/>
        <v>50</v>
      </c>
    </row>
    <row r="1313" spans="1:14" s="231" customFormat="1" ht="23.25" customHeight="1" x14ac:dyDescent="0.25">
      <c r="A1313" s="12" t="s">
        <v>438</v>
      </c>
      <c r="B1313" s="106">
        <v>0</v>
      </c>
      <c r="C1313" s="19">
        <v>0</v>
      </c>
      <c r="D1313" s="106">
        <v>0</v>
      </c>
      <c r="E1313" s="92">
        <v>0</v>
      </c>
      <c r="F1313" s="106">
        <v>0</v>
      </c>
      <c r="G1313" s="92">
        <v>0</v>
      </c>
      <c r="H1313" s="175">
        <v>0</v>
      </c>
      <c r="I1313" s="92">
        <v>0</v>
      </c>
      <c r="J1313" s="106">
        <v>0</v>
      </c>
      <c r="K1313" s="92">
        <v>0</v>
      </c>
      <c r="L1313" s="106">
        <v>0</v>
      </c>
      <c r="M1313" s="19">
        <v>0</v>
      </c>
      <c r="N1313" s="105">
        <f t="shared" si="484"/>
        <v>0</v>
      </c>
    </row>
    <row r="1314" spans="1:14" s="231" customFormat="1" ht="23.25" customHeight="1" x14ac:dyDescent="0.25">
      <c r="A1314" s="12" t="s">
        <v>443</v>
      </c>
      <c r="B1314" s="106">
        <v>0</v>
      </c>
      <c r="C1314" s="19">
        <v>0</v>
      </c>
      <c r="D1314" s="106">
        <v>1</v>
      </c>
      <c r="E1314" s="92">
        <v>0</v>
      </c>
      <c r="F1314" s="106">
        <v>0</v>
      </c>
      <c r="G1314" s="92">
        <v>0</v>
      </c>
      <c r="H1314" s="175">
        <v>1</v>
      </c>
      <c r="I1314" s="92">
        <v>1</v>
      </c>
      <c r="J1314" s="106">
        <v>0</v>
      </c>
      <c r="K1314" s="92">
        <v>0</v>
      </c>
      <c r="L1314" s="106">
        <v>0</v>
      </c>
      <c r="M1314" s="19">
        <v>0</v>
      </c>
      <c r="N1314" s="105">
        <f t="shared" si="484"/>
        <v>3</v>
      </c>
    </row>
    <row r="1315" spans="1:14" s="231" customFormat="1" ht="23.25" customHeight="1" x14ac:dyDescent="0.25">
      <c r="A1315" s="12" t="s">
        <v>442</v>
      </c>
      <c r="B1315" s="106">
        <v>0</v>
      </c>
      <c r="C1315" s="19">
        <v>0</v>
      </c>
      <c r="D1315" s="106">
        <v>1</v>
      </c>
      <c r="E1315" s="92">
        <v>0</v>
      </c>
      <c r="F1315" s="106">
        <v>0</v>
      </c>
      <c r="G1315" s="92">
        <v>4</v>
      </c>
      <c r="H1315" s="175">
        <v>2</v>
      </c>
      <c r="I1315" s="92">
        <v>0</v>
      </c>
      <c r="J1315" s="106">
        <v>0</v>
      </c>
      <c r="K1315" s="92">
        <v>0</v>
      </c>
      <c r="L1315" s="106">
        <v>1</v>
      </c>
      <c r="M1315" s="19">
        <v>1</v>
      </c>
      <c r="N1315" s="105">
        <f t="shared" si="484"/>
        <v>9</v>
      </c>
    </row>
    <row r="1316" spans="1:14" s="4" customFormat="1" ht="23.25" customHeight="1" x14ac:dyDescent="0.25">
      <c r="A1316" s="12" t="s">
        <v>157</v>
      </c>
      <c r="B1316" s="106">
        <v>15</v>
      </c>
      <c r="C1316" s="19">
        <v>17</v>
      </c>
      <c r="D1316" s="106">
        <v>17</v>
      </c>
      <c r="E1316" s="92">
        <v>14</v>
      </c>
      <c r="F1316" s="106">
        <v>16</v>
      </c>
      <c r="G1316" s="92">
        <v>16</v>
      </c>
      <c r="H1316" s="175">
        <v>15</v>
      </c>
      <c r="I1316" s="92">
        <v>10</v>
      </c>
      <c r="J1316" s="106">
        <v>11</v>
      </c>
      <c r="K1316" s="92">
        <v>10</v>
      </c>
      <c r="L1316" s="106">
        <v>11</v>
      </c>
      <c r="M1316" s="19">
        <v>14</v>
      </c>
      <c r="N1316" s="105">
        <f t="shared" si="484"/>
        <v>166</v>
      </c>
    </row>
    <row r="1317" spans="1:14" s="4" customFormat="1" ht="23.25" customHeight="1" x14ac:dyDescent="0.25">
      <c r="A1317" s="12" t="s">
        <v>173</v>
      </c>
      <c r="B1317" s="106">
        <v>10</v>
      </c>
      <c r="C1317" s="19">
        <v>12</v>
      </c>
      <c r="D1317" s="106">
        <v>37</v>
      </c>
      <c r="E1317" s="92">
        <v>20</v>
      </c>
      <c r="F1317" s="106">
        <v>20</v>
      </c>
      <c r="G1317" s="92">
        <v>18</v>
      </c>
      <c r="H1317" s="175">
        <v>26</v>
      </c>
      <c r="I1317" s="92">
        <v>13</v>
      </c>
      <c r="J1317" s="106">
        <v>9</v>
      </c>
      <c r="K1317" s="92">
        <v>16</v>
      </c>
      <c r="L1317" s="106">
        <v>9</v>
      </c>
      <c r="M1317" s="19">
        <v>4</v>
      </c>
      <c r="N1317" s="105">
        <f t="shared" si="484"/>
        <v>194</v>
      </c>
    </row>
    <row r="1318" spans="1:14" s="4" customFormat="1" ht="23.25" customHeight="1" x14ac:dyDescent="0.25">
      <c r="A1318" s="12" t="s">
        <v>158</v>
      </c>
      <c r="B1318" s="106">
        <v>0</v>
      </c>
      <c r="C1318" s="19">
        <v>0</v>
      </c>
      <c r="D1318" s="106">
        <v>0</v>
      </c>
      <c r="E1318" s="92">
        <v>0</v>
      </c>
      <c r="F1318" s="106">
        <v>0</v>
      </c>
      <c r="G1318" s="92">
        <v>0</v>
      </c>
      <c r="H1318" s="175">
        <v>0</v>
      </c>
      <c r="I1318" s="92">
        <v>0</v>
      </c>
      <c r="J1318" s="106">
        <v>0</v>
      </c>
      <c r="K1318" s="92">
        <v>0</v>
      </c>
      <c r="L1318" s="106">
        <v>0</v>
      </c>
      <c r="M1318" s="19">
        <v>0</v>
      </c>
      <c r="N1318" s="105">
        <f t="shared" si="484"/>
        <v>0</v>
      </c>
    </row>
    <row r="1319" spans="1:14" s="4" customFormat="1" ht="23.25" customHeight="1" x14ac:dyDescent="0.25">
      <c r="A1319" s="12" t="s">
        <v>159</v>
      </c>
      <c r="B1319" s="106">
        <v>2</v>
      </c>
      <c r="C1319" s="19">
        <v>0</v>
      </c>
      <c r="D1319" s="106">
        <v>1</v>
      </c>
      <c r="E1319" s="92">
        <v>0</v>
      </c>
      <c r="F1319" s="106">
        <v>0</v>
      </c>
      <c r="G1319" s="92">
        <v>1</v>
      </c>
      <c r="H1319" s="175">
        <v>3</v>
      </c>
      <c r="I1319" s="92">
        <v>1</v>
      </c>
      <c r="J1319" s="106">
        <v>4</v>
      </c>
      <c r="K1319" s="92">
        <v>2</v>
      </c>
      <c r="L1319" s="106">
        <v>0</v>
      </c>
      <c r="M1319" s="19">
        <v>0</v>
      </c>
      <c r="N1319" s="105">
        <f t="shared" si="484"/>
        <v>14</v>
      </c>
    </row>
    <row r="1320" spans="1:14" s="4" customFormat="1" ht="23.25" customHeight="1" x14ac:dyDescent="0.25">
      <c r="A1320" s="12" t="s">
        <v>81</v>
      </c>
      <c r="B1320" s="106">
        <v>21</v>
      </c>
      <c r="C1320" s="19">
        <v>27</v>
      </c>
      <c r="D1320" s="106">
        <v>20</v>
      </c>
      <c r="E1320" s="92">
        <v>0</v>
      </c>
      <c r="F1320" s="106">
        <v>7</v>
      </c>
      <c r="G1320" s="92">
        <v>9</v>
      </c>
      <c r="H1320" s="175">
        <v>4</v>
      </c>
      <c r="I1320" s="92">
        <v>5</v>
      </c>
      <c r="J1320" s="106">
        <v>8</v>
      </c>
      <c r="K1320" s="92">
        <v>3</v>
      </c>
      <c r="L1320" s="106">
        <v>9</v>
      </c>
      <c r="M1320" s="19">
        <v>5</v>
      </c>
      <c r="N1320" s="105">
        <f t="shared" si="484"/>
        <v>118</v>
      </c>
    </row>
    <row r="1321" spans="1:14" s="4" customFormat="1" ht="23.25" customHeight="1" x14ac:dyDescent="0.25">
      <c r="A1321" s="12" t="s">
        <v>80</v>
      </c>
      <c r="B1321" s="106">
        <v>0</v>
      </c>
      <c r="C1321" s="19"/>
      <c r="D1321" s="106"/>
      <c r="E1321" s="92">
        <v>0</v>
      </c>
      <c r="F1321" s="106">
        <v>0</v>
      </c>
      <c r="G1321" s="92">
        <v>0</v>
      </c>
      <c r="H1321" s="175">
        <v>0</v>
      </c>
      <c r="I1321" s="92">
        <v>0</v>
      </c>
      <c r="J1321" s="106">
        <v>0</v>
      </c>
      <c r="K1321" s="92">
        <v>0</v>
      </c>
      <c r="L1321" s="106">
        <v>0</v>
      </c>
      <c r="M1321" s="19">
        <v>0</v>
      </c>
      <c r="N1321" s="105">
        <f t="shared" si="484"/>
        <v>0</v>
      </c>
    </row>
    <row r="1322" spans="1:14" s="4" customFormat="1" ht="23.25" customHeight="1" x14ac:dyDescent="0.25">
      <c r="A1322" s="12" t="s">
        <v>213</v>
      </c>
      <c r="B1322" s="106">
        <v>12</v>
      </c>
      <c r="C1322" s="19">
        <v>13</v>
      </c>
      <c r="D1322" s="106">
        <v>14</v>
      </c>
      <c r="E1322" s="92">
        <v>15</v>
      </c>
      <c r="F1322" s="106">
        <v>25</v>
      </c>
      <c r="G1322" s="92">
        <v>18</v>
      </c>
      <c r="H1322" s="175">
        <v>12</v>
      </c>
      <c r="I1322" s="92">
        <v>20</v>
      </c>
      <c r="J1322" s="106">
        <v>5</v>
      </c>
      <c r="K1322" s="92">
        <v>7</v>
      </c>
      <c r="L1322" s="106">
        <v>14</v>
      </c>
      <c r="M1322" s="19">
        <v>17</v>
      </c>
      <c r="N1322" s="105">
        <f t="shared" si="484"/>
        <v>172</v>
      </c>
    </row>
    <row r="1323" spans="1:14" s="4" customFormat="1" ht="23.25" customHeight="1" x14ac:dyDescent="0.25">
      <c r="A1323" s="13" t="s">
        <v>7</v>
      </c>
      <c r="B1323" s="105">
        <f t="shared" ref="B1323:L1323" si="485">SUM(B1293:B1322)</f>
        <v>106</v>
      </c>
      <c r="C1323" s="14">
        <f t="shared" si="485"/>
        <v>103</v>
      </c>
      <c r="D1323" s="105">
        <f t="shared" si="485"/>
        <v>164</v>
      </c>
      <c r="E1323" s="44">
        <f t="shared" si="485"/>
        <v>108</v>
      </c>
      <c r="F1323" s="105">
        <f t="shared" si="485"/>
        <v>123</v>
      </c>
      <c r="G1323" s="44">
        <f t="shared" si="485"/>
        <v>175</v>
      </c>
      <c r="H1323" s="176">
        <f t="shared" si="485"/>
        <v>143</v>
      </c>
      <c r="I1323" s="44">
        <f t="shared" si="485"/>
        <v>105</v>
      </c>
      <c r="J1323" s="105">
        <f t="shared" si="485"/>
        <v>120</v>
      </c>
      <c r="K1323" s="44">
        <f t="shared" si="485"/>
        <v>106</v>
      </c>
      <c r="L1323" s="105">
        <f t="shared" si="485"/>
        <v>133</v>
      </c>
      <c r="M1323" s="14">
        <f>SUM(M1293:M1322)</f>
        <v>99</v>
      </c>
      <c r="N1323" s="105">
        <f t="shared" si="484"/>
        <v>1485</v>
      </c>
    </row>
    <row r="1324" spans="1:14" s="4" customFormat="1" ht="12" customHeight="1" x14ac:dyDescent="0.25">
      <c r="A1324" s="67"/>
      <c r="B1324" s="74"/>
      <c r="C1324" s="74"/>
      <c r="D1324" s="74"/>
      <c r="E1324" s="74"/>
      <c r="F1324" s="74"/>
      <c r="G1324" s="74"/>
      <c r="H1324" s="74"/>
      <c r="I1324" s="74"/>
      <c r="J1324" s="74"/>
      <c r="K1324" s="74"/>
      <c r="L1324" s="74"/>
      <c r="M1324" s="74"/>
      <c r="N1324" s="66"/>
    </row>
    <row r="1325" spans="1:14" s="122" customFormat="1" ht="23.25" customHeight="1" x14ac:dyDescent="0.25">
      <c r="A1325" s="103" t="s">
        <v>161</v>
      </c>
      <c r="B1325" s="107"/>
      <c r="C1325" s="107"/>
      <c r="D1325" s="107"/>
      <c r="E1325" s="107"/>
      <c r="F1325" s="107"/>
      <c r="G1325" s="107"/>
      <c r="H1325" s="107"/>
      <c r="I1325" s="107"/>
      <c r="J1325" s="107"/>
      <c r="K1325" s="107"/>
      <c r="L1325" s="107"/>
      <c r="M1325" s="107"/>
      <c r="N1325" s="108"/>
    </row>
    <row r="1326" spans="1:14" s="4" customFormat="1" ht="12" customHeight="1" x14ac:dyDescent="0.25">
      <c r="A1326" s="6"/>
      <c r="B1326" s="7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8"/>
    </row>
    <row r="1327" spans="1:14" s="4" customFormat="1" ht="23.25" customHeight="1" x14ac:dyDescent="0.25">
      <c r="A1327" s="103" t="s">
        <v>214</v>
      </c>
      <c r="B1327" s="107"/>
      <c r="C1327" s="107"/>
      <c r="D1327" s="107"/>
      <c r="E1327" s="107"/>
      <c r="F1327" s="107"/>
      <c r="G1327" s="107"/>
      <c r="H1327" s="107"/>
      <c r="I1327" s="107"/>
      <c r="J1327" s="107"/>
      <c r="K1327" s="107"/>
      <c r="L1327" s="107"/>
      <c r="M1327" s="107"/>
      <c r="N1327" s="108"/>
    </row>
    <row r="1328" spans="1:14" s="4" customFormat="1" ht="23.25" customHeight="1" x14ac:dyDescent="0.25">
      <c r="A1328" s="12" t="s">
        <v>366</v>
      </c>
      <c r="B1328" s="106">
        <v>198</v>
      </c>
      <c r="C1328" s="19">
        <v>160</v>
      </c>
      <c r="D1328" s="106">
        <v>193</v>
      </c>
      <c r="E1328" s="19">
        <v>206</v>
      </c>
      <c r="F1328" s="106">
        <v>149</v>
      </c>
      <c r="G1328" s="19">
        <v>207</v>
      </c>
      <c r="H1328" s="106">
        <v>163</v>
      </c>
      <c r="I1328" s="19">
        <v>192</v>
      </c>
      <c r="J1328" s="106">
        <v>211</v>
      </c>
      <c r="K1328" s="19">
        <v>122</v>
      </c>
      <c r="L1328" s="106">
        <v>154</v>
      </c>
      <c r="M1328" s="19">
        <v>164</v>
      </c>
      <c r="N1328" s="105">
        <f>SUM(B1328:M1328)</f>
        <v>2119</v>
      </c>
    </row>
    <row r="1329" spans="1:14" s="4" customFormat="1" ht="23.25" customHeight="1" x14ac:dyDescent="0.25">
      <c r="A1329" s="12" t="s">
        <v>367</v>
      </c>
      <c r="B1329" s="106">
        <v>136</v>
      </c>
      <c r="C1329" s="19">
        <v>127</v>
      </c>
      <c r="D1329" s="106">
        <v>148</v>
      </c>
      <c r="E1329" s="19">
        <v>163</v>
      </c>
      <c r="F1329" s="106">
        <v>144</v>
      </c>
      <c r="G1329" s="19">
        <v>166</v>
      </c>
      <c r="H1329" s="106">
        <v>131</v>
      </c>
      <c r="I1329" s="19">
        <v>164</v>
      </c>
      <c r="J1329" s="106">
        <v>154</v>
      </c>
      <c r="K1329" s="19">
        <v>100</v>
      </c>
      <c r="L1329" s="106">
        <v>143</v>
      </c>
      <c r="M1329" s="19">
        <v>94</v>
      </c>
      <c r="N1329" s="105">
        <f>SUM(B1329:M1329)</f>
        <v>1670</v>
      </c>
    </row>
    <row r="1330" spans="1:14" s="4" customFormat="1" ht="23.25" customHeight="1" x14ac:dyDescent="0.25">
      <c r="A1330" s="12" t="s">
        <v>368</v>
      </c>
      <c r="B1330" s="106">
        <v>7</v>
      </c>
      <c r="C1330" s="19">
        <v>6</v>
      </c>
      <c r="D1330" s="106">
        <v>3</v>
      </c>
      <c r="E1330" s="19">
        <v>4</v>
      </c>
      <c r="F1330" s="106">
        <v>5</v>
      </c>
      <c r="G1330" s="19">
        <v>1</v>
      </c>
      <c r="H1330" s="106">
        <v>2</v>
      </c>
      <c r="I1330" s="19">
        <v>0</v>
      </c>
      <c r="J1330" s="106">
        <v>0</v>
      </c>
      <c r="K1330" s="19">
        <v>5</v>
      </c>
      <c r="L1330" s="106">
        <v>2</v>
      </c>
      <c r="M1330" s="19">
        <v>7</v>
      </c>
      <c r="N1330" s="105">
        <f>SUM(B1330:M1330)</f>
        <v>42</v>
      </c>
    </row>
    <row r="1331" spans="1:14" s="9" customFormat="1" ht="23.25" customHeight="1" x14ac:dyDescent="0.25">
      <c r="A1331" s="13" t="s">
        <v>162</v>
      </c>
      <c r="B1331" s="105">
        <f>SUM(B1328:B1330)</f>
        <v>341</v>
      </c>
      <c r="C1331" s="44">
        <f t="shared" ref="C1331:I1331" si="486">SUM(C1328:C1330)</f>
        <v>293</v>
      </c>
      <c r="D1331" s="105">
        <f t="shared" si="486"/>
        <v>344</v>
      </c>
      <c r="E1331" s="44">
        <f t="shared" si="486"/>
        <v>373</v>
      </c>
      <c r="F1331" s="105">
        <f t="shared" si="486"/>
        <v>298</v>
      </c>
      <c r="G1331" s="44">
        <f t="shared" si="486"/>
        <v>374</v>
      </c>
      <c r="H1331" s="105">
        <f t="shared" si="486"/>
        <v>296</v>
      </c>
      <c r="I1331" s="44">
        <f t="shared" si="486"/>
        <v>356</v>
      </c>
      <c r="J1331" s="105">
        <f>SUM(J1328:J1330)</f>
        <v>365</v>
      </c>
      <c r="K1331" s="14">
        <f>SUM(K1328:K1330)</f>
        <v>227</v>
      </c>
      <c r="L1331" s="105">
        <f>SUM(L1328:L1330)</f>
        <v>299</v>
      </c>
      <c r="M1331" s="14">
        <f>SUM(M1328:M1330)</f>
        <v>265</v>
      </c>
      <c r="N1331" s="105">
        <f>SUM(B1331:M1331)</f>
        <v>3831</v>
      </c>
    </row>
    <row r="1332" spans="1:14" s="4" customFormat="1" ht="23.25" customHeight="1" x14ac:dyDescent="0.25">
      <c r="A1332" s="70" t="s">
        <v>53</v>
      </c>
      <c r="B1332" s="157">
        <f t="shared" ref="B1332:M1332" si="487">B1331/B1485</f>
        <v>11</v>
      </c>
      <c r="C1332" s="71">
        <f t="shared" si="487"/>
        <v>10.464285714285714</v>
      </c>
      <c r="D1332" s="157">
        <f t="shared" si="487"/>
        <v>11.096774193548388</v>
      </c>
      <c r="E1332" s="71">
        <f t="shared" si="487"/>
        <v>12.433333333333334</v>
      </c>
      <c r="F1332" s="157">
        <f t="shared" si="487"/>
        <v>9.612903225806452</v>
      </c>
      <c r="G1332" s="71">
        <f t="shared" si="487"/>
        <v>12.466666666666667</v>
      </c>
      <c r="H1332" s="157">
        <f t="shared" si="487"/>
        <v>9.5483870967741939</v>
      </c>
      <c r="I1332" s="71">
        <f t="shared" si="487"/>
        <v>11.483870967741936</v>
      </c>
      <c r="J1332" s="157">
        <f t="shared" si="487"/>
        <v>12.166666666666666</v>
      </c>
      <c r="K1332" s="71">
        <f t="shared" si="487"/>
        <v>7.32258064516129</v>
      </c>
      <c r="L1332" s="157">
        <f t="shared" si="487"/>
        <v>9.9666666666666668</v>
      </c>
      <c r="M1332" s="71">
        <f t="shared" si="487"/>
        <v>8.5483870967741939</v>
      </c>
      <c r="N1332" s="157">
        <f>SUM(B1332:M1332)</f>
        <v>126.11052227342552</v>
      </c>
    </row>
    <row r="1333" spans="1:14" s="4" customFormat="1" ht="12" customHeight="1" x14ac:dyDescent="0.25">
      <c r="A1333" s="62"/>
      <c r="B1333" s="65"/>
      <c r="C1333" s="65"/>
      <c r="D1333" s="65"/>
      <c r="E1333" s="65"/>
      <c r="F1333" s="65"/>
      <c r="G1333" s="65"/>
      <c r="H1333" s="65"/>
      <c r="I1333" s="65"/>
      <c r="J1333" s="166"/>
      <c r="K1333" s="65"/>
      <c r="L1333" s="65"/>
      <c r="M1333" s="65"/>
      <c r="N1333" s="66"/>
    </row>
    <row r="1334" spans="1:14" s="122" customFormat="1" ht="23.25" customHeight="1" x14ac:dyDescent="0.25">
      <c r="A1334" s="184" t="s">
        <v>223</v>
      </c>
      <c r="B1334" s="107"/>
      <c r="C1334" s="107"/>
      <c r="D1334" s="107"/>
      <c r="E1334" s="107"/>
      <c r="F1334" s="107"/>
      <c r="G1334" s="107"/>
      <c r="H1334" s="107"/>
      <c r="I1334" s="107"/>
      <c r="J1334" s="107"/>
      <c r="K1334" s="107"/>
      <c r="L1334" s="107"/>
      <c r="M1334" s="107"/>
      <c r="N1334" s="108"/>
    </row>
    <row r="1335" spans="1:14" s="4" customFormat="1" ht="23.25" customHeight="1" x14ac:dyDescent="0.25">
      <c r="A1335" s="12" t="s">
        <v>159</v>
      </c>
      <c r="B1335" s="106">
        <v>0</v>
      </c>
      <c r="C1335" s="19">
        <v>0</v>
      </c>
      <c r="D1335" s="106">
        <v>0</v>
      </c>
      <c r="E1335" s="19">
        <v>0</v>
      </c>
      <c r="F1335" s="106">
        <v>0</v>
      </c>
      <c r="G1335" s="19">
        <v>0</v>
      </c>
      <c r="H1335" s="106">
        <v>0</v>
      </c>
      <c r="I1335" s="19">
        <v>0</v>
      </c>
      <c r="J1335" s="106">
        <v>0</v>
      </c>
      <c r="K1335" s="19">
        <v>0</v>
      </c>
      <c r="L1335" s="106">
        <v>0</v>
      </c>
      <c r="M1335" s="19">
        <v>0</v>
      </c>
      <c r="N1335" s="105">
        <f t="shared" ref="N1335:N1355" si="488">SUM(B1335:M1335)</f>
        <v>0</v>
      </c>
    </row>
    <row r="1336" spans="1:14" s="4" customFormat="1" ht="23.25" customHeight="1" x14ac:dyDescent="0.25">
      <c r="A1336" s="12" t="s">
        <v>224</v>
      </c>
      <c r="B1336" s="106">
        <v>0</v>
      </c>
      <c r="C1336" s="19">
        <v>0</v>
      </c>
      <c r="D1336" s="106">
        <v>0</v>
      </c>
      <c r="E1336" s="19">
        <v>0</v>
      </c>
      <c r="F1336" s="106">
        <v>0</v>
      </c>
      <c r="G1336" s="19">
        <v>0</v>
      </c>
      <c r="H1336" s="106">
        <v>0</v>
      </c>
      <c r="I1336" s="19">
        <v>0</v>
      </c>
      <c r="J1336" s="106">
        <v>0</v>
      </c>
      <c r="K1336" s="19">
        <v>0</v>
      </c>
      <c r="L1336" s="106">
        <v>0</v>
      </c>
      <c r="M1336" s="19">
        <v>0</v>
      </c>
      <c r="N1336" s="105">
        <f t="shared" si="488"/>
        <v>0</v>
      </c>
    </row>
    <row r="1337" spans="1:14" s="4" customFormat="1" ht="23.25" customHeight="1" x14ac:dyDescent="0.25">
      <c r="A1337" s="12" t="s">
        <v>349</v>
      </c>
      <c r="B1337" s="106">
        <v>0</v>
      </c>
      <c r="C1337" s="19">
        <v>0</v>
      </c>
      <c r="D1337" s="106">
        <v>0</v>
      </c>
      <c r="E1337" s="19">
        <v>0</v>
      </c>
      <c r="F1337" s="106">
        <v>0</v>
      </c>
      <c r="G1337" s="19">
        <v>0</v>
      </c>
      <c r="H1337" s="106">
        <v>0</v>
      </c>
      <c r="I1337" s="19">
        <v>0</v>
      </c>
      <c r="J1337" s="106">
        <v>0</v>
      </c>
      <c r="K1337" s="19">
        <v>0</v>
      </c>
      <c r="L1337" s="106">
        <v>0</v>
      </c>
      <c r="M1337" s="19">
        <v>0</v>
      </c>
      <c r="N1337" s="105">
        <f t="shared" si="488"/>
        <v>0</v>
      </c>
    </row>
    <row r="1338" spans="1:14" s="4" customFormat="1" ht="23.25" customHeight="1" x14ac:dyDescent="0.25">
      <c r="A1338" s="12" t="s">
        <v>350</v>
      </c>
      <c r="B1338" s="106">
        <v>0</v>
      </c>
      <c r="C1338" s="19">
        <v>0</v>
      </c>
      <c r="D1338" s="106">
        <v>0</v>
      </c>
      <c r="E1338" s="19">
        <v>0</v>
      </c>
      <c r="F1338" s="106">
        <v>0</v>
      </c>
      <c r="G1338" s="19">
        <v>0</v>
      </c>
      <c r="H1338" s="106">
        <v>0</v>
      </c>
      <c r="I1338" s="19">
        <v>0</v>
      </c>
      <c r="J1338" s="106">
        <v>0</v>
      </c>
      <c r="K1338" s="19">
        <v>0</v>
      </c>
      <c r="L1338" s="106">
        <v>0</v>
      </c>
      <c r="M1338" s="19">
        <v>0</v>
      </c>
      <c r="N1338" s="105">
        <f t="shared" si="488"/>
        <v>0</v>
      </c>
    </row>
    <row r="1339" spans="1:14" s="4" customFormat="1" ht="23.25" customHeight="1" x14ac:dyDescent="0.25">
      <c r="A1339" s="12" t="s">
        <v>338</v>
      </c>
      <c r="B1339" s="106">
        <v>0</v>
      </c>
      <c r="C1339" s="19">
        <v>0</v>
      </c>
      <c r="D1339" s="106">
        <v>0</v>
      </c>
      <c r="E1339" s="19">
        <v>0</v>
      </c>
      <c r="F1339" s="106">
        <v>0</v>
      </c>
      <c r="G1339" s="19">
        <v>0</v>
      </c>
      <c r="H1339" s="106">
        <v>0</v>
      </c>
      <c r="I1339" s="19">
        <v>0</v>
      </c>
      <c r="J1339" s="106">
        <v>0</v>
      </c>
      <c r="K1339" s="19">
        <v>0</v>
      </c>
      <c r="L1339" s="106">
        <v>0</v>
      </c>
      <c r="M1339" s="19">
        <v>0</v>
      </c>
      <c r="N1339" s="105">
        <f t="shared" si="488"/>
        <v>0</v>
      </c>
    </row>
    <row r="1340" spans="1:14" s="4" customFormat="1" ht="23.25" customHeight="1" x14ac:dyDescent="0.25">
      <c r="A1340" s="12" t="s">
        <v>210</v>
      </c>
      <c r="B1340" s="106">
        <v>0</v>
      </c>
      <c r="C1340" s="19">
        <v>0</v>
      </c>
      <c r="D1340" s="106">
        <v>0</v>
      </c>
      <c r="E1340" s="19">
        <v>0</v>
      </c>
      <c r="F1340" s="106">
        <v>0</v>
      </c>
      <c r="G1340" s="19">
        <v>0</v>
      </c>
      <c r="H1340" s="106">
        <v>0</v>
      </c>
      <c r="I1340" s="19">
        <v>0</v>
      </c>
      <c r="J1340" s="106">
        <v>0</v>
      </c>
      <c r="K1340" s="19">
        <v>0</v>
      </c>
      <c r="L1340" s="106">
        <v>0</v>
      </c>
      <c r="M1340" s="19">
        <v>0</v>
      </c>
      <c r="N1340" s="105">
        <f t="shared" si="488"/>
        <v>0</v>
      </c>
    </row>
    <row r="1341" spans="1:14" s="4" customFormat="1" ht="23.25" customHeight="1" x14ac:dyDescent="0.25">
      <c r="A1341" s="12" t="s">
        <v>208</v>
      </c>
      <c r="B1341" s="106">
        <v>0</v>
      </c>
      <c r="C1341" s="19">
        <v>0</v>
      </c>
      <c r="D1341" s="106">
        <v>0</v>
      </c>
      <c r="E1341" s="19">
        <v>0</v>
      </c>
      <c r="F1341" s="106">
        <v>0</v>
      </c>
      <c r="G1341" s="19">
        <v>0</v>
      </c>
      <c r="H1341" s="106">
        <v>0</v>
      </c>
      <c r="I1341" s="19">
        <v>0</v>
      </c>
      <c r="J1341" s="106">
        <v>0</v>
      </c>
      <c r="K1341" s="19">
        <v>0</v>
      </c>
      <c r="L1341" s="106">
        <v>0</v>
      </c>
      <c r="M1341" s="19">
        <v>0</v>
      </c>
      <c r="N1341" s="105">
        <f t="shared" si="488"/>
        <v>0</v>
      </c>
    </row>
    <row r="1342" spans="1:14" s="4" customFormat="1" ht="23.25" customHeight="1" x14ac:dyDescent="0.25">
      <c r="A1342" s="12" t="s">
        <v>315</v>
      </c>
      <c r="B1342" s="106">
        <v>0</v>
      </c>
      <c r="C1342" s="19">
        <v>0</v>
      </c>
      <c r="D1342" s="106">
        <v>0</v>
      </c>
      <c r="E1342" s="19">
        <v>0</v>
      </c>
      <c r="F1342" s="106">
        <v>0</v>
      </c>
      <c r="G1342" s="19">
        <v>0</v>
      </c>
      <c r="H1342" s="106">
        <v>0</v>
      </c>
      <c r="I1342" s="19">
        <v>0</v>
      </c>
      <c r="J1342" s="106">
        <v>0</v>
      </c>
      <c r="K1342" s="19">
        <v>0</v>
      </c>
      <c r="L1342" s="106">
        <v>0</v>
      </c>
      <c r="M1342" s="19">
        <v>0</v>
      </c>
      <c r="N1342" s="105">
        <f t="shared" si="488"/>
        <v>0</v>
      </c>
    </row>
    <row r="1343" spans="1:14" s="4" customFormat="1" ht="23.25" customHeight="1" x14ac:dyDescent="0.25">
      <c r="A1343" s="12" t="s">
        <v>160</v>
      </c>
      <c r="B1343" s="106">
        <v>0</v>
      </c>
      <c r="C1343" s="19">
        <v>0</v>
      </c>
      <c r="D1343" s="106">
        <v>0</v>
      </c>
      <c r="E1343" s="19">
        <v>0</v>
      </c>
      <c r="F1343" s="106">
        <v>0</v>
      </c>
      <c r="G1343" s="19">
        <v>0</v>
      </c>
      <c r="H1343" s="106">
        <v>0</v>
      </c>
      <c r="I1343" s="19">
        <v>0</v>
      </c>
      <c r="J1343" s="106">
        <v>0</v>
      </c>
      <c r="K1343" s="19">
        <v>0</v>
      </c>
      <c r="L1343" s="106">
        <v>0</v>
      </c>
      <c r="M1343" s="19">
        <v>0</v>
      </c>
      <c r="N1343" s="105">
        <f t="shared" si="488"/>
        <v>0</v>
      </c>
    </row>
    <row r="1344" spans="1:14" s="4" customFormat="1" ht="23.25" customHeight="1" x14ac:dyDescent="0.25">
      <c r="A1344" s="12" t="s">
        <v>164</v>
      </c>
      <c r="B1344" s="106">
        <v>0</v>
      </c>
      <c r="C1344" s="19">
        <v>0</v>
      </c>
      <c r="D1344" s="106">
        <v>0</v>
      </c>
      <c r="E1344" s="19">
        <v>0</v>
      </c>
      <c r="F1344" s="106">
        <v>0</v>
      </c>
      <c r="G1344" s="19">
        <v>0</v>
      </c>
      <c r="H1344" s="106">
        <v>0</v>
      </c>
      <c r="I1344" s="19">
        <v>0</v>
      </c>
      <c r="J1344" s="106">
        <v>0</v>
      </c>
      <c r="K1344" s="19">
        <v>0</v>
      </c>
      <c r="L1344" s="106">
        <v>0</v>
      </c>
      <c r="M1344" s="19">
        <v>0</v>
      </c>
      <c r="N1344" s="105">
        <f t="shared" si="488"/>
        <v>0</v>
      </c>
    </row>
    <row r="1345" spans="1:14" s="4" customFormat="1" ht="23.25" customHeight="1" x14ac:dyDescent="0.25">
      <c r="A1345" s="12" t="s">
        <v>216</v>
      </c>
      <c r="B1345" s="106">
        <v>0</v>
      </c>
      <c r="C1345" s="19">
        <v>0</v>
      </c>
      <c r="D1345" s="106">
        <v>0</v>
      </c>
      <c r="E1345" s="19">
        <v>0</v>
      </c>
      <c r="F1345" s="106">
        <v>0</v>
      </c>
      <c r="G1345" s="19">
        <v>0</v>
      </c>
      <c r="H1345" s="106">
        <v>0</v>
      </c>
      <c r="I1345" s="19">
        <v>0</v>
      </c>
      <c r="J1345" s="106">
        <v>0</v>
      </c>
      <c r="K1345" s="19">
        <v>0</v>
      </c>
      <c r="L1345" s="106">
        <v>0</v>
      </c>
      <c r="M1345" s="19">
        <v>0</v>
      </c>
      <c r="N1345" s="105">
        <f t="shared" si="488"/>
        <v>0</v>
      </c>
    </row>
    <row r="1346" spans="1:14" s="4" customFormat="1" ht="23.25" customHeight="1" x14ac:dyDescent="0.25">
      <c r="A1346" s="12" t="s">
        <v>303</v>
      </c>
      <c r="B1346" s="106">
        <v>0</v>
      </c>
      <c r="C1346" s="19">
        <v>0</v>
      </c>
      <c r="D1346" s="106">
        <v>0</v>
      </c>
      <c r="E1346" s="19">
        <v>0</v>
      </c>
      <c r="F1346" s="106">
        <v>0</v>
      </c>
      <c r="G1346" s="19">
        <v>0</v>
      </c>
      <c r="H1346" s="106">
        <v>0</v>
      </c>
      <c r="I1346" s="19">
        <v>0</v>
      </c>
      <c r="J1346" s="106">
        <v>0</v>
      </c>
      <c r="K1346" s="19">
        <v>0</v>
      </c>
      <c r="L1346" s="106">
        <v>0</v>
      </c>
      <c r="M1346" s="19">
        <v>0</v>
      </c>
      <c r="N1346" s="105">
        <f t="shared" si="488"/>
        <v>0</v>
      </c>
    </row>
    <row r="1347" spans="1:14" s="4" customFormat="1" ht="23.25" customHeight="1" x14ac:dyDescent="0.25">
      <c r="A1347" s="12" t="s">
        <v>165</v>
      </c>
      <c r="B1347" s="106">
        <v>0</v>
      </c>
      <c r="C1347" s="19">
        <v>0</v>
      </c>
      <c r="D1347" s="106">
        <v>0</v>
      </c>
      <c r="E1347" s="19">
        <v>0</v>
      </c>
      <c r="F1347" s="106">
        <v>0</v>
      </c>
      <c r="G1347" s="19">
        <v>0</v>
      </c>
      <c r="H1347" s="106">
        <v>0</v>
      </c>
      <c r="I1347" s="19">
        <v>0</v>
      </c>
      <c r="J1347" s="106">
        <v>0</v>
      </c>
      <c r="K1347" s="19">
        <v>0</v>
      </c>
      <c r="L1347" s="106">
        <v>0</v>
      </c>
      <c r="M1347" s="19">
        <v>0</v>
      </c>
      <c r="N1347" s="105">
        <f t="shared" si="488"/>
        <v>0</v>
      </c>
    </row>
    <row r="1348" spans="1:14" s="4" customFormat="1" ht="23.25" customHeight="1" x14ac:dyDescent="0.25">
      <c r="A1348" s="12" t="s">
        <v>173</v>
      </c>
      <c r="B1348" s="106">
        <v>0</v>
      </c>
      <c r="C1348" s="19">
        <v>0</v>
      </c>
      <c r="D1348" s="106">
        <v>0</v>
      </c>
      <c r="E1348" s="19">
        <v>0</v>
      </c>
      <c r="F1348" s="106">
        <v>0</v>
      </c>
      <c r="G1348" s="19">
        <v>0</v>
      </c>
      <c r="H1348" s="106">
        <v>0</v>
      </c>
      <c r="I1348" s="19">
        <v>0</v>
      </c>
      <c r="J1348" s="106">
        <v>0</v>
      </c>
      <c r="K1348" s="19">
        <v>0</v>
      </c>
      <c r="L1348" s="106">
        <v>0</v>
      </c>
      <c r="M1348" s="19">
        <v>0</v>
      </c>
      <c r="N1348" s="105">
        <f t="shared" si="488"/>
        <v>0</v>
      </c>
    </row>
    <row r="1349" spans="1:14" s="4" customFormat="1" ht="23.25" customHeight="1" x14ac:dyDescent="0.25">
      <c r="A1349" s="12" t="s">
        <v>157</v>
      </c>
      <c r="B1349" s="106">
        <v>0</v>
      </c>
      <c r="C1349" s="19">
        <v>0</v>
      </c>
      <c r="D1349" s="106">
        <v>0</v>
      </c>
      <c r="E1349" s="19">
        <v>0</v>
      </c>
      <c r="F1349" s="106">
        <v>0</v>
      </c>
      <c r="G1349" s="19">
        <v>0</v>
      </c>
      <c r="H1349" s="106">
        <v>0</v>
      </c>
      <c r="I1349" s="19">
        <v>0</v>
      </c>
      <c r="J1349" s="106">
        <v>0</v>
      </c>
      <c r="K1349" s="19">
        <v>0</v>
      </c>
      <c r="L1349" s="106">
        <v>0</v>
      </c>
      <c r="M1349" s="19">
        <v>0</v>
      </c>
      <c r="N1349" s="105">
        <f t="shared" si="488"/>
        <v>0</v>
      </c>
    </row>
    <row r="1350" spans="1:14" s="4" customFormat="1" ht="23.25" customHeight="1" x14ac:dyDescent="0.25">
      <c r="A1350" s="12" t="s">
        <v>209</v>
      </c>
      <c r="B1350" s="106">
        <v>0</v>
      </c>
      <c r="C1350" s="19">
        <v>0</v>
      </c>
      <c r="D1350" s="106">
        <v>0</v>
      </c>
      <c r="E1350" s="19">
        <v>0</v>
      </c>
      <c r="F1350" s="106">
        <v>0</v>
      </c>
      <c r="G1350" s="19">
        <v>0</v>
      </c>
      <c r="H1350" s="106">
        <v>0</v>
      </c>
      <c r="I1350" s="19">
        <v>0</v>
      </c>
      <c r="J1350" s="106">
        <v>0</v>
      </c>
      <c r="K1350" s="19">
        <v>0</v>
      </c>
      <c r="L1350" s="106">
        <v>0</v>
      </c>
      <c r="M1350" s="19">
        <v>0</v>
      </c>
      <c r="N1350" s="105">
        <f t="shared" si="488"/>
        <v>0</v>
      </c>
    </row>
    <row r="1351" spans="1:14" s="4" customFormat="1" ht="23.25" customHeight="1" x14ac:dyDescent="0.25">
      <c r="A1351" s="12" t="s">
        <v>211</v>
      </c>
      <c r="B1351" s="106">
        <v>0</v>
      </c>
      <c r="C1351" s="19">
        <v>0</v>
      </c>
      <c r="D1351" s="106">
        <v>0</v>
      </c>
      <c r="E1351" s="19">
        <v>0</v>
      </c>
      <c r="F1351" s="106">
        <v>0</v>
      </c>
      <c r="G1351" s="19">
        <v>0</v>
      </c>
      <c r="H1351" s="106">
        <v>0</v>
      </c>
      <c r="I1351" s="19">
        <v>0</v>
      </c>
      <c r="J1351" s="106">
        <v>0</v>
      </c>
      <c r="K1351" s="19">
        <v>0</v>
      </c>
      <c r="L1351" s="106">
        <v>0</v>
      </c>
      <c r="M1351" s="19">
        <v>0</v>
      </c>
      <c r="N1351" s="105">
        <f t="shared" si="488"/>
        <v>0</v>
      </c>
    </row>
    <row r="1352" spans="1:14" s="4" customFormat="1" ht="23.25" customHeight="1" x14ac:dyDescent="0.25">
      <c r="A1352" s="12" t="s">
        <v>212</v>
      </c>
      <c r="B1352" s="106">
        <v>0</v>
      </c>
      <c r="C1352" s="19">
        <v>0</v>
      </c>
      <c r="D1352" s="106">
        <v>0</v>
      </c>
      <c r="E1352" s="19">
        <v>0</v>
      </c>
      <c r="F1352" s="106">
        <v>0</v>
      </c>
      <c r="G1352" s="19">
        <v>0</v>
      </c>
      <c r="H1352" s="106">
        <v>0</v>
      </c>
      <c r="I1352" s="19">
        <v>0</v>
      </c>
      <c r="J1352" s="106">
        <v>0</v>
      </c>
      <c r="K1352" s="19">
        <v>0</v>
      </c>
      <c r="L1352" s="106">
        <v>0</v>
      </c>
      <c r="M1352" s="19">
        <v>0</v>
      </c>
      <c r="N1352" s="105">
        <f t="shared" si="488"/>
        <v>0</v>
      </c>
    </row>
    <row r="1353" spans="1:14" s="4" customFormat="1" ht="23.25" customHeight="1" x14ac:dyDescent="0.25">
      <c r="A1353" s="12" t="s">
        <v>213</v>
      </c>
      <c r="B1353" s="106">
        <v>0</v>
      </c>
      <c r="C1353" s="19">
        <v>0</v>
      </c>
      <c r="D1353" s="106">
        <v>0</v>
      </c>
      <c r="E1353" s="19">
        <v>0</v>
      </c>
      <c r="F1353" s="106">
        <v>0</v>
      </c>
      <c r="G1353" s="19">
        <v>0</v>
      </c>
      <c r="H1353" s="106">
        <v>0</v>
      </c>
      <c r="I1353" s="19">
        <v>0</v>
      </c>
      <c r="J1353" s="106">
        <v>0</v>
      </c>
      <c r="K1353" s="19">
        <v>0</v>
      </c>
      <c r="L1353" s="106">
        <v>0</v>
      </c>
      <c r="M1353" s="19">
        <v>0</v>
      </c>
      <c r="N1353" s="105">
        <f t="shared" si="488"/>
        <v>0</v>
      </c>
    </row>
    <row r="1354" spans="1:14" s="4" customFormat="1" ht="23.25" customHeight="1" x14ac:dyDescent="0.25">
      <c r="A1354" s="12" t="s">
        <v>81</v>
      </c>
      <c r="B1354" s="106">
        <v>0</v>
      </c>
      <c r="C1354" s="19">
        <v>0</v>
      </c>
      <c r="D1354" s="106">
        <v>0</v>
      </c>
      <c r="E1354" s="19">
        <v>0</v>
      </c>
      <c r="F1354" s="106">
        <v>0</v>
      </c>
      <c r="G1354" s="19">
        <v>0</v>
      </c>
      <c r="H1354" s="106">
        <v>0</v>
      </c>
      <c r="I1354" s="19">
        <v>0</v>
      </c>
      <c r="J1354" s="106">
        <v>0</v>
      </c>
      <c r="K1354" s="19">
        <v>0</v>
      </c>
      <c r="L1354" s="106">
        <v>0</v>
      </c>
      <c r="M1354" s="19">
        <v>0</v>
      </c>
      <c r="N1354" s="105">
        <f t="shared" si="488"/>
        <v>0</v>
      </c>
    </row>
    <row r="1355" spans="1:14" s="4" customFormat="1" ht="23.25" customHeight="1" x14ac:dyDescent="0.25">
      <c r="A1355" s="13" t="s">
        <v>7</v>
      </c>
      <c r="B1355" s="105">
        <v>0</v>
      </c>
      <c r="C1355" s="44">
        <f t="shared" ref="C1355:M1355" si="489">SUM(C1335:C1354)</f>
        <v>0</v>
      </c>
      <c r="D1355" s="105">
        <f t="shared" si="489"/>
        <v>0</v>
      </c>
      <c r="E1355" s="44">
        <f t="shared" si="489"/>
        <v>0</v>
      </c>
      <c r="F1355" s="105">
        <f t="shared" si="489"/>
        <v>0</v>
      </c>
      <c r="G1355" s="44">
        <f t="shared" si="489"/>
        <v>0</v>
      </c>
      <c r="H1355" s="105">
        <f t="shared" si="489"/>
        <v>0</v>
      </c>
      <c r="I1355" s="44">
        <f t="shared" si="489"/>
        <v>0</v>
      </c>
      <c r="J1355" s="105">
        <f t="shared" si="489"/>
        <v>0</v>
      </c>
      <c r="K1355" s="44">
        <f t="shared" si="489"/>
        <v>0</v>
      </c>
      <c r="L1355" s="105">
        <f t="shared" si="489"/>
        <v>0</v>
      </c>
      <c r="M1355" s="44">
        <f t="shared" si="489"/>
        <v>0</v>
      </c>
      <c r="N1355" s="105">
        <f t="shared" si="488"/>
        <v>0</v>
      </c>
    </row>
    <row r="1356" spans="1:14" s="4" customFormat="1" ht="23.25" customHeight="1" x14ac:dyDescent="0.25">
      <c r="A1356" s="13" t="s">
        <v>53</v>
      </c>
      <c r="B1356" s="124">
        <f t="shared" ref="B1356:M1356" si="490">B1355/B1485</f>
        <v>0</v>
      </c>
      <c r="C1356" s="29">
        <f t="shared" si="490"/>
        <v>0</v>
      </c>
      <c r="D1356" s="124">
        <f t="shared" si="490"/>
        <v>0</v>
      </c>
      <c r="E1356" s="29">
        <f t="shared" si="490"/>
        <v>0</v>
      </c>
      <c r="F1356" s="124">
        <f t="shared" si="490"/>
        <v>0</v>
      </c>
      <c r="G1356" s="29">
        <f t="shared" si="490"/>
        <v>0</v>
      </c>
      <c r="H1356" s="124">
        <f t="shared" si="490"/>
        <v>0</v>
      </c>
      <c r="I1356" s="29">
        <f>I1355/I1485</f>
        <v>0</v>
      </c>
      <c r="J1356" s="124">
        <f t="shared" si="490"/>
        <v>0</v>
      </c>
      <c r="K1356" s="29">
        <f t="shared" si="490"/>
        <v>0</v>
      </c>
      <c r="L1356" s="124">
        <f t="shared" si="490"/>
        <v>0</v>
      </c>
      <c r="M1356" s="29">
        <f t="shared" si="490"/>
        <v>0</v>
      </c>
      <c r="N1356" s="124">
        <f>N1355/61</f>
        <v>0</v>
      </c>
    </row>
    <row r="1357" spans="1:14" s="4" customFormat="1" ht="12" customHeight="1" x14ac:dyDescent="0.25">
      <c r="A1357" s="62"/>
      <c r="B1357" s="65"/>
      <c r="C1357" s="65"/>
      <c r="D1357" s="65"/>
      <c r="E1357" s="65"/>
      <c r="F1357" s="65"/>
      <c r="G1357" s="65"/>
      <c r="H1357" s="65"/>
      <c r="I1357" s="65"/>
      <c r="J1357" s="65"/>
      <c r="K1357" s="65"/>
      <c r="L1357" s="65"/>
      <c r="M1357" s="65"/>
      <c r="N1357" s="66"/>
    </row>
    <row r="1358" spans="1:14" s="122" customFormat="1" ht="23.25" customHeight="1" x14ac:dyDescent="0.25">
      <c r="A1358" s="184" t="s">
        <v>225</v>
      </c>
      <c r="B1358" s="107"/>
      <c r="C1358" s="107"/>
      <c r="D1358" s="107"/>
      <c r="E1358" s="107"/>
      <c r="F1358" s="107"/>
      <c r="G1358" s="107"/>
      <c r="H1358" s="107"/>
      <c r="I1358" s="107"/>
      <c r="J1358" s="107"/>
      <c r="K1358" s="107"/>
      <c r="L1358" s="107"/>
      <c r="M1358" s="107"/>
      <c r="N1358" s="108"/>
    </row>
    <row r="1359" spans="1:14" s="4" customFormat="1" ht="23.25" customHeight="1" x14ac:dyDescent="0.25">
      <c r="A1359" s="12" t="s">
        <v>159</v>
      </c>
      <c r="B1359" s="106">
        <v>0</v>
      </c>
      <c r="C1359" s="19">
        <v>0</v>
      </c>
      <c r="D1359" s="106">
        <v>0</v>
      </c>
      <c r="E1359" s="19">
        <v>0</v>
      </c>
      <c r="F1359" s="106">
        <v>0</v>
      </c>
      <c r="G1359" s="19">
        <v>0</v>
      </c>
      <c r="H1359" s="106">
        <v>0</v>
      </c>
      <c r="I1359" s="19">
        <v>0</v>
      </c>
      <c r="J1359" s="106">
        <v>0</v>
      </c>
      <c r="K1359" s="19">
        <v>0</v>
      </c>
      <c r="L1359" s="106">
        <v>0</v>
      </c>
      <c r="M1359" s="19">
        <v>0</v>
      </c>
      <c r="N1359" s="105">
        <f t="shared" ref="N1359:N1373" si="491">SUM(B1359:M1359)</f>
        <v>0</v>
      </c>
    </row>
    <row r="1360" spans="1:14" s="4" customFormat="1" ht="23.25" customHeight="1" x14ac:dyDescent="0.25">
      <c r="A1360" s="12" t="s">
        <v>210</v>
      </c>
      <c r="B1360" s="106">
        <v>0</v>
      </c>
      <c r="C1360" s="19">
        <v>0</v>
      </c>
      <c r="D1360" s="106">
        <v>0</v>
      </c>
      <c r="E1360" s="19">
        <v>0</v>
      </c>
      <c r="F1360" s="106">
        <v>0</v>
      </c>
      <c r="G1360" s="19">
        <v>0</v>
      </c>
      <c r="H1360" s="106">
        <v>0</v>
      </c>
      <c r="I1360" s="19">
        <v>0</v>
      </c>
      <c r="J1360" s="106">
        <v>0</v>
      </c>
      <c r="K1360" s="19">
        <v>0</v>
      </c>
      <c r="L1360" s="106">
        <v>0</v>
      </c>
      <c r="M1360" s="19">
        <v>0</v>
      </c>
      <c r="N1360" s="105">
        <f t="shared" si="491"/>
        <v>0</v>
      </c>
    </row>
    <row r="1361" spans="1:14" s="4" customFormat="1" ht="23.25" customHeight="1" x14ac:dyDescent="0.25">
      <c r="A1361" s="12" t="s">
        <v>208</v>
      </c>
      <c r="B1361" s="106">
        <v>0</v>
      </c>
      <c r="C1361" s="19">
        <v>0</v>
      </c>
      <c r="D1361" s="106">
        <v>0</v>
      </c>
      <c r="E1361" s="19">
        <v>0</v>
      </c>
      <c r="F1361" s="106">
        <v>0</v>
      </c>
      <c r="G1361" s="19">
        <v>0</v>
      </c>
      <c r="H1361" s="106">
        <v>0</v>
      </c>
      <c r="I1361" s="19">
        <v>0</v>
      </c>
      <c r="J1361" s="106">
        <v>0</v>
      </c>
      <c r="K1361" s="19">
        <v>0</v>
      </c>
      <c r="L1361" s="106">
        <v>0</v>
      </c>
      <c r="M1361" s="19">
        <v>0</v>
      </c>
      <c r="N1361" s="105">
        <f t="shared" si="491"/>
        <v>0</v>
      </c>
    </row>
    <row r="1362" spans="1:14" s="4" customFormat="1" ht="23.25" customHeight="1" x14ac:dyDescent="0.25">
      <c r="A1362" s="12" t="s">
        <v>163</v>
      </c>
      <c r="B1362" s="106">
        <v>0</v>
      </c>
      <c r="C1362" s="19">
        <v>0</v>
      </c>
      <c r="D1362" s="106">
        <v>0</v>
      </c>
      <c r="E1362" s="19">
        <v>0</v>
      </c>
      <c r="F1362" s="106">
        <v>0</v>
      </c>
      <c r="G1362" s="19">
        <v>0</v>
      </c>
      <c r="H1362" s="106">
        <v>0</v>
      </c>
      <c r="I1362" s="19">
        <v>0</v>
      </c>
      <c r="J1362" s="106">
        <v>0</v>
      </c>
      <c r="K1362" s="19">
        <v>0</v>
      </c>
      <c r="L1362" s="106">
        <v>0</v>
      </c>
      <c r="M1362" s="19">
        <v>0</v>
      </c>
      <c r="N1362" s="105">
        <f t="shared" si="491"/>
        <v>0</v>
      </c>
    </row>
    <row r="1363" spans="1:14" s="4" customFormat="1" ht="23.25" customHeight="1" x14ac:dyDescent="0.25">
      <c r="A1363" s="12" t="s">
        <v>164</v>
      </c>
      <c r="B1363" s="106">
        <v>0</v>
      </c>
      <c r="C1363" s="19">
        <v>0</v>
      </c>
      <c r="D1363" s="106">
        <v>0</v>
      </c>
      <c r="E1363" s="19">
        <v>0</v>
      </c>
      <c r="F1363" s="106">
        <v>0</v>
      </c>
      <c r="G1363" s="19">
        <v>0</v>
      </c>
      <c r="H1363" s="106">
        <v>0</v>
      </c>
      <c r="I1363" s="19">
        <v>0</v>
      </c>
      <c r="J1363" s="106">
        <v>0</v>
      </c>
      <c r="K1363" s="19">
        <v>0</v>
      </c>
      <c r="L1363" s="106">
        <v>0</v>
      </c>
      <c r="M1363" s="19">
        <v>0</v>
      </c>
      <c r="N1363" s="105">
        <f t="shared" si="491"/>
        <v>0</v>
      </c>
    </row>
    <row r="1364" spans="1:14" s="4" customFormat="1" ht="23.25" customHeight="1" x14ac:dyDescent="0.25">
      <c r="A1364" s="12" t="s">
        <v>216</v>
      </c>
      <c r="B1364" s="106">
        <v>0</v>
      </c>
      <c r="C1364" s="19">
        <v>0</v>
      </c>
      <c r="D1364" s="106">
        <v>0</v>
      </c>
      <c r="E1364" s="19">
        <v>0</v>
      </c>
      <c r="F1364" s="106">
        <v>0</v>
      </c>
      <c r="G1364" s="19">
        <v>0</v>
      </c>
      <c r="H1364" s="106">
        <v>0</v>
      </c>
      <c r="I1364" s="19">
        <v>0</v>
      </c>
      <c r="J1364" s="106">
        <v>0</v>
      </c>
      <c r="K1364" s="19">
        <v>0</v>
      </c>
      <c r="L1364" s="106">
        <v>0</v>
      </c>
      <c r="M1364" s="19">
        <v>0</v>
      </c>
      <c r="N1364" s="105">
        <f t="shared" si="491"/>
        <v>0</v>
      </c>
    </row>
    <row r="1365" spans="1:14" s="4" customFormat="1" ht="23.25" customHeight="1" x14ac:dyDescent="0.25">
      <c r="A1365" s="12" t="s">
        <v>344</v>
      </c>
      <c r="B1365" s="106">
        <v>0</v>
      </c>
      <c r="C1365" s="19">
        <v>0</v>
      </c>
      <c r="D1365" s="106">
        <v>0</v>
      </c>
      <c r="E1365" s="19">
        <v>0</v>
      </c>
      <c r="F1365" s="106">
        <v>0</v>
      </c>
      <c r="G1365" s="19">
        <v>0</v>
      </c>
      <c r="H1365" s="106">
        <v>0</v>
      </c>
      <c r="I1365" s="19">
        <v>0</v>
      </c>
      <c r="J1365" s="106">
        <v>0</v>
      </c>
      <c r="K1365" s="19">
        <v>0</v>
      </c>
      <c r="L1365" s="106">
        <v>0</v>
      </c>
      <c r="M1365" s="19">
        <v>0</v>
      </c>
      <c r="N1365" s="105">
        <f t="shared" si="491"/>
        <v>0</v>
      </c>
    </row>
    <row r="1366" spans="1:14" s="4" customFormat="1" ht="23.25" customHeight="1" x14ac:dyDescent="0.25">
      <c r="A1366" s="12" t="s">
        <v>165</v>
      </c>
      <c r="B1366" s="106">
        <v>0</v>
      </c>
      <c r="C1366" s="19">
        <v>0</v>
      </c>
      <c r="D1366" s="106">
        <v>0</v>
      </c>
      <c r="E1366" s="19">
        <v>0</v>
      </c>
      <c r="F1366" s="106">
        <v>0</v>
      </c>
      <c r="G1366" s="19">
        <v>0</v>
      </c>
      <c r="H1366" s="106">
        <v>0</v>
      </c>
      <c r="I1366" s="19">
        <v>0</v>
      </c>
      <c r="J1366" s="106">
        <v>0</v>
      </c>
      <c r="K1366" s="19">
        <v>0</v>
      </c>
      <c r="L1366" s="106">
        <v>0</v>
      </c>
      <c r="M1366" s="19">
        <v>0</v>
      </c>
      <c r="N1366" s="105">
        <f t="shared" si="491"/>
        <v>0</v>
      </c>
    </row>
    <row r="1367" spans="1:14" s="4" customFormat="1" ht="23.25" customHeight="1" x14ac:dyDescent="0.25">
      <c r="A1367" s="12" t="s">
        <v>173</v>
      </c>
      <c r="B1367" s="106">
        <v>0</v>
      </c>
      <c r="C1367" s="19">
        <v>0</v>
      </c>
      <c r="D1367" s="106">
        <v>0</v>
      </c>
      <c r="E1367" s="19">
        <v>0</v>
      </c>
      <c r="F1367" s="106">
        <v>0</v>
      </c>
      <c r="G1367" s="19">
        <v>0</v>
      </c>
      <c r="H1367" s="106">
        <v>0</v>
      </c>
      <c r="I1367" s="19">
        <v>0</v>
      </c>
      <c r="J1367" s="106">
        <v>0</v>
      </c>
      <c r="K1367" s="19">
        <v>0</v>
      </c>
      <c r="L1367" s="106">
        <v>0</v>
      </c>
      <c r="M1367" s="19">
        <v>0</v>
      </c>
      <c r="N1367" s="105">
        <f t="shared" si="491"/>
        <v>0</v>
      </c>
    </row>
    <row r="1368" spans="1:14" s="4" customFormat="1" ht="23.25" customHeight="1" x14ac:dyDescent="0.25">
      <c r="A1368" s="12" t="s">
        <v>157</v>
      </c>
      <c r="B1368" s="106">
        <v>0</v>
      </c>
      <c r="C1368" s="19">
        <v>0</v>
      </c>
      <c r="D1368" s="106">
        <v>0</v>
      </c>
      <c r="E1368" s="19">
        <v>0</v>
      </c>
      <c r="F1368" s="106">
        <v>0</v>
      </c>
      <c r="G1368" s="19">
        <v>0</v>
      </c>
      <c r="H1368" s="106">
        <v>0</v>
      </c>
      <c r="I1368" s="19">
        <v>0</v>
      </c>
      <c r="J1368" s="106">
        <v>0</v>
      </c>
      <c r="K1368" s="19">
        <v>0</v>
      </c>
      <c r="L1368" s="106">
        <v>0</v>
      </c>
      <c r="M1368" s="19">
        <v>0</v>
      </c>
      <c r="N1368" s="105">
        <f t="shared" si="491"/>
        <v>0</v>
      </c>
    </row>
    <row r="1369" spans="1:14" s="4" customFormat="1" ht="23.25" customHeight="1" x14ac:dyDescent="0.25">
      <c r="A1369" s="12" t="s">
        <v>333</v>
      </c>
      <c r="B1369" s="106">
        <v>0</v>
      </c>
      <c r="C1369" s="19">
        <v>0</v>
      </c>
      <c r="D1369" s="106">
        <v>0</v>
      </c>
      <c r="E1369" s="19">
        <v>0</v>
      </c>
      <c r="F1369" s="106">
        <v>0</v>
      </c>
      <c r="G1369" s="19">
        <v>0</v>
      </c>
      <c r="H1369" s="106">
        <v>0</v>
      </c>
      <c r="I1369" s="19">
        <v>0</v>
      </c>
      <c r="J1369" s="106">
        <v>0</v>
      </c>
      <c r="K1369" s="19">
        <v>0</v>
      </c>
      <c r="L1369" s="106">
        <v>0</v>
      </c>
      <c r="M1369" s="19">
        <v>0</v>
      </c>
      <c r="N1369" s="105">
        <f t="shared" si="491"/>
        <v>0</v>
      </c>
    </row>
    <row r="1370" spans="1:14" s="4" customFormat="1" ht="23.25" customHeight="1" x14ac:dyDescent="0.25">
      <c r="A1370" s="12" t="s">
        <v>337</v>
      </c>
      <c r="B1370" s="106">
        <v>0</v>
      </c>
      <c r="C1370" s="19">
        <v>0</v>
      </c>
      <c r="D1370" s="106">
        <v>0</v>
      </c>
      <c r="E1370" s="19">
        <v>0</v>
      </c>
      <c r="F1370" s="106">
        <v>0</v>
      </c>
      <c r="G1370" s="19">
        <v>0</v>
      </c>
      <c r="H1370" s="106">
        <v>0</v>
      </c>
      <c r="I1370" s="19">
        <v>0</v>
      </c>
      <c r="J1370" s="106">
        <v>0</v>
      </c>
      <c r="K1370" s="19">
        <v>0</v>
      </c>
      <c r="L1370" s="106">
        <v>0</v>
      </c>
      <c r="M1370" s="19">
        <v>0</v>
      </c>
      <c r="N1370" s="105">
        <f t="shared" si="491"/>
        <v>0</v>
      </c>
    </row>
    <row r="1371" spans="1:14" s="4" customFormat="1" ht="23.25" customHeight="1" x14ac:dyDescent="0.25">
      <c r="A1371" s="12" t="s">
        <v>212</v>
      </c>
      <c r="B1371" s="106">
        <v>0</v>
      </c>
      <c r="C1371" s="19">
        <v>0</v>
      </c>
      <c r="D1371" s="106">
        <v>0</v>
      </c>
      <c r="E1371" s="19">
        <v>0</v>
      </c>
      <c r="F1371" s="106">
        <v>0</v>
      </c>
      <c r="G1371" s="19">
        <v>0</v>
      </c>
      <c r="H1371" s="106">
        <v>0</v>
      </c>
      <c r="I1371" s="19">
        <v>0</v>
      </c>
      <c r="J1371" s="106">
        <v>0</v>
      </c>
      <c r="K1371" s="19">
        <v>0</v>
      </c>
      <c r="L1371" s="106">
        <v>0</v>
      </c>
      <c r="M1371" s="19">
        <v>0</v>
      </c>
      <c r="N1371" s="105">
        <f t="shared" si="491"/>
        <v>0</v>
      </c>
    </row>
    <row r="1372" spans="1:14" s="4" customFormat="1" ht="23.25" customHeight="1" x14ac:dyDescent="0.25">
      <c r="A1372" s="12" t="s">
        <v>81</v>
      </c>
      <c r="B1372" s="106">
        <v>0</v>
      </c>
      <c r="C1372" s="19">
        <v>0</v>
      </c>
      <c r="D1372" s="106">
        <v>0</v>
      </c>
      <c r="E1372" s="19">
        <v>0</v>
      </c>
      <c r="F1372" s="106">
        <v>0</v>
      </c>
      <c r="G1372" s="19">
        <v>0</v>
      </c>
      <c r="H1372" s="106">
        <v>0</v>
      </c>
      <c r="I1372" s="19">
        <v>0</v>
      </c>
      <c r="J1372" s="106">
        <v>0</v>
      </c>
      <c r="K1372" s="19">
        <v>0</v>
      </c>
      <c r="L1372" s="106">
        <v>0</v>
      </c>
      <c r="M1372" s="19">
        <v>0</v>
      </c>
      <c r="N1372" s="105">
        <f t="shared" si="491"/>
        <v>0</v>
      </c>
    </row>
    <row r="1373" spans="1:14" s="4" customFormat="1" ht="23.25" customHeight="1" x14ac:dyDescent="0.25">
      <c r="A1373" s="13" t="s">
        <v>7</v>
      </c>
      <c r="B1373" s="118">
        <v>0</v>
      </c>
      <c r="C1373" s="18">
        <v>0</v>
      </c>
      <c r="D1373" s="118">
        <v>0</v>
      </c>
      <c r="E1373" s="18">
        <v>0</v>
      </c>
      <c r="F1373" s="118">
        <v>0</v>
      </c>
      <c r="G1373" s="19">
        <v>0</v>
      </c>
      <c r="H1373" s="106">
        <v>0</v>
      </c>
      <c r="I1373" s="19">
        <v>0</v>
      </c>
      <c r="J1373" s="106">
        <v>0</v>
      </c>
      <c r="K1373" s="19">
        <v>0</v>
      </c>
      <c r="L1373" s="106">
        <v>0</v>
      </c>
      <c r="M1373" s="19">
        <v>0</v>
      </c>
      <c r="N1373" s="105">
        <f t="shared" si="491"/>
        <v>0</v>
      </c>
    </row>
    <row r="1374" spans="1:14" s="4" customFormat="1" ht="23.25" customHeight="1" x14ac:dyDescent="0.25">
      <c r="A1374" s="13" t="s">
        <v>53</v>
      </c>
      <c r="B1374" s="124">
        <f t="shared" ref="B1374:M1374" si="492">B1373/B1485</f>
        <v>0</v>
      </c>
      <c r="C1374" s="29">
        <f t="shared" si="492"/>
        <v>0</v>
      </c>
      <c r="D1374" s="124">
        <f t="shared" si="492"/>
        <v>0</v>
      </c>
      <c r="E1374" s="29">
        <f t="shared" si="492"/>
        <v>0</v>
      </c>
      <c r="F1374" s="124">
        <f t="shared" si="492"/>
        <v>0</v>
      </c>
      <c r="G1374" s="29">
        <f t="shared" si="492"/>
        <v>0</v>
      </c>
      <c r="H1374" s="124">
        <f>H1373/H1485</f>
        <v>0</v>
      </c>
      <c r="I1374" s="29">
        <f>I1373/I1485</f>
        <v>0</v>
      </c>
      <c r="J1374" s="124">
        <f t="shared" si="492"/>
        <v>0</v>
      </c>
      <c r="K1374" s="29">
        <f t="shared" si="492"/>
        <v>0</v>
      </c>
      <c r="L1374" s="124">
        <f t="shared" si="492"/>
        <v>0</v>
      </c>
      <c r="M1374" s="29">
        <f t="shared" si="492"/>
        <v>0</v>
      </c>
      <c r="N1374" s="124">
        <f>N1373/61</f>
        <v>0</v>
      </c>
    </row>
    <row r="1375" spans="1:14" s="4" customFormat="1" ht="12" customHeight="1" x14ac:dyDescent="0.25">
      <c r="A1375" s="62"/>
      <c r="B1375" s="65"/>
      <c r="C1375" s="65"/>
      <c r="D1375" s="65"/>
      <c r="E1375" s="65"/>
      <c r="F1375" s="65"/>
      <c r="G1375" s="65"/>
      <c r="H1375" s="65"/>
      <c r="I1375" s="65"/>
      <c r="J1375" s="65"/>
      <c r="K1375" s="65"/>
      <c r="L1375" s="65"/>
      <c r="M1375" s="65"/>
      <c r="N1375" s="66"/>
    </row>
    <row r="1376" spans="1:14" s="122" customFormat="1" ht="23.25" customHeight="1" x14ac:dyDescent="0.25">
      <c r="A1376" s="208" t="s">
        <v>369</v>
      </c>
      <c r="B1376" s="107"/>
      <c r="C1376" s="107"/>
      <c r="D1376" s="107"/>
      <c r="E1376" s="107"/>
      <c r="F1376" s="107"/>
      <c r="G1376" s="107"/>
      <c r="H1376" s="107"/>
      <c r="I1376" s="107"/>
      <c r="J1376" s="107"/>
      <c r="K1376" s="107"/>
      <c r="L1376" s="107"/>
      <c r="M1376" s="107"/>
      <c r="N1376" s="108"/>
    </row>
    <row r="1377" spans="1:14" s="4" customFormat="1" ht="23.25" customHeight="1" x14ac:dyDescent="0.25">
      <c r="A1377" s="12" t="s">
        <v>159</v>
      </c>
      <c r="B1377" s="106">
        <v>445</v>
      </c>
      <c r="C1377" s="19">
        <v>425</v>
      </c>
      <c r="D1377" s="106">
        <v>421</v>
      </c>
      <c r="E1377" s="92">
        <v>540</v>
      </c>
      <c r="F1377" s="106">
        <v>338</v>
      </c>
      <c r="G1377" s="19">
        <v>2022</v>
      </c>
      <c r="H1377" s="106">
        <v>782</v>
      </c>
      <c r="I1377" s="19">
        <v>756</v>
      </c>
      <c r="J1377" s="106">
        <v>0</v>
      </c>
      <c r="K1377" s="19">
        <v>10</v>
      </c>
      <c r="L1377" s="106">
        <v>764</v>
      </c>
      <c r="M1377" s="19">
        <v>0</v>
      </c>
      <c r="N1377" s="105">
        <f t="shared" ref="N1377:N1397" si="493">SUM(B1377:M1377)</f>
        <v>6503</v>
      </c>
    </row>
    <row r="1378" spans="1:14" s="4" customFormat="1" ht="23.25" customHeight="1" x14ac:dyDescent="0.25">
      <c r="A1378" s="12" t="s">
        <v>224</v>
      </c>
      <c r="B1378" s="106">
        <v>74</v>
      </c>
      <c r="C1378" s="19">
        <v>11</v>
      </c>
      <c r="D1378" s="106">
        <v>61</v>
      </c>
      <c r="E1378" s="92">
        <v>59</v>
      </c>
      <c r="F1378" s="106">
        <v>45</v>
      </c>
      <c r="G1378" s="19">
        <v>81</v>
      </c>
      <c r="H1378" s="106">
        <v>29</v>
      </c>
      <c r="I1378" s="19">
        <v>62</v>
      </c>
      <c r="J1378" s="106">
        <v>0</v>
      </c>
      <c r="K1378" s="19">
        <v>413</v>
      </c>
      <c r="L1378" s="106">
        <v>540</v>
      </c>
      <c r="M1378" s="19">
        <v>346</v>
      </c>
      <c r="N1378" s="105">
        <f t="shared" si="493"/>
        <v>1721</v>
      </c>
    </row>
    <row r="1379" spans="1:14" s="4" customFormat="1" ht="23.25" customHeight="1" x14ac:dyDescent="0.25">
      <c r="A1379" s="12" t="s">
        <v>349</v>
      </c>
      <c r="B1379" s="106">
        <v>45</v>
      </c>
      <c r="C1379" s="19">
        <v>59</v>
      </c>
      <c r="D1379" s="106">
        <v>31</v>
      </c>
      <c r="E1379" s="92">
        <v>116</v>
      </c>
      <c r="F1379" s="106">
        <v>33</v>
      </c>
      <c r="G1379" s="19">
        <v>89</v>
      </c>
      <c r="H1379" s="106">
        <v>29</v>
      </c>
      <c r="I1379" s="19">
        <v>133</v>
      </c>
      <c r="J1379" s="106">
        <v>0</v>
      </c>
      <c r="K1379" s="19">
        <v>238</v>
      </c>
      <c r="L1379" s="106">
        <v>36</v>
      </c>
      <c r="M1379" s="19">
        <v>554</v>
      </c>
      <c r="N1379" s="105">
        <f t="shared" si="493"/>
        <v>1363</v>
      </c>
    </row>
    <row r="1380" spans="1:14" s="4" customFormat="1" ht="23.25" customHeight="1" x14ac:dyDescent="0.25">
      <c r="A1380" s="12" t="s">
        <v>350</v>
      </c>
      <c r="B1380" s="106">
        <v>0</v>
      </c>
      <c r="C1380" s="19">
        <v>0</v>
      </c>
      <c r="D1380" s="106">
        <v>0</v>
      </c>
      <c r="E1380" s="92">
        <v>0</v>
      </c>
      <c r="F1380" s="106">
        <v>0</v>
      </c>
      <c r="G1380" s="19">
        <v>0</v>
      </c>
      <c r="H1380" s="106">
        <v>0</v>
      </c>
      <c r="I1380" s="19">
        <v>0</v>
      </c>
      <c r="J1380" s="106">
        <v>0</v>
      </c>
      <c r="K1380" s="19">
        <v>0</v>
      </c>
      <c r="L1380" s="106">
        <v>0</v>
      </c>
      <c r="M1380" s="19">
        <v>0</v>
      </c>
      <c r="N1380" s="105">
        <f t="shared" si="493"/>
        <v>0</v>
      </c>
    </row>
    <row r="1381" spans="1:14" s="4" customFormat="1" ht="23.25" customHeight="1" x14ac:dyDescent="0.25">
      <c r="A1381" s="12" t="s">
        <v>210</v>
      </c>
      <c r="B1381" s="106">
        <v>12573</v>
      </c>
      <c r="C1381" s="19">
        <v>15762</v>
      </c>
      <c r="D1381" s="106">
        <v>28193</v>
      </c>
      <c r="E1381" s="92">
        <v>14381</v>
      </c>
      <c r="F1381" s="106">
        <v>14798</v>
      </c>
      <c r="G1381" s="19">
        <v>8620</v>
      </c>
      <c r="H1381" s="106">
        <v>15127</v>
      </c>
      <c r="I1381" s="19">
        <v>11218</v>
      </c>
      <c r="J1381" s="106">
        <v>7113</v>
      </c>
      <c r="K1381" s="19">
        <v>6526</v>
      </c>
      <c r="L1381" s="106">
        <v>10916</v>
      </c>
      <c r="M1381" s="19">
        <v>9376</v>
      </c>
      <c r="N1381" s="105">
        <f t="shared" si="493"/>
        <v>154603</v>
      </c>
    </row>
    <row r="1382" spans="1:14" s="4" customFormat="1" ht="23.25" customHeight="1" x14ac:dyDescent="0.25">
      <c r="A1382" s="12" t="s">
        <v>208</v>
      </c>
      <c r="B1382" s="106">
        <v>122</v>
      </c>
      <c r="C1382" s="19">
        <v>0</v>
      </c>
      <c r="D1382" s="106">
        <v>81</v>
      </c>
      <c r="E1382" s="92">
        <v>29</v>
      </c>
      <c r="F1382" s="106">
        <v>30</v>
      </c>
      <c r="G1382" s="19">
        <v>169</v>
      </c>
      <c r="H1382" s="106">
        <v>5</v>
      </c>
      <c r="I1382" s="19">
        <v>132</v>
      </c>
      <c r="J1382" s="106">
        <v>0</v>
      </c>
      <c r="K1382" s="19">
        <v>120</v>
      </c>
      <c r="L1382" s="106">
        <v>60</v>
      </c>
      <c r="M1382" s="19">
        <v>64</v>
      </c>
      <c r="N1382" s="105">
        <f t="shared" si="493"/>
        <v>812</v>
      </c>
    </row>
    <row r="1383" spans="1:14" s="4" customFormat="1" ht="23.25" customHeight="1" x14ac:dyDescent="0.25">
      <c r="A1383" s="12" t="s">
        <v>411</v>
      </c>
      <c r="B1383" s="106">
        <v>107</v>
      </c>
      <c r="C1383" s="19">
        <v>66</v>
      </c>
      <c r="D1383" s="106">
        <v>3</v>
      </c>
      <c r="E1383" s="92">
        <v>12</v>
      </c>
      <c r="F1383" s="106">
        <v>0</v>
      </c>
      <c r="G1383" s="19">
        <v>0</v>
      </c>
      <c r="H1383" s="106">
        <v>0</v>
      </c>
      <c r="I1383" s="19">
        <v>0</v>
      </c>
      <c r="J1383" s="106">
        <v>22</v>
      </c>
      <c r="K1383" s="19">
        <v>50</v>
      </c>
      <c r="L1383" s="106">
        <v>27</v>
      </c>
      <c r="M1383" s="19">
        <v>35</v>
      </c>
      <c r="N1383" s="105">
        <f t="shared" si="493"/>
        <v>322</v>
      </c>
    </row>
    <row r="1384" spans="1:14" s="4" customFormat="1" ht="23.25" customHeight="1" x14ac:dyDescent="0.25">
      <c r="A1384" s="12" t="s">
        <v>160</v>
      </c>
      <c r="B1384" s="106">
        <v>495</v>
      </c>
      <c r="C1384" s="19">
        <v>90</v>
      </c>
      <c r="D1384" s="106">
        <v>249</v>
      </c>
      <c r="E1384" s="92">
        <v>263</v>
      </c>
      <c r="F1384" s="106">
        <v>349</v>
      </c>
      <c r="G1384" s="19">
        <v>244</v>
      </c>
      <c r="H1384" s="106">
        <v>175</v>
      </c>
      <c r="I1384" s="19">
        <v>207</v>
      </c>
      <c r="J1384" s="106">
        <v>0</v>
      </c>
      <c r="K1384" s="19">
        <v>0</v>
      </c>
      <c r="L1384" s="106">
        <v>30</v>
      </c>
      <c r="M1384" s="19">
        <v>40</v>
      </c>
      <c r="N1384" s="105">
        <f t="shared" si="493"/>
        <v>2142</v>
      </c>
    </row>
    <row r="1385" spans="1:14" s="4" customFormat="1" ht="23.25" customHeight="1" x14ac:dyDescent="0.25">
      <c r="A1385" s="12" t="s">
        <v>372</v>
      </c>
      <c r="B1385" s="106">
        <v>113</v>
      </c>
      <c r="C1385" s="19">
        <v>30</v>
      </c>
      <c r="D1385" s="106">
        <v>198</v>
      </c>
      <c r="E1385" s="92">
        <v>160</v>
      </c>
      <c r="F1385" s="106">
        <v>40</v>
      </c>
      <c r="G1385" s="19">
        <v>85</v>
      </c>
      <c r="H1385" s="106">
        <v>55</v>
      </c>
      <c r="I1385" s="19">
        <v>206</v>
      </c>
      <c r="J1385" s="106">
        <v>13</v>
      </c>
      <c r="K1385" s="19">
        <v>60</v>
      </c>
      <c r="L1385" s="106">
        <v>9</v>
      </c>
      <c r="M1385" s="19">
        <v>0</v>
      </c>
      <c r="N1385" s="105">
        <f t="shared" si="493"/>
        <v>969</v>
      </c>
    </row>
    <row r="1386" spans="1:14" s="4" customFormat="1" ht="23.25" customHeight="1" x14ac:dyDescent="0.25">
      <c r="A1386" s="12" t="s">
        <v>370</v>
      </c>
      <c r="B1386" s="106">
        <v>38</v>
      </c>
      <c r="C1386" s="19">
        <v>100</v>
      </c>
      <c r="D1386" s="106">
        <v>86</v>
      </c>
      <c r="E1386" s="92">
        <v>520</v>
      </c>
      <c r="F1386" s="106">
        <v>700</v>
      </c>
      <c r="G1386" s="19">
        <v>480</v>
      </c>
      <c r="H1386" s="106">
        <v>165</v>
      </c>
      <c r="I1386" s="19">
        <v>248</v>
      </c>
      <c r="J1386" s="106">
        <v>193</v>
      </c>
      <c r="K1386" s="19">
        <v>518</v>
      </c>
      <c r="L1386" s="106">
        <v>260</v>
      </c>
      <c r="M1386" s="19">
        <v>62</v>
      </c>
      <c r="N1386" s="105">
        <f t="shared" si="493"/>
        <v>3370</v>
      </c>
    </row>
    <row r="1387" spans="1:14" s="4" customFormat="1" ht="23.25" customHeight="1" x14ac:dyDescent="0.25">
      <c r="A1387" s="12" t="s">
        <v>374</v>
      </c>
      <c r="B1387" s="106">
        <v>453</v>
      </c>
      <c r="C1387" s="19">
        <v>248</v>
      </c>
      <c r="D1387" s="106">
        <v>727</v>
      </c>
      <c r="E1387" s="92">
        <v>219</v>
      </c>
      <c r="F1387" s="106">
        <v>393</v>
      </c>
      <c r="G1387" s="19">
        <v>208</v>
      </c>
      <c r="H1387" s="106">
        <v>233</v>
      </c>
      <c r="I1387" s="19">
        <v>406</v>
      </c>
      <c r="J1387" s="106">
        <v>40</v>
      </c>
      <c r="K1387" s="19">
        <v>452</v>
      </c>
      <c r="L1387" s="106">
        <v>346</v>
      </c>
      <c r="M1387" s="19">
        <v>540</v>
      </c>
      <c r="N1387" s="105">
        <f t="shared" si="493"/>
        <v>4265</v>
      </c>
    </row>
    <row r="1388" spans="1:14" s="4" customFormat="1" ht="23.25" customHeight="1" x14ac:dyDescent="0.25">
      <c r="A1388" s="12" t="s">
        <v>378</v>
      </c>
      <c r="B1388" s="106">
        <v>1150</v>
      </c>
      <c r="C1388" s="19">
        <v>120</v>
      </c>
      <c r="D1388" s="106">
        <v>133</v>
      </c>
      <c r="E1388" s="92">
        <v>1005</v>
      </c>
      <c r="F1388" s="106">
        <v>730</v>
      </c>
      <c r="G1388" s="19">
        <v>550</v>
      </c>
      <c r="H1388" s="106">
        <v>850</v>
      </c>
      <c r="I1388" s="19">
        <v>1015</v>
      </c>
      <c r="J1388" s="106">
        <v>87</v>
      </c>
      <c r="K1388" s="19">
        <v>762</v>
      </c>
      <c r="L1388" s="106">
        <v>650</v>
      </c>
      <c r="M1388" s="19">
        <v>868</v>
      </c>
      <c r="N1388" s="105">
        <f t="shared" si="493"/>
        <v>7920</v>
      </c>
    </row>
    <row r="1389" spans="1:14" s="4" customFormat="1" ht="23.25" customHeight="1" x14ac:dyDescent="0.25">
      <c r="A1389" s="12" t="s">
        <v>375</v>
      </c>
      <c r="B1389" s="106">
        <v>61</v>
      </c>
      <c r="C1389" s="19">
        <v>180</v>
      </c>
      <c r="D1389" s="106">
        <v>275</v>
      </c>
      <c r="E1389" s="92">
        <v>198</v>
      </c>
      <c r="F1389" s="106">
        <v>37</v>
      </c>
      <c r="G1389" s="19">
        <v>255</v>
      </c>
      <c r="H1389" s="106">
        <v>33</v>
      </c>
      <c r="I1389" s="19">
        <v>195</v>
      </c>
      <c r="J1389" s="106">
        <v>69</v>
      </c>
      <c r="K1389" s="19">
        <v>56</v>
      </c>
      <c r="L1389" s="106">
        <v>163</v>
      </c>
      <c r="M1389" s="19">
        <v>65</v>
      </c>
      <c r="N1389" s="105">
        <f t="shared" si="493"/>
        <v>1587</v>
      </c>
    </row>
    <row r="1390" spans="1:14" s="4" customFormat="1" ht="23.25" customHeight="1" x14ac:dyDescent="0.25">
      <c r="A1390" s="12" t="s">
        <v>173</v>
      </c>
      <c r="B1390" s="106">
        <v>179</v>
      </c>
      <c r="C1390" s="19">
        <v>1000</v>
      </c>
      <c r="D1390" s="106">
        <v>405</v>
      </c>
      <c r="E1390" s="92">
        <v>285</v>
      </c>
      <c r="F1390" s="106">
        <v>272</v>
      </c>
      <c r="G1390" s="19">
        <v>573</v>
      </c>
      <c r="H1390" s="106">
        <v>42</v>
      </c>
      <c r="I1390" s="19">
        <v>495</v>
      </c>
      <c r="J1390" s="106">
        <v>2181</v>
      </c>
      <c r="K1390" s="19">
        <v>33</v>
      </c>
      <c r="L1390" s="106">
        <v>5</v>
      </c>
      <c r="M1390" s="19">
        <v>0</v>
      </c>
      <c r="N1390" s="105">
        <f t="shared" si="493"/>
        <v>5470</v>
      </c>
    </row>
    <row r="1391" spans="1:14" s="4" customFormat="1" ht="23.25" customHeight="1" x14ac:dyDescent="0.25">
      <c r="A1391" s="12" t="s">
        <v>157</v>
      </c>
      <c r="B1391" s="106">
        <v>189</v>
      </c>
      <c r="C1391" s="19">
        <v>50</v>
      </c>
      <c r="D1391" s="106">
        <v>114</v>
      </c>
      <c r="E1391" s="92">
        <v>112</v>
      </c>
      <c r="F1391" s="106">
        <v>385</v>
      </c>
      <c r="G1391" s="19">
        <v>173</v>
      </c>
      <c r="H1391" s="106">
        <v>183</v>
      </c>
      <c r="I1391" s="19">
        <v>129</v>
      </c>
      <c r="J1391" s="106">
        <v>0</v>
      </c>
      <c r="K1391" s="19">
        <v>3</v>
      </c>
      <c r="L1391" s="106">
        <v>45</v>
      </c>
      <c r="M1391" s="19">
        <v>0</v>
      </c>
      <c r="N1391" s="105">
        <f t="shared" si="493"/>
        <v>1383</v>
      </c>
    </row>
    <row r="1392" spans="1:14" s="4" customFormat="1" ht="23.25" customHeight="1" x14ac:dyDescent="0.25">
      <c r="A1392" s="12" t="s">
        <v>74</v>
      </c>
      <c r="B1392" s="106">
        <v>2750</v>
      </c>
      <c r="C1392" s="19">
        <v>750</v>
      </c>
      <c r="D1392" s="106">
        <v>787</v>
      </c>
      <c r="E1392" s="92">
        <v>802</v>
      </c>
      <c r="F1392" s="106">
        <v>850</v>
      </c>
      <c r="G1392" s="19">
        <v>1009</v>
      </c>
      <c r="H1392" s="106">
        <v>540</v>
      </c>
      <c r="I1392" s="19">
        <v>1105</v>
      </c>
      <c r="J1392" s="106">
        <v>0</v>
      </c>
      <c r="K1392" s="19">
        <v>765</v>
      </c>
      <c r="L1392" s="106">
        <v>1790</v>
      </c>
      <c r="M1392" s="19">
        <v>1050</v>
      </c>
      <c r="N1392" s="105">
        <f t="shared" si="493"/>
        <v>12198</v>
      </c>
    </row>
    <row r="1393" spans="1:14" s="4" customFormat="1" ht="23.25" customHeight="1" x14ac:dyDescent="0.25">
      <c r="A1393" s="12" t="s">
        <v>80</v>
      </c>
      <c r="B1393" s="106">
        <v>720</v>
      </c>
      <c r="C1393" s="19">
        <v>150</v>
      </c>
      <c r="D1393" s="106">
        <v>385</v>
      </c>
      <c r="E1393" s="92">
        <v>556</v>
      </c>
      <c r="F1393" s="106">
        <v>300</v>
      </c>
      <c r="G1393" s="19">
        <v>895</v>
      </c>
      <c r="H1393" s="106">
        <v>300</v>
      </c>
      <c r="I1393" s="19">
        <v>551</v>
      </c>
      <c r="J1393" s="106">
        <v>755</v>
      </c>
      <c r="K1393" s="19">
        <v>365</v>
      </c>
      <c r="L1393" s="106">
        <v>1380</v>
      </c>
      <c r="M1393" s="19">
        <v>1184</v>
      </c>
      <c r="N1393" s="105">
        <f t="shared" si="493"/>
        <v>7541</v>
      </c>
    </row>
    <row r="1394" spans="1:14" s="4" customFormat="1" ht="23.25" customHeight="1" x14ac:dyDescent="0.25">
      <c r="A1394" s="12" t="s">
        <v>212</v>
      </c>
      <c r="B1394" s="106">
        <v>26</v>
      </c>
      <c r="C1394" s="19">
        <v>0</v>
      </c>
      <c r="D1394" s="106">
        <v>4</v>
      </c>
      <c r="E1394" s="92">
        <v>20</v>
      </c>
      <c r="F1394" s="106">
        <v>0</v>
      </c>
      <c r="G1394" s="19">
        <v>20</v>
      </c>
      <c r="H1394" s="106">
        <v>0</v>
      </c>
      <c r="I1394" s="19">
        <v>0</v>
      </c>
      <c r="J1394" s="106">
        <v>0</v>
      </c>
      <c r="K1394" s="19">
        <v>0</v>
      </c>
      <c r="L1394" s="106">
        <v>870</v>
      </c>
      <c r="M1394" s="19">
        <v>0</v>
      </c>
      <c r="N1394" s="105">
        <f t="shared" si="493"/>
        <v>940</v>
      </c>
    </row>
    <row r="1395" spans="1:14" s="4" customFormat="1" ht="23.25" customHeight="1" x14ac:dyDescent="0.25">
      <c r="A1395" s="12" t="s">
        <v>213</v>
      </c>
      <c r="B1395" s="106">
        <v>1031</v>
      </c>
      <c r="C1395" s="19">
        <v>615</v>
      </c>
      <c r="D1395" s="106">
        <v>809</v>
      </c>
      <c r="E1395" s="92">
        <v>582</v>
      </c>
      <c r="F1395" s="106">
        <v>280</v>
      </c>
      <c r="G1395" s="19">
        <v>610</v>
      </c>
      <c r="H1395" s="106">
        <v>150</v>
      </c>
      <c r="I1395" s="19">
        <v>329</v>
      </c>
      <c r="J1395" s="106">
        <v>35</v>
      </c>
      <c r="K1395" s="19">
        <v>0</v>
      </c>
      <c r="L1395" s="106">
        <v>50</v>
      </c>
      <c r="M1395" s="19">
        <v>95</v>
      </c>
      <c r="N1395" s="105">
        <f t="shared" si="493"/>
        <v>4586</v>
      </c>
    </row>
    <row r="1396" spans="1:14" s="4" customFormat="1" ht="23.25" customHeight="1" x14ac:dyDescent="0.25">
      <c r="A1396" s="12" t="s">
        <v>81</v>
      </c>
      <c r="B1396" s="106">
        <v>2860</v>
      </c>
      <c r="C1396" s="19">
        <v>1335</v>
      </c>
      <c r="D1396" s="106">
        <v>714</v>
      </c>
      <c r="E1396" s="92">
        <v>1105</v>
      </c>
      <c r="F1396" s="106">
        <v>1280</v>
      </c>
      <c r="G1396" s="19">
        <v>1173</v>
      </c>
      <c r="H1396" s="106">
        <v>3627</v>
      </c>
      <c r="I1396" s="19">
        <v>1770</v>
      </c>
      <c r="J1396" s="106">
        <v>1081</v>
      </c>
      <c r="K1396" s="19">
        <v>268</v>
      </c>
      <c r="L1396" s="106">
        <v>1694</v>
      </c>
      <c r="M1396" s="19">
        <v>667</v>
      </c>
      <c r="N1396" s="105">
        <f t="shared" si="493"/>
        <v>17574</v>
      </c>
    </row>
    <row r="1397" spans="1:14" s="9" customFormat="1" ht="23.25" customHeight="1" x14ac:dyDescent="0.25">
      <c r="A1397" s="13" t="s">
        <v>7</v>
      </c>
      <c r="B1397" s="105">
        <f t="shared" ref="B1397:M1397" si="494">SUM(B1377:B1396)</f>
        <v>23431</v>
      </c>
      <c r="C1397" s="15">
        <f t="shared" si="494"/>
        <v>20991</v>
      </c>
      <c r="D1397" s="105">
        <f t="shared" si="494"/>
        <v>33676</v>
      </c>
      <c r="E1397" s="14">
        <f t="shared" si="494"/>
        <v>20964</v>
      </c>
      <c r="F1397" s="105">
        <f t="shared" si="494"/>
        <v>20860</v>
      </c>
      <c r="G1397" s="14">
        <f>SUM(G1377:G1396)</f>
        <v>17256</v>
      </c>
      <c r="H1397" s="105">
        <f t="shared" si="494"/>
        <v>22325</v>
      </c>
      <c r="I1397" s="15">
        <f t="shared" si="494"/>
        <v>18957</v>
      </c>
      <c r="J1397" s="105">
        <f>SUM(J1377:J1396)</f>
        <v>11589</v>
      </c>
      <c r="K1397" s="14">
        <f t="shared" si="494"/>
        <v>10639</v>
      </c>
      <c r="L1397" s="105">
        <f t="shared" si="494"/>
        <v>19635</v>
      </c>
      <c r="M1397" s="14">
        <f t="shared" si="494"/>
        <v>14946</v>
      </c>
      <c r="N1397" s="105">
        <f t="shared" si="493"/>
        <v>235269</v>
      </c>
    </row>
    <row r="1398" spans="1:14" s="4" customFormat="1" ht="23.25" customHeight="1" x14ac:dyDescent="0.25">
      <c r="A1398" s="13" t="s">
        <v>53</v>
      </c>
      <c r="B1398" s="124">
        <f t="shared" ref="B1398:M1398" si="495">B1397/B1485</f>
        <v>755.83870967741939</v>
      </c>
      <c r="C1398" s="29">
        <f t="shared" si="495"/>
        <v>749.67857142857144</v>
      </c>
      <c r="D1398" s="124">
        <f t="shared" si="495"/>
        <v>1086.3225806451612</v>
      </c>
      <c r="E1398" s="29">
        <f t="shared" si="495"/>
        <v>698.8</v>
      </c>
      <c r="F1398" s="124">
        <f t="shared" si="495"/>
        <v>672.90322580645159</v>
      </c>
      <c r="G1398" s="29">
        <f t="shared" si="495"/>
        <v>575.20000000000005</v>
      </c>
      <c r="H1398" s="124">
        <f t="shared" si="495"/>
        <v>720.16129032258061</v>
      </c>
      <c r="I1398" s="29">
        <f>I1397/I1485</f>
        <v>611.51612903225805</v>
      </c>
      <c r="J1398" s="124">
        <f t="shared" si="495"/>
        <v>386.3</v>
      </c>
      <c r="K1398" s="29">
        <f t="shared" si="495"/>
        <v>343.19354838709677</v>
      </c>
      <c r="L1398" s="124">
        <f t="shared" si="495"/>
        <v>654.5</v>
      </c>
      <c r="M1398" s="29">
        <f t="shared" si="495"/>
        <v>482.12903225806451</v>
      </c>
      <c r="N1398" s="124">
        <f>N1397/61</f>
        <v>3856.8688524590166</v>
      </c>
    </row>
    <row r="1399" spans="1:14" s="4" customFormat="1" ht="12" customHeight="1" x14ac:dyDescent="0.25">
      <c r="A1399" s="62"/>
      <c r="B1399" s="65"/>
      <c r="C1399" s="65"/>
      <c r="D1399" s="65"/>
      <c r="E1399" s="65"/>
      <c r="F1399" s="65"/>
      <c r="G1399" s="65"/>
      <c r="H1399" s="65"/>
      <c r="I1399" s="65"/>
      <c r="J1399" s="65"/>
      <c r="K1399" s="65"/>
      <c r="L1399" s="65"/>
      <c r="M1399" s="65"/>
      <c r="N1399" s="66"/>
    </row>
    <row r="1400" spans="1:14" s="122" customFormat="1" ht="23.25" customHeight="1" x14ac:dyDescent="0.25">
      <c r="A1400" s="206" t="s">
        <v>166</v>
      </c>
      <c r="B1400" s="139"/>
      <c r="C1400" s="139"/>
      <c r="D1400" s="139"/>
      <c r="E1400" s="139"/>
      <c r="F1400" s="139"/>
      <c r="G1400" s="139"/>
      <c r="H1400" s="139"/>
      <c r="I1400" s="139"/>
      <c r="J1400" s="139"/>
      <c r="K1400" s="139"/>
      <c r="L1400" s="139"/>
      <c r="M1400" s="139"/>
      <c r="N1400" s="140"/>
    </row>
    <row r="1401" spans="1:14" s="4" customFormat="1" ht="12" customHeight="1" x14ac:dyDescent="0.25">
      <c r="A1401" s="62"/>
      <c r="B1401" s="74"/>
      <c r="C1401" s="74"/>
      <c r="D1401" s="74"/>
      <c r="E1401" s="74"/>
      <c r="F1401" s="74"/>
      <c r="G1401" s="74"/>
      <c r="H1401" s="74"/>
      <c r="I1401" s="74"/>
      <c r="J1401" s="74"/>
      <c r="K1401" s="74"/>
      <c r="L1401" s="74"/>
      <c r="M1401" s="74"/>
      <c r="N1401" s="66"/>
    </row>
    <row r="1402" spans="1:14" s="122" customFormat="1" ht="23.25" customHeight="1" x14ac:dyDescent="0.25">
      <c r="A1402" s="208" t="s">
        <v>167</v>
      </c>
      <c r="B1402" s="107"/>
      <c r="C1402" s="107"/>
      <c r="D1402" s="107"/>
      <c r="E1402" s="107"/>
      <c r="F1402" s="107"/>
      <c r="G1402" s="107"/>
      <c r="H1402" s="107"/>
      <c r="I1402" s="107"/>
      <c r="J1402" s="107"/>
      <c r="K1402" s="107"/>
      <c r="L1402" s="107"/>
      <c r="M1402" s="107"/>
      <c r="N1402" s="108"/>
    </row>
    <row r="1403" spans="1:14" s="4" customFormat="1" ht="12" customHeight="1" x14ac:dyDescent="0.25">
      <c r="A1403" s="67"/>
      <c r="B1403" s="74"/>
      <c r="C1403" s="74"/>
      <c r="D1403" s="74"/>
      <c r="E1403" s="74"/>
      <c r="F1403" s="74"/>
      <c r="G1403" s="74"/>
      <c r="H1403" s="74"/>
      <c r="I1403" s="74"/>
      <c r="J1403" s="74"/>
      <c r="K1403" s="74"/>
      <c r="L1403" s="74"/>
      <c r="M1403" s="74"/>
      <c r="N1403" s="66"/>
    </row>
    <row r="1404" spans="1:14" s="4" customFormat="1" ht="23.25" customHeight="1" x14ac:dyDescent="0.25">
      <c r="A1404" s="103" t="s">
        <v>168</v>
      </c>
      <c r="B1404" s="107"/>
      <c r="C1404" s="107"/>
      <c r="D1404" s="107"/>
      <c r="E1404" s="107"/>
      <c r="F1404" s="107"/>
      <c r="G1404" s="107"/>
      <c r="H1404" s="107"/>
      <c r="I1404" s="107"/>
      <c r="J1404" s="107"/>
      <c r="K1404" s="107"/>
      <c r="L1404" s="107"/>
      <c r="M1404" s="107"/>
      <c r="N1404" s="108"/>
    </row>
    <row r="1405" spans="1:14" s="4" customFormat="1" ht="23.25" customHeight="1" x14ac:dyDescent="0.25">
      <c r="A1405" s="12" t="s">
        <v>159</v>
      </c>
      <c r="B1405" s="106">
        <v>24</v>
      </c>
      <c r="C1405" s="19">
        <v>24</v>
      </c>
      <c r="D1405" s="106">
        <v>26</v>
      </c>
      <c r="E1405" s="92">
        <v>26</v>
      </c>
      <c r="F1405" s="106">
        <v>25</v>
      </c>
      <c r="G1405" s="19">
        <v>25</v>
      </c>
      <c r="H1405" s="106">
        <v>25</v>
      </c>
      <c r="I1405" s="19">
        <v>25</v>
      </c>
      <c r="J1405" s="106">
        <v>25</v>
      </c>
      <c r="K1405" s="19">
        <v>27</v>
      </c>
      <c r="L1405" s="106">
        <v>27</v>
      </c>
      <c r="M1405" s="19">
        <v>28</v>
      </c>
      <c r="N1405" s="105">
        <f t="shared" ref="N1405:N1430" si="496">SUM(B1405:M1405)</f>
        <v>307</v>
      </c>
    </row>
    <row r="1406" spans="1:14" s="4" customFormat="1" ht="23.25" customHeight="1" x14ac:dyDescent="0.25">
      <c r="A1406" s="12" t="s">
        <v>169</v>
      </c>
      <c r="B1406" s="106">
        <v>33</v>
      </c>
      <c r="C1406" s="19">
        <v>33</v>
      </c>
      <c r="D1406" s="106">
        <v>33</v>
      </c>
      <c r="E1406" s="92">
        <v>34</v>
      </c>
      <c r="F1406" s="106">
        <v>35</v>
      </c>
      <c r="G1406" s="19">
        <v>35</v>
      </c>
      <c r="H1406" s="106">
        <v>36</v>
      </c>
      <c r="I1406" s="19">
        <v>36</v>
      </c>
      <c r="J1406" s="106">
        <v>35</v>
      </c>
      <c r="K1406" s="19">
        <v>35</v>
      </c>
      <c r="L1406" s="106">
        <v>36</v>
      </c>
      <c r="M1406" s="19">
        <v>35</v>
      </c>
      <c r="N1406" s="105">
        <f t="shared" si="496"/>
        <v>416</v>
      </c>
    </row>
    <row r="1407" spans="1:14" s="4" customFormat="1" ht="23.25" customHeight="1" x14ac:dyDescent="0.25">
      <c r="A1407" s="12" t="s">
        <v>170</v>
      </c>
      <c r="B1407" s="106">
        <v>154</v>
      </c>
      <c r="C1407" s="19">
        <v>154</v>
      </c>
      <c r="D1407" s="106">
        <v>154</v>
      </c>
      <c r="E1407" s="92">
        <v>155</v>
      </c>
      <c r="F1407" s="106">
        <v>154</v>
      </c>
      <c r="G1407" s="19">
        <v>156</v>
      </c>
      <c r="H1407" s="106">
        <v>156</v>
      </c>
      <c r="I1407" s="19">
        <v>157</v>
      </c>
      <c r="J1407" s="106">
        <v>157</v>
      </c>
      <c r="K1407" s="19">
        <v>157</v>
      </c>
      <c r="L1407" s="106">
        <v>157</v>
      </c>
      <c r="M1407" s="19">
        <v>156</v>
      </c>
      <c r="N1407" s="105">
        <f t="shared" si="496"/>
        <v>1867</v>
      </c>
    </row>
    <row r="1408" spans="1:14" s="4" customFormat="1" ht="23.25" customHeight="1" x14ac:dyDescent="0.25">
      <c r="A1408" s="12" t="s">
        <v>171</v>
      </c>
      <c r="B1408" s="106">
        <v>0</v>
      </c>
      <c r="C1408" s="19">
        <v>0</v>
      </c>
      <c r="D1408" s="106">
        <v>0</v>
      </c>
      <c r="E1408" s="92">
        <v>0</v>
      </c>
      <c r="F1408" s="106">
        <v>0</v>
      </c>
      <c r="G1408" s="19">
        <v>0</v>
      </c>
      <c r="H1408" s="106">
        <v>0</v>
      </c>
      <c r="I1408" s="19">
        <v>0</v>
      </c>
      <c r="J1408" s="106">
        <v>0</v>
      </c>
      <c r="K1408" s="19">
        <v>0</v>
      </c>
      <c r="L1408" s="106">
        <v>0</v>
      </c>
      <c r="M1408" s="19">
        <v>0</v>
      </c>
      <c r="N1408" s="105">
        <f t="shared" si="496"/>
        <v>0</v>
      </c>
    </row>
    <row r="1409" spans="1:14" s="9" customFormat="1" ht="23.25" customHeight="1" x14ac:dyDescent="0.25">
      <c r="A1409" s="12" t="s">
        <v>172</v>
      </c>
      <c r="B1409" s="106">
        <v>3</v>
      </c>
      <c r="C1409" s="19">
        <v>2</v>
      </c>
      <c r="D1409" s="106">
        <v>2</v>
      </c>
      <c r="E1409" s="92">
        <v>2</v>
      </c>
      <c r="F1409" s="106">
        <v>2</v>
      </c>
      <c r="G1409" s="19">
        <v>2</v>
      </c>
      <c r="H1409" s="106">
        <v>2</v>
      </c>
      <c r="I1409" s="19">
        <v>2</v>
      </c>
      <c r="J1409" s="106">
        <v>2</v>
      </c>
      <c r="K1409" s="19">
        <v>2</v>
      </c>
      <c r="L1409" s="106">
        <v>2</v>
      </c>
      <c r="M1409" s="19">
        <v>2</v>
      </c>
      <c r="N1409" s="105">
        <f t="shared" si="496"/>
        <v>25</v>
      </c>
    </row>
    <row r="1410" spans="1:14" s="9" customFormat="1" ht="23.25" customHeight="1" x14ac:dyDescent="0.25">
      <c r="A1410" s="12" t="s">
        <v>372</v>
      </c>
      <c r="B1410" s="106">
        <v>14</v>
      </c>
      <c r="C1410" s="19">
        <v>16</v>
      </c>
      <c r="D1410" s="106">
        <v>16</v>
      </c>
      <c r="E1410" s="92">
        <v>15</v>
      </c>
      <c r="F1410" s="106">
        <v>15</v>
      </c>
      <c r="G1410" s="19">
        <v>15</v>
      </c>
      <c r="H1410" s="106">
        <v>15</v>
      </c>
      <c r="I1410" s="19">
        <v>15</v>
      </c>
      <c r="J1410" s="106">
        <v>15</v>
      </c>
      <c r="K1410" s="19">
        <v>15</v>
      </c>
      <c r="L1410" s="106">
        <v>15</v>
      </c>
      <c r="M1410" s="19">
        <v>15</v>
      </c>
      <c r="N1410" s="105">
        <f t="shared" si="496"/>
        <v>181</v>
      </c>
    </row>
    <row r="1411" spans="1:14" s="9" customFormat="1" ht="23.25" customHeight="1" x14ac:dyDescent="0.25">
      <c r="A1411" s="12" t="s">
        <v>371</v>
      </c>
      <c r="B1411" s="106">
        <v>2</v>
      </c>
      <c r="C1411" s="19">
        <v>2</v>
      </c>
      <c r="D1411" s="106">
        <v>2</v>
      </c>
      <c r="E1411" s="92">
        <v>2</v>
      </c>
      <c r="F1411" s="106">
        <v>2</v>
      </c>
      <c r="G1411" s="19">
        <v>2</v>
      </c>
      <c r="H1411" s="106">
        <v>2</v>
      </c>
      <c r="I1411" s="19">
        <v>2</v>
      </c>
      <c r="J1411" s="106">
        <v>2</v>
      </c>
      <c r="K1411" s="19">
        <v>2</v>
      </c>
      <c r="L1411" s="106">
        <v>2</v>
      </c>
      <c r="M1411" s="19">
        <v>2</v>
      </c>
      <c r="N1411" s="105">
        <f t="shared" si="496"/>
        <v>24</v>
      </c>
    </row>
    <row r="1412" spans="1:14" s="9" customFormat="1" ht="23.25" customHeight="1" x14ac:dyDescent="0.25">
      <c r="A1412" s="12" t="s">
        <v>370</v>
      </c>
      <c r="B1412" s="106">
        <v>24</v>
      </c>
      <c r="C1412" s="19">
        <v>20</v>
      </c>
      <c r="D1412" s="106">
        <v>19</v>
      </c>
      <c r="E1412" s="92">
        <v>19</v>
      </c>
      <c r="F1412" s="106">
        <v>18</v>
      </c>
      <c r="G1412" s="19">
        <v>19</v>
      </c>
      <c r="H1412" s="106">
        <v>19</v>
      </c>
      <c r="I1412" s="19">
        <v>19</v>
      </c>
      <c r="J1412" s="106">
        <v>19</v>
      </c>
      <c r="K1412" s="19">
        <v>19</v>
      </c>
      <c r="L1412" s="106">
        <v>19</v>
      </c>
      <c r="M1412" s="19">
        <v>20</v>
      </c>
      <c r="N1412" s="105">
        <f t="shared" si="496"/>
        <v>234</v>
      </c>
    </row>
    <row r="1413" spans="1:14" s="9" customFormat="1" ht="23.25" customHeight="1" x14ac:dyDescent="0.25">
      <c r="A1413" s="12" t="s">
        <v>374</v>
      </c>
      <c r="B1413" s="106">
        <v>3</v>
      </c>
      <c r="C1413" s="19">
        <v>3</v>
      </c>
      <c r="D1413" s="106">
        <v>3</v>
      </c>
      <c r="E1413" s="92">
        <v>3</v>
      </c>
      <c r="F1413" s="106">
        <v>3</v>
      </c>
      <c r="G1413" s="19">
        <v>3</v>
      </c>
      <c r="H1413" s="106">
        <v>3</v>
      </c>
      <c r="I1413" s="19">
        <v>3</v>
      </c>
      <c r="J1413" s="106">
        <v>3</v>
      </c>
      <c r="K1413" s="19">
        <v>3</v>
      </c>
      <c r="L1413" s="106">
        <v>3</v>
      </c>
      <c r="M1413" s="19">
        <v>3</v>
      </c>
      <c r="N1413" s="105">
        <f t="shared" si="496"/>
        <v>36</v>
      </c>
    </row>
    <row r="1414" spans="1:14" s="4" customFormat="1" ht="23.25" customHeight="1" x14ac:dyDescent="0.25">
      <c r="A1414" s="12" t="s">
        <v>157</v>
      </c>
      <c r="B1414" s="106">
        <v>23</v>
      </c>
      <c r="C1414" s="19">
        <v>24</v>
      </c>
      <c r="D1414" s="106">
        <v>25</v>
      </c>
      <c r="E1414" s="92">
        <v>24</v>
      </c>
      <c r="F1414" s="106">
        <v>26</v>
      </c>
      <c r="G1414" s="19">
        <v>26</v>
      </c>
      <c r="H1414" s="106">
        <v>25</v>
      </c>
      <c r="I1414" s="19">
        <v>25</v>
      </c>
      <c r="J1414" s="106">
        <v>25</v>
      </c>
      <c r="K1414" s="19">
        <v>26</v>
      </c>
      <c r="L1414" s="106">
        <v>26</v>
      </c>
      <c r="M1414" s="19">
        <v>26</v>
      </c>
      <c r="N1414" s="105">
        <f t="shared" si="496"/>
        <v>301</v>
      </c>
    </row>
    <row r="1415" spans="1:14" s="4" customFormat="1" ht="23.25" customHeight="1" x14ac:dyDescent="0.25">
      <c r="A1415" s="12" t="s">
        <v>173</v>
      </c>
      <c r="B1415" s="106">
        <v>35</v>
      </c>
      <c r="C1415" s="19">
        <v>35</v>
      </c>
      <c r="D1415" s="106">
        <v>35</v>
      </c>
      <c r="E1415" s="92">
        <v>36</v>
      </c>
      <c r="F1415" s="106">
        <v>36</v>
      </c>
      <c r="G1415" s="19">
        <v>36</v>
      </c>
      <c r="H1415" s="106">
        <v>36</v>
      </c>
      <c r="I1415" s="19">
        <v>36</v>
      </c>
      <c r="J1415" s="106">
        <v>36</v>
      </c>
      <c r="K1415" s="19">
        <v>34</v>
      </c>
      <c r="L1415" s="106">
        <v>34</v>
      </c>
      <c r="M1415" s="19">
        <v>34</v>
      </c>
      <c r="N1415" s="105">
        <f t="shared" si="496"/>
        <v>423</v>
      </c>
    </row>
    <row r="1416" spans="1:14" s="4" customFormat="1" ht="23.25" customHeight="1" x14ac:dyDescent="0.25">
      <c r="A1416" s="12" t="s">
        <v>174</v>
      </c>
      <c r="B1416" s="106">
        <v>8</v>
      </c>
      <c r="C1416" s="19">
        <v>7</v>
      </c>
      <c r="D1416" s="106">
        <v>8</v>
      </c>
      <c r="E1416" s="92">
        <v>8</v>
      </c>
      <c r="F1416" s="106">
        <v>8</v>
      </c>
      <c r="G1416" s="19">
        <v>8</v>
      </c>
      <c r="H1416" s="106">
        <v>8</v>
      </c>
      <c r="I1416" s="19">
        <v>8</v>
      </c>
      <c r="J1416" s="106">
        <v>8</v>
      </c>
      <c r="K1416" s="19">
        <v>8</v>
      </c>
      <c r="L1416" s="106">
        <v>9</v>
      </c>
      <c r="M1416" s="19">
        <v>9</v>
      </c>
      <c r="N1416" s="105">
        <f t="shared" si="496"/>
        <v>97</v>
      </c>
    </row>
    <row r="1417" spans="1:14" s="4" customFormat="1" ht="23.25" customHeight="1" x14ac:dyDescent="0.25">
      <c r="A1417" s="12" t="s">
        <v>160</v>
      </c>
      <c r="B1417" s="106">
        <v>7</v>
      </c>
      <c r="C1417" s="19">
        <v>7</v>
      </c>
      <c r="D1417" s="106">
        <v>7</v>
      </c>
      <c r="E1417" s="92">
        <v>7</v>
      </c>
      <c r="F1417" s="106">
        <v>7</v>
      </c>
      <c r="G1417" s="19">
        <v>7</v>
      </c>
      <c r="H1417" s="106">
        <v>7</v>
      </c>
      <c r="I1417" s="19">
        <v>7</v>
      </c>
      <c r="J1417" s="106">
        <v>7</v>
      </c>
      <c r="K1417" s="19">
        <v>7</v>
      </c>
      <c r="L1417" s="106">
        <v>7</v>
      </c>
      <c r="M1417" s="19">
        <v>7</v>
      </c>
      <c r="N1417" s="105">
        <f t="shared" si="496"/>
        <v>84</v>
      </c>
    </row>
    <row r="1418" spans="1:14" s="4" customFormat="1" ht="23.25" customHeight="1" x14ac:dyDescent="0.25">
      <c r="A1418" s="12" t="s">
        <v>209</v>
      </c>
      <c r="B1418" s="106">
        <v>1</v>
      </c>
      <c r="C1418" s="19">
        <v>1</v>
      </c>
      <c r="D1418" s="106">
        <v>1</v>
      </c>
      <c r="E1418" s="92">
        <v>1</v>
      </c>
      <c r="F1418" s="106">
        <v>1</v>
      </c>
      <c r="G1418" s="19">
        <v>1</v>
      </c>
      <c r="H1418" s="106">
        <v>1</v>
      </c>
      <c r="I1418" s="19">
        <v>1</v>
      </c>
      <c r="J1418" s="106">
        <v>1</v>
      </c>
      <c r="K1418" s="19">
        <v>1</v>
      </c>
      <c r="L1418" s="106">
        <v>1</v>
      </c>
      <c r="M1418" s="19">
        <v>1</v>
      </c>
      <c r="N1418" s="105">
        <f t="shared" si="496"/>
        <v>12</v>
      </c>
    </row>
    <row r="1419" spans="1:14" s="231" customFormat="1" ht="23.25" customHeight="1" x14ac:dyDescent="0.25">
      <c r="A1419" s="12" t="s">
        <v>444</v>
      </c>
      <c r="B1419" s="106">
        <v>1</v>
      </c>
      <c r="C1419" s="19">
        <v>1</v>
      </c>
      <c r="D1419" s="106">
        <v>1</v>
      </c>
      <c r="E1419" s="92">
        <v>1</v>
      </c>
      <c r="F1419" s="106">
        <v>1</v>
      </c>
      <c r="G1419" s="19">
        <v>1</v>
      </c>
      <c r="H1419" s="106">
        <v>1</v>
      </c>
      <c r="I1419" s="19">
        <v>1</v>
      </c>
      <c r="J1419" s="106">
        <v>1</v>
      </c>
      <c r="K1419" s="19">
        <v>1</v>
      </c>
      <c r="L1419" s="106">
        <v>1</v>
      </c>
      <c r="M1419" s="19">
        <v>1</v>
      </c>
      <c r="N1419" s="105">
        <f t="shared" si="496"/>
        <v>12</v>
      </c>
    </row>
    <row r="1420" spans="1:14" s="231" customFormat="1" ht="23.25" customHeight="1" x14ac:dyDescent="0.25">
      <c r="A1420" s="12" t="s">
        <v>445</v>
      </c>
      <c r="B1420" s="106">
        <v>2</v>
      </c>
      <c r="C1420" s="19">
        <v>2</v>
      </c>
      <c r="D1420" s="106">
        <v>2</v>
      </c>
      <c r="E1420" s="92">
        <v>2</v>
      </c>
      <c r="F1420" s="106">
        <v>2</v>
      </c>
      <c r="G1420" s="19">
        <v>2</v>
      </c>
      <c r="H1420" s="106">
        <v>2</v>
      </c>
      <c r="I1420" s="19">
        <v>2</v>
      </c>
      <c r="J1420" s="106">
        <v>2</v>
      </c>
      <c r="K1420" s="19">
        <v>2</v>
      </c>
      <c r="L1420" s="106">
        <v>2</v>
      </c>
      <c r="M1420" s="19">
        <v>2</v>
      </c>
      <c r="N1420" s="105">
        <f t="shared" si="496"/>
        <v>24</v>
      </c>
    </row>
    <row r="1421" spans="1:14" s="231" customFormat="1" ht="23.25" customHeight="1" x14ac:dyDescent="0.25">
      <c r="A1421" s="12" t="s">
        <v>447</v>
      </c>
      <c r="B1421" s="106">
        <v>1</v>
      </c>
      <c r="C1421" s="19">
        <v>1</v>
      </c>
      <c r="D1421" s="106">
        <v>1</v>
      </c>
      <c r="E1421" s="92">
        <v>1</v>
      </c>
      <c r="F1421" s="106">
        <v>2</v>
      </c>
      <c r="G1421" s="19">
        <v>2</v>
      </c>
      <c r="H1421" s="106">
        <v>2</v>
      </c>
      <c r="I1421" s="19">
        <v>2</v>
      </c>
      <c r="J1421" s="106">
        <v>2</v>
      </c>
      <c r="K1421" s="19">
        <v>2</v>
      </c>
      <c r="L1421" s="106">
        <v>2</v>
      </c>
      <c r="M1421" s="19">
        <v>2</v>
      </c>
      <c r="N1421" s="105">
        <f t="shared" si="496"/>
        <v>20</v>
      </c>
    </row>
    <row r="1422" spans="1:14" s="231" customFormat="1" ht="23.25" customHeight="1" x14ac:dyDescent="0.25">
      <c r="A1422" s="12" t="s">
        <v>448</v>
      </c>
      <c r="B1422" s="106">
        <v>5</v>
      </c>
      <c r="C1422" s="19">
        <v>5</v>
      </c>
      <c r="D1422" s="106">
        <v>5</v>
      </c>
      <c r="E1422" s="92">
        <v>5</v>
      </c>
      <c r="F1422" s="106">
        <v>5</v>
      </c>
      <c r="G1422" s="19">
        <v>5</v>
      </c>
      <c r="H1422" s="106">
        <v>5</v>
      </c>
      <c r="I1422" s="19">
        <v>5</v>
      </c>
      <c r="J1422" s="106">
        <v>5</v>
      </c>
      <c r="K1422" s="19">
        <v>5</v>
      </c>
      <c r="L1422" s="106">
        <v>5</v>
      </c>
      <c r="M1422" s="19">
        <v>5</v>
      </c>
      <c r="N1422" s="105">
        <f t="shared" si="496"/>
        <v>60</v>
      </c>
    </row>
    <row r="1423" spans="1:14" s="231" customFormat="1" ht="23.25" customHeight="1" x14ac:dyDescent="0.25">
      <c r="A1423" s="12" t="s">
        <v>446</v>
      </c>
      <c r="B1423" s="106">
        <v>10</v>
      </c>
      <c r="C1423" s="19">
        <v>10</v>
      </c>
      <c r="D1423" s="106">
        <v>10</v>
      </c>
      <c r="E1423" s="92">
        <v>10</v>
      </c>
      <c r="F1423" s="106">
        <v>10</v>
      </c>
      <c r="G1423" s="19">
        <v>10</v>
      </c>
      <c r="H1423" s="106">
        <v>10</v>
      </c>
      <c r="I1423" s="19">
        <v>10</v>
      </c>
      <c r="J1423" s="106">
        <v>10</v>
      </c>
      <c r="K1423" s="19">
        <v>10</v>
      </c>
      <c r="L1423" s="106">
        <v>10</v>
      </c>
      <c r="M1423" s="19">
        <v>10</v>
      </c>
      <c r="N1423" s="105">
        <f t="shared" si="496"/>
        <v>120</v>
      </c>
    </row>
    <row r="1424" spans="1:14" s="4" customFormat="1" ht="23.25" customHeight="1" x14ac:dyDescent="0.25">
      <c r="A1424" s="12" t="s">
        <v>81</v>
      </c>
      <c r="B1424" s="106">
        <v>0</v>
      </c>
      <c r="C1424" s="19">
        <v>0</v>
      </c>
      <c r="D1424" s="106">
        <v>0</v>
      </c>
      <c r="E1424" s="92">
        <v>0</v>
      </c>
      <c r="F1424" s="106"/>
      <c r="G1424" s="19">
        <v>0</v>
      </c>
      <c r="H1424" s="106">
        <v>0</v>
      </c>
      <c r="I1424" s="19">
        <v>0</v>
      </c>
      <c r="J1424" s="106">
        <v>0</v>
      </c>
      <c r="K1424" s="19">
        <v>0</v>
      </c>
      <c r="L1424" s="106">
        <v>0</v>
      </c>
      <c r="M1424" s="19">
        <v>0</v>
      </c>
      <c r="N1424" s="105">
        <f t="shared" si="496"/>
        <v>0</v>
      </c>
    </row>
    <row r="1425" spans="1:14" s="4" customFormat="1" ht="23.25" customHeight="1" x14ac:dyDescent="0.25">
      <c r="A1425" s="31" t="s">
        <v>175</v>
      </c>
      <c r="B1425" s="118">
        <f>SUM(B1405:B1424)</f>
        <v>350</v>
      </c>
      <c r="C1425" s="96">
        <f>SUM(C1405:C1424)</f>
        <v>347</v>
      </c>
      <c r="D1425" s="118">
        <f>SUM(D1405:D1424)</f>
        <v>350</v>
      </c>
      <c r="E1425" s="96">
        <f t="shared" ref="E1425:M1425" si="497">SUM(E1405:E1424)</f>
        <v>351</v>
      </c>
      <c r="F1425" s="118">
        <f t="shared" si="497"/>
        <v>352</v>
      </c>
      <c r="G1425" s="96">
        <f t="shared" si="497"/>
        <v>355</v>
      </c>
      <c r="H1425" s="118">
        <f t="shared" si="497"/>
        <v>355</v>
      </c>
      <c r="I1425" s="96">
        <f t="shared" si="497"/>
        <v>356</v>
      </c>
      <c r="J1425" s="118">
        <f t="shared" si="497"/>
        <v>355</v>
      </c>
      <c r="K1425" s="96">
        <f t="shared" si="497"/>
        <v>356</v>
      </c>
      <c r="L1425" s="118">
        <f t="shared" si="497"/>
        <v>358</v>
      </c>
      <c r="M1425" s="96">
        <f t="shared" si="497"/>
        <v>358</v>
      </c>
      <c r="N1425" s="105">
        <f t="shared" si="496"/>
        <v>4243</v>
      </c>
    </row>
    <row r="1426" spans="1:14" s="4" customFormat="1" ht="23.25" customHeight="1" x14ac:dyDescent="0.25">
      <c r="A1426" s="130" t="s">
        <v>176</v>
      </c>
      <c r="B1426" s="106"/>
      <c r="C1426" s="11"/>
      <c r="D1426" s="106"/>
      <c r="E1426" s="92">
        <v>0</v>
      </c>
      <c r="F1426" s="106">
        <v>0</v>
      </c>
      <c r="G1426" s="11">
        <v>0</v>
      </c>
      <c r="H1426" s="106">
        <v>0</v>
      </c>
      <c r="I1426" s="11">
        <v>0</v>
      </c>
      <c r="J1426" s="106">
        <v>0</v>
      </c>
      <c r="K1426" s="11">
        <v>0</v>
      </c>
      <c r="L1426" s="106">
        <v>0</v>
      </c>
      <c r="M1426" s="11">
        <v>0</v>
      </c>
      <c r="N1426" s="105">
        <f t="shared" si="496"/>
        <v>0</v>
      </c>
    </row>
    <row r="1427" spans="1:14" s="4" customFormat="1" ht="23.25" customHeight="1" x14ac:dyDescent="0.25">
      <c r="A1427" s="130" t="s">
        <v>177</v>
      </c>
      <c r="B1427" s="106">
        <v>0</v>
      </c>
      <c r="C1427" s="11">
        <v>0</v>
      </c>
      <c r="D1427" s="106"/>
      <c r="E1427" s="92"/>
      <c r="F1427" s="106">
        <v>0</v>
      </c>
      <c r="G1427" s="11">
        <v>0</v>
      </c>
      <c r="H1427" s="106">
        <v>0</v>
      </c>
      <c r="I1427" s="11">
        <v>0</v>
      </c>
      <c r="J1427" s="106">
        <v>0</v>
      </c>
      <c r="K1427" s="11">
        <v>0</v>
      </c>
      <c r="L1427" s="106">
        <v>0</v>
      </c>
      <c r="M1427" s="11">
        <v>0</v>
      </c>
      <c r="N1427" s="105">
        <f t="shared" si="496"/>
        <v>0</v>
      </c>
    </row>
    <row r="1428" spans="1:14" s="4" customFormat="1" ht="23.25" customHeight="1" x14ac:dyDescent="0.25">
      <c r="A1428" s="130" t="s">
        <v>81</v>
      </c>
      <c r="B1428" s="106"/>
      <c r="C1428" s="11"/>
      <c r="D1428" s="106"/>
      <c r="E1428" s="92"/>
      <c r="F1428" s="106">
        <v>0</v>
      </c>
      <c r="G1428" s="11">
        <v>0</v>
      </c>
      <c r="H1428" s="106">
        <v>0</v>
      </c>
      <c r="I1428" s="11">
        <v>0</v>
      </c>
      <c r="J1428" s="106">
        <v>0</v>
      </c>
      <c r="K1428" s="11">
        <v>0</v>
      </c>
      <c r="L1428" s="106">
        <v>0</v>
      </c>
      <c r="M1428" s="11">
        <v>0</v>
      </c>
      <c r="N1428" s="105">
        <f t="shared" si="496"/>
        <v>0</v>
      </c>
    </row>
    <row r="1429" spans="1:14" s="4" customFormat="1" ht="23.25" customHeight="1" x14ac:dyDescent="0.25">
      <c r="A1429" s="13" t="s">
        <v>178</v>
      </c>
      <c r="B1429" s="105">
        <f>SUM(B1426:B1428)</f>
        <v>0</v>
      </c>
      <c r="C1429" s="14">
        <f t="shared" ref="C1429:L1429" si="498">SUM(C1426:C1428)</f>
        <v>0</v>
      </c>
      <c r="D1429" s="105">
        <f t="shared" si="498"/>
        <v>0</v>
      </c>
      <c r="E1429" s="44">
        <f t="shared" si="498"/>
        <v>0</v>
      </c>
      <c r="F1429" s="105">
        <f t="shared" si="498"/>
        <v>0</v>
      </c>
      <c r="G1429" s="14">
        <f t="shared" si="498"/>
        <v>0</v>
      </c>
      <c r="H1429" s="106">
        <v>0</v>
      </c>
      <c r="I1429" s="14">
        <f t="shared" si="498"/>
        <v>0</v>
      </c>
      <c r="J1429" s="105">
        <f t="shared" si="498"/>
        <v>0</v>
      </c>
      <c r="K1429" s="14">
        <f t="shared" ref="K1429:M1429" si="499">SUM(K1426:K1428)</f>
        <v>0</v>
      </c>
      <c r="L1429" s="105">
        <f t="shared" si="498"/>
        <v>0</v>
      </c>
      <c r="M1429" s="14">
        <f t="shared" si="499"/>
        <v>0</v>
      </c>
      <c r="N1429" s="105">
        <f t="shared" si="496"/>
        <v>0</v>
      </c>
    </row>
    <row r="1430" spans="1:14" s="9" customFormat="1" ht="23.25" customHeight="1" x14ac:dyDescent="0.25">
      <c r="A1430" s="13" t="s">
        <v>49</v>
      </c>
      <c r="B1430" s="105">
        <f>SUM(B1429+B1425)</f>
        <v>350</v>
      </c>
      <c r="C1430" s="44">
        <f t="shared" ref="C1430:M1430" si="500">SUM(C1429+C1425)</f>
        <v>347</v>
      </c>
      <c r="D1430" s="105">
        <f t="shared" si="500"/>
        <v>350</v>
      </c>
      <c r="E1430" s="44">
        <f t="shared" si="500"/>
        <v>351</v>
      </c>
      <c r="F1430" s="105">
        <f t="shared" si="500"/>
        <v>352</v>
      </c>
      <c r="G1430" s="14">
        <f t="shared" si="500"/>
        <v>355</v>
      </c>
      <c r="H1430" s="105">
        <f t="shared" si="500"/>
        <v>355</v>
      </c>
      <c r="I1430" s="14">
        <f t="shared" si="500"/>
        <v>356</v>
      </c>
      <c r="J1430" s="105">
        <f t="shared" si="500"/>
        <v>355</v>
      </c>
      <c r="K1430" s="14">
        <f t="shared" si="500"/>
        <v>356</v>
      </c>
      <c r="L1430" s="105">
        <f t="shared" si="500"/>
        <v>358</v>
      </c>
      <c r="M1430" s="14">
        <f t="shared" si="500"/>
        <v>358</v>
      </c>
      <c r="N1430" s="105">
        <f t="shared" si="496"/>
        <v>4243</v>
      </c>
    </row>
    <row r="1431" spans="1:14" s="4" customFormat="1" ht="12" customHeight="1" x14ac:dyDescent="0.25">
      <c r="A1431" s="6"/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8"/>
    </row>
    <row r="1432" spans="1:14" s="4" customFormat="1" ht="23.25" customHeight="1" x14ac:dyDescent="0.25">
      <c r="A1432" s="103" t="s">
        <v>179</v>
      </c>
      <c r="B1432" s="107"/>
      <c r="C1432" s="107"/>
      <c r="D1432" s="107"/>
      <c r="E1432" s="107"/>
      <c r="F1432" s="107"/>
      <c r="G1432" s="107"/>
      <c r="H1432" s="107"/>
      <c r="I1432" s="107"/>
      <c r="J1432" s="107"/>
      <c r="K1432" s="107"/>
      <c r="L1432" s="107"/>
      <c r="M1432" s="107"/>
      <c r="N1432" s="108"/>
    </row>
    <row r="1433" spans="1:14" s="4" customFormat="1" ht="23.25" customHeight="1" x14ac:dyDescent="0.25">
      <c r="A1433" s="12" t="s">
        <v>215</v>
      </c>
      <c r="B1433" s="106">
        <v>9</v>
      </c>
      <c r="C1433" s="19">
        <v>9</v>
      </c>
      <c r="D1433" s="106">
        <v>9</v>
      </c>
      <c r="E1433" s="19">
        <v>9</v>
      </c>
      <c r="F1433" s="106">
        <v>9</v>
      </c>
      <c r="G1433" s="19">
        <v>9</v>
      </c>
      <c r="H1433" s="106">
        <v>9</v>
      </c>
      <c r="I1433" s="19">
        <v>9</v>
      </c>
      <c r="J1433" s="106">
        <v>9</v>
      </c>
      <c r="K1433" s="19">
        <v>9</v>
      </c>
      <c r="L1433" s="106">
        <v>9</v>
      </c>
      <c r="M1433" s="19">
        <v>9</v>
      </c>
      <c r="N1433" s="105">
        <f t="shared" ref="N1433:N1441" si="501">SUM(B1433:M1433)</f>
        <v>108</v>
      </c>
    </row>
    <row r="1434" spans="1:14" s="9" customFormat="1" ht="23.25" customHeight="1" x14ac:dyDescent="0.25">
      <c r="A1434" s="12" t="s">
        <v>180</v>
      </c>
      <c r="B1434" s="106">
        <v>44</v>
      </c>
      <c r="C1434" s="19">
        <v>42</v>
      </c>
      <c r="D1434" s="106">
        <v>42</v>
      </c>
      <c r="E1434" s="19">
        <v>42</v>
      </c>
      <c r="F1434" s="106">
        <v>42</v>
      </c>
      <c r="G1434" s="19">
        <v>42</v>
      </c>
      <c r="H1434" s="106">
        <v>42</v>
      </c>
      <c r="I1434" s="19">
        <v>42</v>
      </c>
      <c r="J1434" s="106">
        <v>41</v>
      </c>
      <c r="K1434" s="19">
        <v>42</v>
      </c>
      <c r="L1434" s="106">
        <v>43</v>
      </c>
      <c r="M1434" s="19">
        <v>43</v>
      </c>
      <c r="N1434" s="105">
        <f t="shared" si="501"/>
        <v>507</v>
      </c>
    </row>
    <row r="1435" spans="1:14" s="4" customFormat="1" ht="23.25" customHeight="1" x14ac:dyDescent="0.25">
      <c r="A1435" s="12" t="s">
        <v>181</v>
      </c>
      <c r="B1435" s="106">
        <v>26</v>
      </c>
      <c r="C1435" s="19">
        <v>26</v>
      </c>
      <c r="D1435" s="106">
        <v>26</v>
      </c>
      <c r="E1435" s="19">
        <v>26</v>
      </c>
      <c r="F1435" s="106">
        <v>26</v>
      </c>
      <c r="G1435" s="19">
        <v>26</v>
      </c>
      <c r="H1435" s="106">
        <v>26</v>
      </c>
      <c r="I1435" s="19">
        <v>26</v>
      </c>
      <c r="J1435" s="106">
        <v>26</v>
      </c>
      <c r="K1435" s="19">
        <v>26</v>
      </c>
      <c r="L1435" s="106">
        <v>26</v>
      </c>
      <c r="M1435" s="19">
        <v>25</v>
      </c>
      <c r="N1435" s="105">
        <f t="shared" si="501"/>
        <v>311</v>
      </c>
    </row>
    <row r="1436" spans="1:14" s="4" customFormat="1" ht="23.25" customHeight="1" x14ac:dyDescent="0.25">
      <c r="A1436" s="12" t="s">
        <v>182</v>
      </c>
      <c r="B1436" s="106">
        <v>230</v>
      </c>
      <c r="C1436" s="19">
        <v>230</v>
      </c>
      <c r="D1436" s="106">
        <v>231</v>
      </c>
      <c r="E1436" s="19">
        <v>231</v>
      </c>
      <c r="F1436" s="106">
        <v>232</v>
      </c>
      <c r="G1436" s="19">
        <v>235</v>
      </c>
      <c r="H1436" s="106">
        <v>235</v>
      </c>
      <c r="I1436" s="19">
        <v>236</v>
      </c>
      <c r="J1436" s="106">
        <v>236</v>
      </c>
      <c r="K1436" s="19">
        <v>237</v>
      </c>
      <c r="L1436" s="106">
        <v>238</v>
      </c>
      <c r="M1436" s="19">
        <v>239</v>
      </c>
      <c r="N1436" s="105">
        <f t="shared" si="501"/>
        <v>2810</v>
      </c>
    </row>
    <row r="1437" spans="1:14" s="4" customFormat="1" ht="23.25" customHeight="1" x14ac:dyDescent="0.25">
      <c r="A1437" s="12" t="s">
        <v>183</v>
      </c>
      <c r="B1437" s="106">
        <v>24</v>
      </c>
      <c r="C1437" s="19">
        <v>23</v>
      </c>
      <c r="D1437" s="106">
        <v>25</v>
      </c>
      <c r="E1437" s="19">
        <v>25</v>
      </c>
      <c r="F1437" s="106">
        <v>25</v>
      </c>
      <c r="G1437" s="19">
        <v>25</v>
      </c>
      <c r="H1437" s="106">
        <v>25</v>
      </c>
      <c r="I1437" s="19">
        <v>25</v>
      </c>
      <c r="J1437" s="106">
        <v>25</v>
      </c>
      <c r="K1437" s="19">
        <v>25</v>
      </c>
      <c r="L1437" s="106">
        <v>25</v>
      </c>
      <c r="M1437" s="19">
        <v>25</v>
      </c>
      <c r="N1437" s="105">
        <f t="shared" si="501"/>
        <v>297</v>
      </c>
    </row>
    <row r="1438" spans="1:14" s="4" customFormat="1" ht="23.25" customHeight="1" x14ac:dyDescent="0.25">
      <c r="A1438" s="12" t="s">
        <v>184</v>
      </c>
      <c r="B1438" s="106">
        <v>8</v>
      </c>
      <c r="C1438" s="19">
        <v>8</v>
      </c>
      <c r="D1438" s="106">
        <v>8</v>
      </c>
      <c r="E1438" s="19">
        <v>9</v>
      </c>
      <c r="F1438" s="106">
        <v>9</v>
      </c>
      <c r="G1438" s="19">
        <v>9</v>
      </c>
      <c r="H1438" s="106">
        <v>9</v>
      </c>
      <c r="I1438" s="19">
        <v>9</v>
      </c>
      <c r="J1438" s="106">
        <v>9</v>
      </c>
      <c r="K1438" s="19">
        <v>9</v>
      </c>
      <c r="L1438" s="106">
        <v>9</v>
      </c>
      <c r="M1438" s="19">
        <v>9</v>
      </c>
      <c r="N1438" s="105">
        <f t="shared" si="501"/>
        <v>105</v>
      </c>
    </row>
    <row r="1439" spans="1:14" s="4" customFormat="1" ht="23.25" customHeight="1" x14ac:dyDescent="0.25">
      <c r="A1439" s="12" t="s">
        <v>185</v>
      </c>
      <c r="B1439" s="106">
        <v>8</v>
      </c>
      <c r="C1439" s="19">
        <v>8</v>
      </c>
      <c r="D1439" s="106">
        <v>8</v>
      </c>
      <c r="E1439" s="19">
        <v>8</v>
      </c>
      <c r="F1439" s="106">
        <v>8</v>
      </c>
      <c r="G1439" s="19">
        <v>8</v>
      </c>
      <c r="H1439" s="106">
        <v>8</v>
      </c>
      <c r="I1439" s="19">
        <v>8</v>
      </c>
      <c r="J1439" s="106">
        <v>8</v>
      </c>
      <c r="K1439" s="19">
        <v>7</v>
      </c>
      <c r="L1439" s="106">
        <v>7</v>
      </c>
      <c r="M1439" s="19">
        <v>7</v>
      </c>
      <c r="N1439" s="105">
        <f t="shared" si="501"/>
        <v>93</v>
      </c>
    </row>
    <row r="1440" spans="1:14" s="4" customFormat="1" ht="23.25" customHeight="1" x14ac:dyDescent="0.25">
      <c r="A1440" s="12" t="s">
        <v>186</v>
      </c>
      <c r="B1440" s="106">
        <v>1</v>
      </c>
      <c r="C1440" s="19">
        <v>1</v>
      </c>
      <c r="D1440" s="106">
        <v>1</v>
      </c>
      <c r="E1440" s="19">
        <v>1</v>
      </c>
      <c r="F1440" s="106">
        <v>1</v>
      </c>
      <c r="G1440" s="19">
        <v>1</v>
      </c>
      <c r="H1440" s="106">
        <v>1</v>
      </c>
      <c r="I1440" s="19">
        <v>1</v>
      </c>
      <c r="J1440" s="106">
        <v>1</v>
      </c>
      <c r="K1440" s="19">
        <v>1</v>
      </c>
      <c r="L1440" s="106">
        <v>1</v>
      </c>
      <c r="M1440" s="19">
        <v>1</v>
      </c>
      <c r="N1440" s="105">
        <f t="shared" si="501"/>
        <v>12</v>
      </c>
    </row>
    <row r="1441" spans="1:14" s="9" customFormat="1" ht="23.25" customHeight="1" x14ac:dyDescent="0.25">
      <c r="A1441" s="13" t="s">
        <v>7</v>
      </c>
      <c r="B1441" s="105">
        <f>SUM(B1433:B1440)</f>
        <v>350</v>
      </c>
      <c r="C1441" s="44">
        <f t="shared" ref="C1441:M1441" si="502">SUM(C1433:C1440)</f>
        <v>347</v>
      </c>
      <c r="D1441" s="105">
        <f t="shared" si="502"/>
        <v>350</v>
      </c>
      <c r="E1441" s="14">
        <f t="shared" si="502"/>
        <v>351</v>
      </c>
      <c r="F1441" s="105">
        <f t="shared" si="502"/>
        <v>352</v>
      </c>
      <c r="G1441" s="15">
        <f t="shared" si="502"/>
        <v>355</v>
      </c>
      <c r="H1441" s="105">
        <f t="shared" si="502"/>
        <v>355</v>
      </c>
      <c r="I1441" s="14">
        <f t="shared" si="502"/>
        <v>356</v>
      </c>
      <c r="J1441" s="105">
        <f t="shared" si="502"/>
        <v>355</v>
      </c>
      <c r="K1441" s="14">
        <f t="shared" si="502"/>
        <v>356</v>
      </c>
      <c r="L1441" s="105">
        <f t="shared" si="502"/>
        <v>358</v>
      </c>
      <c r="M1441" s="14">
        <f t="shared" si="502"/>
        <v>358</v>
      </c>
      <c r="N1441" s="105">
        <f t="shared" si="501"/>
        <v>4243</v>
      </c>
    </row>
    <row r="1442" spans="1:14" s="4" customFormat="1" ht="12" customHeight="1" x14ac:dyDescent="0.25">
      <c r="A1442" s="6"/>
      <c r="B1442" s="7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8"/>
    </row>
    <row r="1443" spans="1:14" s="4" customFormat="1" ht="23.25" customHeight="1" x14ac:dyDescent="0.25">
      <c r="A1443" s="103" t="s">
        <v>343</v>
      </c>
      <c r="B1443" s="107"/>
      <c r="C1443" s="107"/>
      <c r="D1443" s="107"/>
      <c r="E1443" s="107"/>
      <c r="F1443" s="107"/>
      <c r="G1443" s="107"/>
      <c r="H1443" s="107"/>
      <c r="I1443" s="107"/>
      <c r="J1443" s="107"/>
      <c r="K1443" s="107"/>
      <c r="L1443" s="107"/>
      <c r="M1443" s="107"/>
      <c r="N1443" s="108"/>
    </row>
    <row r="1444" spans="1:14" s="4" customFormat="1" ht="23.25" customHeight="1" x14ac:dyDescent="0.25">
      <c r="A1444" s="12" t="s">
        <v>127</v>
      </c>
      <c r="B1444" s="106">
        <v>58</v>
      </c>
      <c r="C1444" s="19">
        <v>52</v>
      </c>
      <c r="D1444" s="106">
        <v>52</v>
      </c>
      <c r="E1444" s="19">
        <v>55</v>
      </c>
      <c r="F1444" s="106">
        <v>57</v>
      </c>
      <c r="G1444" s="19">
        <v>57</v>
      </c>
      <c r="H1444" s="106">
        <v>52</v>
      </c>
      <c r="I1444" s="19">
        <v>49</v>
      </c>
      <c r="J1444" s="106">
        <v>45</v>
      </c>
      <c r="K1444" s="19">
        <v>56</v>
      </c>
      <c r="L1444" s="106">
        <v>51</v>
      </c>
      <c r="M1444" s="19">
        <v>52</v>
      </c>
      <c r="N1444" s="105">
        <f>SUM(B1444:M1444)</f>
        <v>636</v>
      </c>
    </row>
    <row r="1445" spans="1:14" s="4" customFormat="1" ht="23.25" customHeight="1" x14ac:dyDescent="0.25">
      <c r="A1445" s="10" t="s">
        <v>81</v>
      </c>
      <c r="B1445" s="106">
        <v>0</v>
      </c>
      <c r="C1445" s="19">
        <v>0</v>
      </c>
      <c r="D1445" s="106">
        <v>0</v>
      </c>
      <c r="E1445" s="19">
        <v>0</v>
      </c>
      <c r="F1445" s="106">
        <v>0</v>
      </c>
      <c r="G1445" s="19">
        <v>0</v>
      </c>
      <c r="H1445" s="106">
        <v>0</v>
      </c>
      <c r="I1445" s="19">
        <v>0</v>
      </c>
      <c r="J1445" s="106">
        <v>0</v>
      </c>
      <c r="K1445" s="19">
        <v>0</v>
      </c>
      <c r="L1445" s="106">
        <v>0</v>
      </c>
      <c r="M1445" s="19">
        <v>0</v>
      </c>
      <c r="N1445" s="105">
        <f>SUM(B1445:M1445)</f>
        <v>0</v>
      </c>
    </row>
    <row r="1446" spans="1:14" s="4" customFormat="1" ht="12" customHeight="1" x14ac:dyDescent="0.25">
      <c r="A1446" s="6"/>
      <c r="B1446" s="7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8"/>
    </row>
    <row r="1447" spans="1:14" s="4" customFormat="1" ht="23.25" customHeight="1" x14ac:dyDescent="0.25">
      <c r="A1447" s="104" t="s">
        <v>187</v>
      </c>
      <c r="B1447" s="109"/>
      <c r="C1447" s="109"/>
      <c r="D1447" s="109"/>
      <c r="E1447" s="109"/>
      <c r="F1447" s="109"/>
      <c r="G1447" s="109"/>
      <c r="H1447" s="109"/>
      <c r="I1447" s="109"/>
      <c r="J1447" s="109"/>
      <c r="K1447" s="109"/>
      <c r="L1447" s="109"/>
      <c r="M1447" s="109"/>
      <c r="N1447" s="110"/>
    </row>
    <row r="1448" spans="1:14" s="9" customFormat="1" ht="23.25" customHeight="1" x14ac:dyDescent="0.25">
      <c r="A1448" s="10" t="s">
        <v>188</v>
      </c>
      <c r="B1448" s="106">
        <v>7</v>
      </c>
      <c r="C1448" s="19">
        <v>22</v>
      </c>
      <c r="D1448" s="106">
        <v>31</v>
      </c>
      <c r="E1448" s="19">
        <v>26</v>
      </c>
      <c r="F1448" s="106">
        <v>23</v>
      </c>
      <c r="G1448" s="19">
        <v>26</v>
      </c>
      <c r="H1448" s="106">
        <v>35</v>
      </c>
      <c r="I1448" s="19">
        <v>32</v>
      </c>
      <c r="J1448" s="106">
        <v>6</v>
      </c>
      <c r="K1448" s="19">
        <v>35</v>
      </c>
      <c r="L1448" s="106">
        <v>31</v>
      </c>
      <c r="M1448" s="19">
        <v>35</v>
      </c>
      <c r="N1448" s="105">
        <f t="shared" ref="N1448:N1465" si="503">SUM(B1448:M1448)</f>
        <v>309</v>
      </c>
    </row>
    <row r="1449" spans="1:14" s="9" customFormat="1" ht="23.25" customHeight="1" x14ac:dyDescent="0.25">
      <c r="A1449" s="10" t="s">
        <v>229</v>
      </c>
      <c r="B1449" s="106">
        <v>6</v>
      </c>
      <c r="C1449" s="19">
        <v>10</v>
      </c>
      <c r="D1449" s="106">
        <v>9</v>
      </c>
      <c r="E1449" s="19">
        <v>10</v>
      </c>
      <c r="F1449" s="106">
        <v>9</v>
      </c>
      <c r="G1449" s="19">
        <v>9</v>
      </c>
      <c r="H1449" s="106">
        <v>10</v>
      </c>
      <c r="I1449" s="19">
        <v>12</v>
      </c>
      <c r="J1449" s="106">
        <v>9</v>
      </c>
      <c r="K1449" s="19">
        <v>10</v>
      </c>
      <c r="L1449" s="106">
        <v>12</v>
      </c>
      <c r="M1449" s="19">
        <v>13</v>
      </c>
      <c r="N1449" s="105">
        <f t="shared" si="503"/>
        <v>119</v>
      </c>
    </row>
    <row r="1450" spans="1:14" s="9" customFormat="1" ht="23.25" customHeight="1" x14ac:dyDescent="0.25">
      <c r="A1450" s="12" t="s">
        <v>226</v>
      </c>
      <c r="B1450" s="106">
        <v>2</v>
      </c>
      <c r="C1450" s="19">
        <v>2</v>
      </c>
      <c r="D1450" s="106">
        <v>3</v>
      </c>
      <c r="E1450" s="19">
        <v>7</v>
      </c>
      <c r="F1450" s="106">
        <v>7</v>
      </c>
      <c r="G1450" s="19">
        <v>6</v>
      </c>
      <c r="H1450" s="106">
        <v>1</v>
      </c>
      <c r="I1450" s="19">
        <v>4</v>
      </c>
      <c r="J1450" s="106">
        <v>2</v>
      </c>
      <c r="K1450" s="19">
        <v>2</v>
      </c>
      <c r="L1450" s="106">
        <v>3</v>
      </c>
      <c r="M1450" s="19">
        <v>4</v>
      </c>
      <c r="N1450" s="105">
        <f t="shared" si="503"/>
        <v>43</v>
      </c>
    </row>
    <row r="1451" spans="1:14" s="9" customFormat="1" ht="23.25" customHeight="1" x14ac:dyDescent="0.25">
      <c r="A1451" s="12" t="s">
        <v>227</v>
      </c>
      <c r="B1451" s="106">
        <v>1</v>
      </c>
      <c r="C1451" s="19">
        <v>4</v>
      </c>
      <c r="D1451" s="106">
        <v>1</v>
      </c>
      <c r="E1451" s="19">
        <v>6</v>
      </c>
      <c r="F1451" s="106">
        <v>7</v>
      </c>
      <c r="G1451" s="19">
        <v>4</v>
      </c>
      <c r="H1451" s="106">
        <v>1</v>
      </c>
      <c r="I1451" s="19">
        <v>3</v>
      </c>
      <c r="J1451" s="106">
        <v>3</v>
      </c>
      <c r="K1451" s="19">
        <v>1</v>
      </c>
      <c r="L1451" s="106">
        <v>1</v>
      </c>
      <c r="M1451" s="19">
        <v>4</v>
      </c>
      <c r="N1451" s="105">
        <f t="shared" si="503"/>
        <v>36</v>
      </c>
    </row>
    <row r="1452" spans="1:14" s="9" customFormat="1" ht="23.25" customHeight="1" x14ac:dyDescent="0.25">
      <c r="A1452" s="80" t="s">
        <v>230</v>
      </c>
      <c r="B1452" s="106">
        <v>350</v>
      </c>
      <c r="C1452" s="19">
        <v>347</v>
      </c>
      <c r="D1452" s="106">
        <v>350</v>
      </c>
      <c r="E1452" s="19">
        <v>351</v>
      </c>
      <c r="F1452" s="106">
        <v>352</v>
      </c>
      <c r="G1452" s="19">
        <v>355</v>
      </c>
      <c r="H1452" s="106">
        <v>355</v>
      </c>
      <c r="I1452" s="19">
        <v>356</v>
      </c>
      <c r="J1452" s="106">
        <v>355</v>
      </c>
      <c r="K1452" s="19">
        <v>356</v>
      </c>
      <c r="L1452" s="106">
        <v>358</v>
      </c>
      <c r="M1452" s="19">
        <v>358</v>
      </c>
      <c r="N1452" s="105">
        <f>SUM(B1452:M1452)</f>
        <v>4243</v>
      </c>
    </row>
    <row r="1453" spans="1:14" s="9" customFormat="1" ht="23.25" customHeight="1" x14ac:dyDescent="0.25">
      <c r="A1453" s="12" t="s">
        <v>231</v>
      </c>
      <c r="B1453" s="106">
        <v>88</v>
      </c>
      <c r="C1453" s="11">
        <v>136</v>
      </c>
      <c r="D1453" s="106">
        <v>128</v>
      </c>
      <c r="E1453" s="19">
        <v>82</v>
      </c>
      <c r="F1453" s="106">
        <v>99</v>
      </c>
      <c r="G1453" s="19">
        <v>110</v>
      </c>
      <c r="H1453" s="106">
        <v>213</v>
      </c>
      <c r="I1453" s="11">
        <v>190</v>
      </c>
      <c r="J1453" s="106">
        <v>141</v>
      </c>
      <c r="K1453" s="11">
        <v>98</v>
      </c>
      <c r="L1453" s="106">
        <v>49</v>
      </c>
      <c r="M1453" s="19">
        <v>74</v>
      </c>
      <c r="N1453" s="105">
        <f t="shared" si="503"/>
        <v>1408</v>
      </c>
    </row>
    <row r="1454" spans="1:14" s="9" customFormat="1" ht="23.25" customHeight="1" x14ac:dyDescent="0.25">
      <c r="A1454" s="12" t="s">
        <v>340</v>
      </c>
      <c r="B1454" s="123">
        <v>0.99</v>
      </c>
      <c r="C1454" s="27" t="s">
        <v>426</v>
      </c>
      <c r="D1454" s="123">
        <v>1.46</v>
      </c>
      <c r="E1454" s="27">
        <v>0.93</v>
      </c>
      <c r="F1454" s="123">
        <v>1.29</v>
      </c>
      <c r="G1454" s="27">
        <v>1.44</v>
      </c>
      <c r="H1454" s="123">
        <v>2.83</v>
      </c>
      <c r="I1454" s="27">
        <v>2.4700000000000002</v>
      </c>
      <c r="J1454" s="123">
        <v>1.94</v>
      </c>
      <c r="K1454" s="27">
        <v>1.35</v>
      </c>
      <c r="L1454" s="123">
        <v>0.84</v>
      </c>
      <c r="M1454" s="27">
        <v>1.06</v>
      </c>
      <c r="N1454" s="120">
        <f t="shared" si="503"/>
        <v>16.599999999999998</v>
      </c>
    </row>
    <row r="1455" spans="1:14" s="9" customFormat="1" ht="23.25" customHeight="1" x14ac:dyDescent="0.25">
      <c r="A1455" s="12" t="s">
        <v>228</v>
      </c>
      <c r="B1455" s="182">
        <v>15.383333333333333</v>
      </c>
      <c r="C1455" s="185">
        <v>9.125</v>
      </c>
      <c r="D1455" s="182">
        <v>12.213888888888889</v>
      </c>
      <c r="E1455" s="191">
        <v>11.150694444444445</v>
      </c>
      <c r="F1455" s="182">
        <v>19.875</v>
      </c>
      <c r="G1455" s="217">
        <v>101.11944444444445</v>
      </c>
      <c r="H1455" s="195">
        <v>52.143750000000004</v>
      </c>
      <c r="I1455" s="199">
        <v>88.178472222222226</v>
      </c>
      <c r="J1455" s="182">
        <v>51.5</v>
      </c>
      <c r="K1455" s="185">
        <v>45.208333333333336</v>
      </c>
      <c r="L1455" s="182">
        <v>87.708333333333329</v>
      </c>
      <c r="M1455" s="222">
        <v>30.041666666666668</v>
      </c>
      <c r="N1455" s="194">
        <f>SUM(B1455:M1455)</f>
        <v>523.64791666666667</v>
      </c>
    </row>
    <row r="1456" spans="1:14" s="9" customFormat="1" ht="23.25" customHeight="1" x14ac:dyDescent="0.25">
      <c r="A1456" s="12" t="s">
        <v>232</v>
      </c>
      <c r="B1456" s="167">
        <v>0</v>
      </c>
      <c r="C1456" s="209">
        <v>0</v>
      </c>
      <c r="D1456" s="167">
        <v>0</v>
      </c>
      <c r="E1456" s="192">
        <v>0</v>
      </c>
      <c r="F1456" s="167">
        <v>0</v>
      </c>
      <c r="G1456" s="81">
        <v>0</v>
      </c>
      <c r="H1456" s="167">
        <v>0</v>
      </c>
      <c r="I1456" s="82">
        <v>0</v>
      </c>
      <c r="J1456" s="167">
        <v>0</v>
      </c>
      <c r="K1456" s="82">
        <v>0.1111111111111111</v>
      </c>
      <c r="L1456" s="167">
        <v>0</v>
      </c>
      <c r="M1456" s="247">
        <v>0.4548611111111111</v>
      </c>
      <c r="N1456" s="120">
        <f t="shared" si="503"/>
        <v>0.56597222222222221</v>
      </c>
    </row>
    <row r="1457" spans="1:14" s="9" customFormat="1" ht="23.25" customHeight="1" x14ac:dyDescent="0.25">
      <c r="A1457" s="10" t="s">
        <v>233</v>
      </c>
      <c r="B1457" s="169">
        <f t="shared" ref="B1457:M1457" si="504">IF(B14=0,0,B1452/B14)</f>
        <v>5</v>
      </c>
      <c r="C1457" s="186">
        <f t="shared" si="504"/>
        <v>4.9571428571428573</v>
      </c>
      <c r="D1457" s="188">
        <f t="shared" si="504"/>
        <v>5</v>
      </c>
      <c r="E1457" s="186">
        <f t="shared" si="504"/>
        <v>5.0142857142857142</v>
      </c>
      <c r="F1457" s="188">
        <f t="shared" si="504"/>
        <v>5.0285714285714285</v>
      </c>
      <c r="G1457" s="186">
        <f t="shared" si="504"/>
        <v>5.0714285714285712</v>
      </c>
      <c r="H1457" s="188">
        <f t="shared" si="504"/>
        <v>5.0714285714285712</v>
      </c>
      <c r="I1457" s="186">
        <f t="shared" si="504"/>
        <v>5.0857142857142854</v>
      </c>
      <c r="J1457" s="188">
        <f t="shared" si="504"/>
        <v>5.0714285714285712</v>
      </c>
      <c r="K1457" s="186">
        <f t="shared" si="504"/>
        <v>5.0857142857142854</v>
      </c>
      <c r="L1457" s="188">
        <f t="shared" si="504"/>
        <v>5.1142857142857139</v>
      </c>
      <c r="M1457" s="186">
        <f t="shared" si="504"/>
        <v>5.1142857142857139</v>
      </c>
      <c r="N1457" s="120">
        <f>SUM(B1457:M1457)</f>
        <v>60.614285714285714</v>
      </c>
    </row>
    <row r="1458" spans="1:14" s="9" customFormat="1" ht="23.25" customHeight="1" x14ac:dyDescent="0.25">
      <c r="A1458" s="12" t="s">
        <v>234</v>
      </c>
      <c r="B1458" s="123">
        <f t="shared" ref="B1458:M1458" si="505">IF(B79=0,0,B1452/B79)</f>
        <v>6.0311284046692606</v>
      </c>
      <c r="C1458" s="111">
        <f t="shared" si="505"/>
        <v>7.144117647058823</v>
      </c>
      <c r="D1458" s="189">
        <f t="shared" si="505"/>
        <v>7.286769644056414</v>
      </c>
      <c r="E1458" s="111">
        <f t="shared" si="505"/>
        <v>6.3016157989228008</v>
      </c>
      <c r="F1458" s="189">
        <f t="shared" si="505"/>
        <v>6.1303370786516851</v>
      </c>
      <c r="G1458" s="111">
        <f t="shared" si="505"/>
        <v>5.8006535947712417</v>
      </c>
      <c r="H1458" s="189">
        <f t="shared" si="505"/>
        <v>6.0005452562704464</v>
      </c>
      <c r="I1458" s="111">
        <f t="shared" si="505"/>
        <v>5.6277409484956662</v>
      </c>
      <c r="J1458" s="189">
        <f t="shared" si="505"/>
        <v>5.6982343499197441</v>
      </c>
      <c r="K1458" s="111">
        <f t="shared" si="505"/>
        <v>6.281161070005691</v>
      </c>
      <c r="L1458" s="189">
        <f t="shared" si="505"/>
        <v>6.0541149943630215</v>
      </c>
      <c r="M1458" s="111">
        <f t="shared" si="505"/>
        <v>7.0018927444794947</v>
      </c>
      <c r="N1458" s="120">
        <f>SUM(B1458:M1458)</f>
        <v>75.358311531664285</v>
      </c>
    </row>
    <row r="1459" spans="1:14" s="9" customFormat="1" ht="23.25" customHeight="1" x14ac:dyDescent="0.25">
      <c r="A1459" s="12" t="s">
        <v>342</v>
      </c>
      <c r="B1459" s="123">
        <f t="shared" ref="B1459:F1463" si="506">IF(B80=0,0,B1453/B80)</f>
        <v>0</v>
      </c>
      <c r="C1459" s="111">
        <f t="shared" si="506"/>
        <v>0</v>
      </c>
      <c r="D1459" s="123">
        <f t="shared" si="506"/>
        <v>0</v>
      </c>
      <c r="E1459" s="111">
        <f t="shared" si="506"/>
        <v>0</v>
      </c>
      <c r="F1459" s="123">
        <f t="shared" si="506"/>
        <v>0</v>
      </c>
      <c r="G1459" s="111">
        <f t="shared" ref="G1459:H1459" si="507">IF(G80=0,0,G1453/G80)</f>
        <v>0</v>
      </c>
      <c r="H1459" s="123">
        <f t="shared" si="507"/>
        <v>0</v>
      </c>
      <c r="I1459" s="111">
        <f t="shared" ref="I1459" si="508">IF(I80=0,0,I1453/I80)</f>
        <v>0</v>
      </c>
      <c r="J1459" s="123">
        <f t="shared" ref="J1459:K1459" si="509">IF(J80=0,0,J1453/J80)</f>
        <v>0</v>
      </c>
      <c r="K1459" s="111">
        <f t="shared" si="509"/>
        <v>0</v>
      </c>
      <c r="L1459" s="123">
        <f t="shared" ref="L1459:M1459" si="510">IF(L80=0,0,L1453/L80)</f>
        <v>0</v>
      </c>
      <c r="M1459" s="111">
        <f t="shared" si="510"/>
        <v>0</v>
      </c>
      <c r="N1459" s="120">
        <f t="shared" si="503"/>
        <v>0</v>
      </c>
    </row>
    <row r="1460" spans="1:14" s="9" customFormat="1" ht="23.25" customHeight="1" x14ac:dyDescent="0.25">
      <c r="A1460" s="12" t="s">
        <v>235</v>
      </c>
      <c r="B1460" s="123">
        <f t="shared" si="506"/>
        <v>0</v>
      </c>
      <c r="C1460" s="111">
        <f t="shared" si="506"/>
        <v>0</v>
      </c>
      <c r="D1460" s="123">
        <f t="shared" si="506"/>
        <v>0</v>
      </c>
      <c r="E1460" s="111">
        <f t="shared" si="506"/>
        <v>0</v>
      </c>
      <c r="F1460" s="123">
        <f t="shared" ref="F1460:G1460" si="511">IF(F81=0,0,F1454/F81)</f>
        <v>0</v>
      </c>
      <c r="G1460" s="111">
        <f t="shared" si="511"/>
        <v>0</v>
      </c>
      <c r="H1460" s="123">
        <f t="shared" ref="H1460:I1460" si="512">IF(H81=0,0,H1454/H81)</f>
        <v>0</v>
      </c>
      <c r="I1460" s="111">
        <f t="shared" si="512"/>
        <v>0</v>
      </c>
      <c r="J1460" s="123">
        <f t="shared" ref="J1460:K1460" si="513">IF(J81=0,0,J1454/J81)</f>
        <v>0</v>
      </c>
      <c r="K1460" s="111">
        <f t="shared" si="513"/>
        <v>0</v>
      </c>
      <c r="L1460" s="123">
        <f t="shared" ref="L1460:M1460" si="514">IF(L81=0,0,L1454/L81)</f>
        <v>0</v>
      </c>
      <c r="M1460" s="111">
        <f t="shared" si="514"/>
        <v>0</v>
      </c>
      <c r="N1460" s="120">
        <f t="shared" si="503"/>
        <v>0</v>
      </c>
    </row>
    <row r="1461" spans="1:14" s="9" customFormat="1" ht="23.25" customHeight="1" x14ac:dyDescent="0.25">
      <c r="A1461" s="12" t="s">
        <v>236</v>
      </c>
      <c r="B1461" s="123">
        <f t="shared" si="506"/>
        <v>0.56975308641975309</v>
      </c>
      <c r="C1461" s="111">
        <f t="shared" si="506"/>
        <v>0.32589285714285715</v>
      </c>
      <c r="D1461" s="123">
        <f t="shared" si="506"/>
        <v>0.29080687830687829</v>
      </c>
      <c r="E1461" s="111">
        <f t="shared" si="506"/>
        <v>0.35969982078853052</v>
      </c>
      <c r="F1461" s="123">
        <f t="shared" ref="F1461:G1461" si="515">IF(F82=0,0,F1455/F82)</f>
        <v>0.56785714285714284</v>
      </c>
      <c r="G1461" s="111">
        <f t="shared" si="515"/>
        <v>4.5963383838383844</v>
      </c>
      <c r="H1461" s="123">
        <f t="shared" ref="H1461:I1461" si="516">IF(H82=0,0,H1455/H82)</f>
        <v>1.1587500000000002</v>
      </c>
      <c r="I1461" s="111">
        <f t="shared" si="516"/>
        <v>2.1506944444444445</v>
      </c>
      <c r="J1461" s="123">
        <f t="shared" ref="J1461:K1461" si="517">IF(J82=0,0,J1455/J82)</f>
        <v>1.9074074074074074</v>
      </c>
      <c r="K1461" s="111">
        <f t="shared" si="517"/>
        <v>1.1026422764227644</v>
      </c>
      <c r="L1461" s="123">
        <f t="shared" ref="L1461:M1461" si="518">IF(L82=0,0,L1455/L82)</f>
        <v>5.159313725490196</v>
      </c>
      <c r="M1461" s="111">
        <f t="shared" si="518"/>
        <v>1.0729166666666667</v>
      </c>
      <c r="N1461" s="120">
        <f t="shared" si="503"/>
        <v>19.262072689785025</v>
      </c>
    </row>
    <row r="1462" spans="1:14" s="9" customFormat="1" ht="23.25" customHeight="1" x14ac:dyDescent="0.25">
      <c r="A1462" s="12" t="s">
        <v>237</v>
      </c>
      <c r="B1462" s="123">
        <f t="shared" si="506"/>
        <v>0</v>
      </c>
      <c r="C1462" s="111">
        <f t="shared" si="506"/>
        <v>0</v>
      </c>
      <c r="D1462" s="123">
        <f t="shared" si="506"/>
        <v>0</v>
      </c>
      <c r="E1462" s="111">
        <f t="shared" si="506"/>
        <v>0</v>
      </c>
      <c r="F1462" s="123">
        <f t="shared" ref="F1462:G1462" si="519">IF(F83=0,0,F1456/F83)</f>
        <v>0</v>
      </c>
      <c r="G1462" s="111">
        <f t="shared" si="519"/>
        <v>0</v>
      </c>
      <c r="H1462" s="123">
        <f t="shared" ref="H1462:I1462" si="520">IF(H83=0,0,H1456/H83)</f>
        <v>0</v>
      </c>
      <c r="I1462" s="111">
        <f t="shared" si="520"/>
        <v>0</v>
      </c>
      <c r="J1462" s="123">
        <f t="shared" ref="J1462:K1462" si="521">IF(J83=0,0,J1456/J83)</f>
        <v>0</v>
      </c>
      <c r="K1462" s="111">
        <f t="shared" si="521"/>
        <v>1.2626262626262625E-3</v>
      </c>
      <c r="L1462" s="123">
        <f t="shared" ref="L1462:M1462" si="522">IF(L83=0,0,L1456/L83)</f>
        <v>0</v>
      </c>
      <c r="M1462" s="111">
        <f t="shared" si="522"/>
        <v>4.8389479905437353E-3</v>
      </c>
      <c r="N1462" s="120">
        <f>SUM(B1462:M1462)</f>
        <v>6.1015742531699974E-3</v>
      </c>
    </row>
    <row r="1463" spans="1:14" s="9" customFormat="1" ht="23.25" customHeight="1" x14ac:dyDescent="0.25">
      <c r="A1463" s="12" t="s">
        <v>238</v>
      </c>
      <c r="B1463" s="123">
        <f t="shared" si="506"/>
        <v>0.16666666666666666</v>
      </c>
      <c r="C1463" s="111">
        <f t="shared" si="506"/>
        <v>0.18359788359788359</v>
      </c>
      <c r="D1463" s="123">
        <f t="shared" si="506"/>
        <v>0.18518518518518517</v>
      </c>
      <c r="E1463" s="111">
        <f t="shared" si="506"/>
        <v>0.16175115207373272</v>
      </c>
      <c r="F1463" s="123">
        <f t="shared" ref="F1463:G1463" si="523">IF(F84=0,0,F1457/F84)</f>
        <v>0.19340659340659341</v>
      </c>
      <c r="G1463" s="111">
        <f t="shared" si="523"/>
        <v>0.16904761904761903</v>
      </c>
      <c r="H1463" s="123">
        <f t="shared" ref="H1463:I1463" si="524">IF(H84=0,0,H1457/H84)</f>
        <v>0.16359447004608293</v>
      </c>
      <c r="I1463" s="111">
        <f t="shared" si="524"/>
        <v>0.13040293040293038</v>
      </c>
      <c r="J1463" s="123">
        <f t="shared" ref="J1463:K1463" si="525">IF(J84=0,0,J1457/J84)</f>
        <v>0.12074829931972789</v>
      </c>
      <c r="K1463" s="111">
        <f t="shared" si="525"/>
        <v>0.12714285714285714</v>
      </c>
      <c r="L1463" s="123">
        <f t="shared" ref="L1463:M1463" si="526">IF(L84=0,0,L1457/L84)</f>
        <v>0.12785714285714284</v>
      </c>
      <c r="M1463" s="111">
        <f t="shared" si="526"/>
        <v>0.15042016806722688</v>
      </c>
      <c r="N1463" s="120">
        <f t="shared" si="503"/>
        <v>1.8798209678136488</v>
      </c>
    </row>
    <row r="1464" spans="1:14" s="9" customFormat="1" ht="23.25" customHeight="1" x14ac:dyDescent="0.25">
      <c r="A1464" s="10" t="s">
        <v>239</v>
      </c>
      <c r="B1464" s="106">
        <v>35</v>
      </c>
      <c r="C1464" s="92">
        <v>35</v>
      </c>
      <c r="D1464" s="175">
        <v>35</v>
      </c>
      <c r="E1464" s="19">
        <v>35</v>
      </c>
      <c r="F1464" s="175">
        <v>35</v>
      </c>
      <c r="G1464" s="19">
        <v>35</v>
      </c>
      <c r="H1464" s="106">
        <v>35</v>
      </c>
      <c r="I1464" s="19">
        <v>35</v>
      </c>
      <c r="J1464" s="106">
        <v>35</v>
      </c>
      <c r="K1464" s="19">
        <v>35</v>
      </c>
      <c r="L1464" s="106">
        <v>35</v>
      </c>
      <c r="M1464" s="19">
        <v>35</v>
      </c>
      <c r="N1464" s="105">
        <f t="shared" si="503"/>
        <v>420</v>
      </c>
    </row>
    <row r="1465" spans="1:14" s="9" customFormat="1" ht="23.25" customHeight="1" x14ac:dyDescent="0.25">
      <c r="A1465" s="12" t="s">
        <v>240</v>
      </c>
      <c r="B1465" s="168">
        <v>0</v>
      </c>
      <c r="C1465" s="83">
        <v>0</v>
      </c>
      <c r="D1465" s="190">
        <v>0</v>
      </c>
      <c r="E1465" s="83">
        <v>0</v>
      </c>
      <c r="F1465" s="168">
        <v>0</v>
      </c>
      <c r="G1465" s="83">
        <v>0</v>
      </c>
      <c r="H1465" s="168">
        <v>0</v>
      </c>
      <c r="I1465" s="83">
        <v>0</v>
      </c>
      <c r="J1465" s="168">
        <v>0</v>
      </c>
      <c r="K1465" s="83">
        <v>0</v>
      </c>
      <c r="L1465" s="168">
        <v>0</v>
      </c>
      <c r="M1465" s="83">
        <v>0</v>
      </c>
      <c r="N1465" s="105">
        <f t="shared" si="503"/>
        <v>0</v>
      </c>
    </row>
    <row r="1466" spans="1:14" s="9" customFormat="1" ht="12" customHeight="1" x14ac:dyDescent="0.25">
      <c r="A1466" s="56"/>
      <c r="B1466" s="58"/>
      <c r="C1466" s="58"/>
      <c r="D1466" s="58"/>
      <c r="E1466" s="58"/>
      <c r="F1466" s="58"/>
      <c r="G1466" s="58"/>
      <c r="H1466" s="58"/>
      <c r="I1466" s="58"/>
      <c r="J1466" s="58"/>
      <c r="K1466" s="58"/>
      <c r="L1466" s="58"/>
      <c r="M1466" s="58"/>
      <c r="N1466" s="58"/>
    </row>
    <row r="1467" spans="1:14" s="99" customFormat="1" ht="23.25" customHeight="1" x14ac:dyDescent="0.25">
      <c r="A1467" s="138" t="s">
        <v>189</v>
      </c>
      <c r="B1467" s="170"/>
      <c r="C1467" s="170"/>
      <c r="D1467" s="170"/>
      <c r="E1467" s="170"/>
      <c r="F1467" s="170"/>
      <c r="G1467" s="170"/>
      <c r="H1467" s="170"/>
      <c r="I1467" s="170"/>
      <c r="J1467" s="170"/>
      <c r="K1467" s="170"/>
      <c r="L1467" s="170"/>
      <c r="M1467" s="170"/>
      <c r="N1467" s="171"/>
    </row>
    <row r="1468" spans="1:14" s="9" customFormat="1" ht="12" customHeight="1" x14ac:dyDescent="0.25">
      <c r="A1468" s="39"/>
      <c r="B1468" s="40"/>
      <c r="C1468" s="40"/>
      <c r="D1468" s="40"/>
      <c r="E1468" s="40"/>
      <c r="F1468" s="40"/>
      <c r="G1468" s="40"/>
      <c r="H1468" s="40"/>
      <c r="I1468" s="40"/>
      <c r="J1468" s="40"/>
      <c r="K1468" s="40"/>
      <c r="L1468" s="40"/>
      <c r="M1468" s="40"/>
      <c r="N1468" s="8"/>
    </row>
    <row r="1469" spans="1:14" s="9" customFormat="1" ht="23.25" customHeight="1" x14ac:dyDescent="0.25">
      <c r="A1469" s="13" t="s">
        <v>190</v>
      </c>
      <c r="B1469" s="105">
        <f>B51</f>
        <v>1799</v>
      </c>
      <c r="C1469" s="44">
        <f t="shared" ref="C1469:M1469" si="527">C51</f>
        <v>1360</v>
      </c>
      <c r="D1469" s="176">
        <f t="shared" si="527"/>
        <v>1489</v>
      </c>
      <c r="E1469" s="44">
        <f t="shared" si="527"/>
        <v>1671</v>
      </c>
      <c r="F1469" s="176">
        <f t="shared" si="527"/>
        <v>1780</v>
      </c>
      <c r="G1469" s="44">
        <f t="shared" si="527"/>
        <v>1836</v>
      </c>
      <c r="H1469" s="176">
        <f t="shared" si="527"/>
        <v>1834</v>
      </c>
      <c r="I1469" s="44">
        <f t="shared" si="527"/>
        <v>1961</v>
      </c>
      <c r="J1469" s="176">
        <f t="shared" si="527"/>
        <v>1869</v>
      </c>
      <c r="K1469" s="44">
        <f t="shared" si="527"/>
        <v>1757</v>
      </c>
      <c r="L1469" s="105">
        <f t="shared" si="527"/>
        <v>1774</v>
      </c>
      <c r="M1469" s="44">
        <f t="shared" si="527"/>
        <v>1585</v>
      </c>
      <c r="N1469" s="105">
        <f t="shared" ref="N1469:N1483" si="528">SUM(B1469:M1469)</f>
        <v>20715</v>
      </c>
    </row>
    <row r="1470" spans="1:14" s="9" customFormat="1" ht="23.25" customHeight="1" x14ac:dyDescent="0.25">
      <c r="A1470" s="13" t="s">
        <v>35</v>
      </c>
      <c r="B1470" s="223">
        <f>B262</f>
        <v>82.903225806451616</v>
      </c>
      <c r="C1470" s="225">
        <f t="shared" ref="C1470:M1470" si="529">C262</f>
        <v>69.387755102040813</v>
      </c>
      <c r="D1470" s="240">
        <f t="shared" si="529"/>
        <v>68.617511520737324</v>
      </c>
      <c r="E1470" s="225">
        <f t="shared" si="529"/>
        <v>79.571428571428569</v>
      </c>
      <c r="F1470" s="240">
        <f t="shared" si="529"/>
        <v>82.027649769585253</v>
      </c>
      <c r="G1470" s="225">
        <f t="shared" si="529"/>
        <v>87.428571428571431</v>
      </c>
      <c r="H1470" s="240">
        <f t="shared" si="529"/>
        <v>84.516129032258064</v>
      </c>
      <c r="I1470" s="225">
        <f t="shared" si="529"/>
        <v>90.36866359447005</v>
      </c>
      <c r="J1470" s="240">
        <f t="shared" si="529"/>
        <v>89</v>
      </c>
      <c r="K1470" s="225">
        <f t="shared" si="529"/>
        <v>80.967741935483872</v>
      </c>
      <c r="L1470" s="223">
        <f t="shared" si="529"/>
        <v>84.476190476190482</v>
      </c>
      <c r="M1470" s="225">
        <f t="shared" si="529"/>
        <v>73.041474654377879</v>
      </c>
      <c r="N1470" s="120">
        <f t="shared" si="528"/>
        <v>972.30634189159537</v>
      </c>
    </row>
    <row r="1471" spans="1:14" s="9" customFormat="1" ht="23.25" customHeight="1" x14ac:dyDescent="0.25">
      <c r="A1471" s="13" t="s">
        <v>191</v>
      </c>
      <c r="B1471" s="120">
        <f>B69</f>
        <v>58.032258064516128</v>
      </c>
      <c r="C1471" s="135">
        <f t="shared" ref="C1471:M1471" si="530">C69</f>
        <v>48.571428571428569</v>
      </c>
      <c r="D1471" s="241">
        <f t="shared" si="530"/>
        <v>48.032258064516128</v>
      </c>
      <c r="E1471" s="135">
        <f t="shared" si="530"/>
        <v>55.7</v>
      </c>
      <c r="F1471" s="241">
        <f t="shared" si="530"/>
        <v>57.41935483870968</v>
      </c>
      <c r="G1471" s="135">
        <f t="shared" si="530"/>
        <v>61.2</v>
      </c>
      <c r="H1471" s="241">
        <f t="shared" si="530"/>
        <v>59.161290322580641</v>
      </c>
      <c r="I1471" s="135">
        <f t="shared" si="530"/>
        <v>63.258064516129032</v>
      </c>
      <c r="J1471" s="241">
        <f>J69</f>
        <v>62.3</v>
      </c>
      <c r="K1471" s="135">
        <f t="shared" si="530"/>
        <v>56.677419354838712</v>
      </c>
      <c r="L1471" s="120">
        <f t="shared" si="530"/>
        <v>59.13333333333334</v>
      </c>
      <c r="M1471" s="135">
        <f t="shared" si="530"/>
        <v>51.129032258064512</v>
      </c>
      <c r="N1471" s="120">
        <f t="shared" si="528"/>
        <v>680.61443932411657</v>
      </c>
    </row>
    <row r="1472" spans="1:14" s="9" customFormat="1" ht="23.25" customHeight="1" x14ac:dyDescent="0.25">
      <c r="A1472" s="13" t="s">
        <v>192</v>
      </c>
      <c r="B1472" s="120">
        <f t="shared" ref="B1472:M1472" si="531">B298</f>
        <v>3.5571428571428569</v>
      </c>
      <c r="C1472" s="135">
        <f t="shared" si="531"/>
        <v>3.0428571428571427</v>
      </c>
      <c r="D1472" s="241">
        <f t="shared" si="531"/>
        <v>3.4285714285714284</v>
      </c>
      <c r="E1472" s="135">
        <f t="shared" si="531"/>
        <v>3.6857142857142855</v>
      </c>
      <c r="F1472" s="241">
        <f t="shared" si="531"/>
        <v>3.657142857142857</v>
      </c>
      <c r="G1472" s="135">
        <f t="shared" si="531"/>
        <v>3.6285714285714286</v>
      </c>
      <c r="H1472" s="241">
        <f t="shared" si="531"/>
        <v>4.0428571428571427</v>
      </c>
      <c r="I1472" s="135">
        <f t="shared" si="531"/>
        <v>3.8857142857142857</v>
      </c>
      <c r="J1472" s="241">
        <f t="shared" si="531"/>
        <v>3.8714285714285714</v>
      </c>
      <c r="K1472" s="135">
        <f t="shared" si="531"/>
        <v>3.3714285714285714</v>
      </c>
      <c r="L1472" s="241">
        <f t="shared" si="531"/>
        <v>3.1857142857142855</v>
      </c>
      <c r="M1472" s="135">
        <f t="shared" si="531"/>
        <v>3.1285714285714286</v>
      </c>
      <c r="N1472" s="120">
        <f t="shared" si="528"/>
        <v>42.485714285714288</v>
      </c>
    </row>
    <row r="1473" spans="1:14" s="4" customFormat="1" ht="23.25" customHeight="1" x14ac:dyDescent="0.25">
      <c r="A1473" s="13" t="s">
        <v>339</v>
      </c>
      <c r="B1473" s="120">
        <f>B345</f>
        <v>4.4897959183673466</v>
      </c>
      <c r="C1473" s="135">
        <f>C345</f>
        <v>7.2115384615384608</v>
      </c>
      <c r="D1473" s="241">
        <f t="shared" ref="D1473:M1473" si="532">D345</f>
        <v>7.6595744680851059</v>
      </c>
      <c r="E1473" s="135">
        <f t="shared" si="532"/>
        <v>6.666666666666667</v>
      </c>
      <c r="F1473" s="241">
        <f t="shared" si="532"/>
        <v>7.4803149606299222</v>
      </c>
      <c r="G1473" s="135">
        <f t="shared" si="532"/>
        <v>4.3999999999999995</v>
      </c>
      <c r="H1473" s="241">
        <f t="shared" si="532"/>
        <v>3.2727272727272729</v>
      </c>
      <c r="I1473" s="135">
        <f t="shared" si="532"/>
        <v>5.7251908396946565</v>
      </c>
      <c r="J1473" s="241">
        <f t="shared" si="532"/>
        <v>4.868913857677903</v>
      </c>
      <c r="K1473" s="135">
        <f t="shared" si="532"/>
        <v>6.9264069264069263</v>
      </c>
      <c r="L1473" s="120">
        <f t="shared" si="532"/>
        <v>6.8181818181818175</v>
      </c>
      <c r="M1473" s="135">
        <f t="shared" si="532"/>
        <v>6.3106796116504853</v>
      </c>
      <c r="N1473" s="120">
        <f t="shared" si="528"/>
        <v>71.829990801626565</v>
      </c>
    </row>
    <row r="1474" spans="1:14" s="4" customFormat="1" ht="23.25" customHeight="1" x14ac:dyDescent="0.25">
      <c r="A1474" s="13" t="s">
        <v>341</v>
      </c>
      <c r="B1474" s="120">
        <f>B351</f>
        <v>1.1363636363636365</v>
      </c>
      <c r="C1474" s="135">
        <f>C351</f>
        <v>1.3513513513513513</v>
      </c>
      <c r="D1474" s="241">
        <f t="shared" ref="D1474:M1474" si="533">D351</f>
        <v>2.083333333333333</v>
      </c>
      <c r="E1474" s="135">
        <f t="shared" si="533"/>
        <v>1.3513513513513513</v>
      </c>
      <c r="F1474" s="241">
        <f t="shared" si="533"/>
        <v>4.3062200956937797</v>
      </c>
      <c r="G1474" s="135">
        <f t="shared" si="533"/>
        <v>0.46948356807511737</v>
      </c>
      <c r="H1474" s="241">
        <f t="shared" si="533"/>
        <v>0</v>
      </c>
      <c r="I1474" s="135">
        <f t="shared" si="533"/>
        <v>1.3215859030837005</v>
      </c>
      <c r="J1474" s="241">
        <f t="shared" si="533"/>
        <v>1.7621145374449341</v>
      </c>
      <c r="K1474" s="135">
        <f t="shared" si="533"/>
        <v>0.56497175141242939</v>
      </c>
      <c r="L1474" s="120">
        <f t="shared" si="533"/>
        <v>1.6877637130801688</v>
      </c>
      <c r="M1474" s="135">
        <f t="shared" si="533"/>
        <v>1.5957446808510638</v>
      </c>
      <c r="N1474" s="120">
        <f t="shared" si="528"/>
        <v>17.630283922040864</v>
      </c>
    </row>
    <row r="1475" spans="1:14" s="4" customFormat="1" ht="23.25" customHeight="1" x14ac:dyDescent="0.25">
      <c r="A1475" s="13" t="s">
        <v>193</v>
      </c>
      <c r="B1475" s="105">
        <v>0</v>
      </c>
      <c r="C1475" s="44">
        <v>0</v>
      </c>
      <c r="D1475" s="176">
        <v>0</v>
      </c>
      <c r="E1475" s="44">
        <v>0</v>
      </c>
      <c r="F1475" s="176">
        <v>0</v>
      </c>
      <c r="G1475" s="44">
        <v>0</v>
      </c>
      <c r="H1475" s="176">
        <v>0</v>
      </c>
      <c r="I1475" s="44">
        <v>0</v>
      </c>
      <c r="J1475" s="176">
        <v>0</v>
      </c>
      <c r="K1475" s="44">
        <v>0</v>
      </c>
      <c r="L1475" s="105">
        <v>0</v>
      </c>
      <c r="M1475" s="44">
        <v>0</v>
      </c>
      <c r="N1475" s="120">
        <f t="shared" si="528"/>
        <v>0</v>
      </c>
    </row>
    <row r="1476" spans="1:14" s="4" customFormat="1" ht="23.25" customHeight="1" x14ac:dyDescent="0.25">
      <c r="A1476" s="13" t="s">
        <v>194</v>
      </c>
      <c r="B1476" s="120">
        <f>B379</f>
        <v>5.67741935483871</v>
      </c>
      <c r="C1476" s="135">
        <f>C379</f>
        <v>5.2857142857142856</v>
      </c>
      <c r="D1476" s="241">
        <f t="shared" ref="D1476:M1476" si="534">D379</f>
        <v>6.193548387096774</v>
      </c>
      <c r="E1476" s="135">
        <f t="shared" si="534"/>
        <v>6.9</v>
      </c>
      <c r="F1476" s="241">
        <f t="shared" si="534"/>
        <v>6.193548387096774</v>
      </c>
      <c r="G1476" s="135">
        <f t="shared" si="534"/>
        <v>6.5666666666666664</v>
      </c>
      <c r="H1476" s="241">
        <f t="shared" si="534"/>
        <v>6.612903225806452</v>
      </c>
      <c r="I1476" s="135">
        <f t="shared" si="534"/>
        <v>6.4516129032258061</v>
      </c>
      <c r="J1476" s="241">
        <f t="shared" si="534"/>
        <v>7.5666666666666664</v>
      </c>
      <c r="K1476" s="135">
        <f t="shared" si="534"/>
        <v>5.161290322580645</v>
      </c>
      <c r="L1476" s="120">
        <f t="shared" si="534"/>
        <v>6.7333333333333334</v>
      </c>
      <c r="M1476" s="135">
        <f t="shared" si="534"/>
        <v>5.903225806451613</v>
      </c>
      <c r="N1476" s="120">
        <f t="shared" si="528"/>
        <v>75.245929339477726</v>
      </c>
    </row>
    <row r="1477" spans="1:14" s="4" customFormat="1" ht="23.25" customHeight="1" x14ac:dyDescent="0.25">
      <c r="A1477" s="13" t="s">
        <v>195</v>
      </c>
      <c r="B1477" s="120">
        <f>B395</f>
        <v>0.67741935483870963</v>
      </c>
      <c r="C1477" s="135">
        <f>C395</f>
        <v>0.75</v>
      </c>
      <c r="D1477" s="241">
        <f t="shared" ref="D1477:M1477" si="535">D395</f>
        <v>0.45161290322580644</v>
      </c>
      <c r="E1477" s="135">
        <f t="shared" si="535"/>
        <v>0.76666666666666672</v>
      </c>
      <c r="F1477" s="241">
        <f t="shared" si="535"/>
        <v>0.67741935483870963</v>
      </c>
      <c r="G1477" s="135">
        <f t="shared" si="535"/>
        <v>0.66666666666666663</v>
      </c>
      <c r="H1477" s="241">
        <f t="shared" si="535"/>
        <v>0.64516129032258063</v>
      </c>
      <c r="I1477" s="135">
        <f t="shared" si="535"/>
        <v>1.032258064516129</v>
      </c>
      <c r="J1477" s="241">
        <f t="shared" si="535"/>
        <v>1.2</v>
      </c>
      <c r="K1477" s="135">
        <f t="shared" si="535"/>
        <v>1.096774193548387</v>
      </c>
      <c r="L1477" s="120">
        <f t="shared" si="535"/>
        <v>1.2</v>
      </c>
      <c r="M1477" s="135">
        <f t="shared" si="535"/>
        <v>0.967741935483871</v>
      </c>
      <c r="N1477" s="120">
        <f t="shared" si="528"/>
        <v>10.131720430107528</v>
      </c>
    </row>
    <row r="1478" spans="1:14" s="4" customFormat="1" ht="23.25" customHeight="1" x14ac:dyDescent="0.25">
      <c r="A1478" s="31" t="s">
        <v>196</v>
      </c>
      <c r="B1478" s="120">
        <f>B368</f>
        <v>3.5714285714285712E-2</v>
      </c>
      <c r="C1478" s="135">
        <f>C368</f>
        <v>9.6774193548387094E-2</v>
      </c>
      <c r="D1478" s="241">
        <f t="shared" ref="D1478:M1478" si="536">D368</f>
        <v>0.1</v>
      </c>
      <c r="E1478" s="135">
        <f t="shared" si="536"/>
        <v>0.12903225806451613</v>
      </c>
      <c r="F1478" s="241">
        <f t="shared" si="536"/>
        <v>0</v>
      </c>
      <c r="G1478" s="135">
        <f t="shared" si="536"/>
        <v>6.4516129032258063E-2</v>
      </c>
      <c r="H1478" s="241">
        <f t="shared" si="536"/>
        <v>9.6774193548387094E-2</v>
      </c>
      <c r="I1478" s="135">
        <f t="shared" si="536"/>
        <v>0.13333333333333333</v>
      </c>
      <c r="J1478" s="241">
        <f t="shared" si="536"/>
        <v>6.4516129032258063E-2</v>
      </c>
      <c r="K1478" s="135">
        <f t="shared" si="536"/>
        <v>0</v>
      </c>
      <c r="L1478" s="120">
        <f t="shared" si="536"/>
        <v>3.3333333333333333E-2</v>
      </c>
      <c r="M1478" s="135">
        <f t="shared" si="536"/>
        <v>9.6774193548387094E-2</v>
      </c>
      <c r="N1478" s="120">
        <f t="shared" si="528"/>
        <v>0.85076804915514592</v>
      </c>
    </row>
    <row r="1479" spans="1:14" s="4" customFormat="1" ht="23.25" customHeight="1" x14ac:dyDescent="0.25">
      <c r="A1479" s="31" t="s">
        <v>197</v>
      </c>
      <c r="B1479" s="120">
        <f>B478</f>
        <v>47.903225806451616</v>
      </c>
      <c r="C1479" s="135">
        <f>C478</f>
        <v>58.678571428571431</v>
      </c>
      <c r="D1479" s="241">
        <f t="shared" ref="D1479:M1479" si="537">D478</f>
        <v>59.935483870967744</v>
      </c>
      <c r="E1479" s="135">
        <f t="shared" si="537"/>
        <v>58.9</v>
      </c>
      <c r="F1479" s="241">
        <f t="shared" si="537"/>
        <v>60.935483870967744</v>
      </c>
      <c r="G1479" s="135">
        <f t="shared" si="537"/>
        <v>65.666666666666671</v>
      </c>
      <c r="H1479" s="241">
        <f t="shared" si="537"/>
        <v>63.451612903225808</v>
      </c>
      <c r="I1479" s="135">
        <f t="shared" si="537"/>
        <v>66.032258064516128</v>
      </c>
      <c r="J1479" s="241">
        <f t="shared" si="537"/>
        <v>67.63333333333334</v>
      </c>
      <c r="K1479" s="135">
        <f t="shared" si="537"/>
        <v>57.258064516129032</v>
      </c>
      <c r="L1479" s="120">
        <f t="shared" si="537"/>
        <v>64.466666666666669</v>
      </c>
      <c r="M1479" s="135">
        <f t="shared" si="537"/>
        <v>49.258064516129032</v>
      </c>
      <c r="N1479" s="120">
        <f t="shared" si="528"/>
        <v>720.11943164362515</v>
      </c>
    </row>
    <row r="1480" spans="1:14" s="4" customFormat="1" ht="23.25" customHeight="1" x14ac:dyDescent="0.25">
      <c r="A1480" s="31" t="s">
        <v>293</v>
      </c>
      <c r="B1480" s="120">
        <f t="shared" ref="B1480:M1480" si="538">B1161/B1485</f>
        <v>473.80645161290323</v>
      </c>
      <c r="C1480" s="135">
        <f t="shared" si="538"/>
        <v>535.92857142857144</v>
      </c>
      <c r="D1480" s="241">
        <f t="shared" si="538"/>
        <v>548.16129032258061</v>
      </c>
      <c r="E1480" s="135">
        <f t="shared" si="538"/>
        <v>477.9</v>
      </c>
      <c r="F1480" s="241">
        <f t="shared" si="538"/>
        <v>588.35483870967744</v>
      </c>
      <c r="G1480" s="135">
        <f t="shared" si="538"/>
        <v>577.4666666666667</v>
      </c>
      <c r="H1480" s="241">
        <f t="shared" si="538"/>
        <v>583.90322580645159</v>
      </c>
      <c r="I1480" s="135">
        <f t="shared" si="538"/>
        <v>584.93548387096769</v>
      </c>
      <c r="J1480" s="241">
        <f t="shared" si="538"/>
        <v>621.9666666666667</v>
      </c>
      <c r="K1480" s="135">
        <f t="shared" si="538"/>
        <v>503.19354838709677</v>
      </c>
      <c r="L1480" s="120">
        <f t="shared" si="538"/>
        <v>544</v>
      </c>
      <c r="M1480" s="135">
        <f t="shared" si="538"/>
        <v>439.70967741935482</v>
      </c>
      <c r="N1480" s="120">
        <f t="shared" si="528"/>
        <v>6479.3264208909377</v>
      </c>
    </row>
    <row r="1481" spans="1:14" s="4" customFormat="1" ht="23.25" customHeight="1" x14ac:dyDescent="0.25">
      <c r="A1481" s="13" t="s">
        <v>198</v>
      </c>
      <c r="B1481" s="120">
        <f>B1182</f>
        <v>910.19354838709683</v>
      </c>
      <c r="C1481" s="135">
        <f>C1182</f>
        <v>830.21428571428567</v>
      </c>
      <c r="D1481" s="241">
        <f t="shared" ref="D1481:M1481" si="539">D1182</f>
        <v>732.06451612903231</v>
      </c>
      <c r="E1481" s="135">
        <f t="shared" si="539"/>
        <v>967.43333333333328</v>
      </c>
      <c r="F1481" s="241">
        <f t="shared" si="539"/>
        <v>893.90322580645159</v>
      </c>
      <c r="G1481" s="135">
        <f t="shared" si="539"/>
        <v>925.5</v>
      </c>
      <c r="H1481" s="241">
        <f t="shared" si="539"/>
        <v>931.77419354838707</v>
      </c>
      <c r="I1481" s="135">
        <f t="shared" si="539"/>
        <v>949.80645161290317</v>
      </c>
      <c r="J1481" s="241">
        <f t="shared" si="539"/>
        <v>931.23333333333335</v>
      </c>
      <c r="K1481" s="135">
        <f t="shared" si="539"/>
        <v>818.80645161290317</v>
      </c>
      <c r="L1481" s="120">
        <f t="shared" si="539"/>
        <v>915.43333333333328</v>
      </c>
      <c r="M1481" s="135">
        <f t="shared" si="539"/>
        <v>814.58064516129036</v>
      </c>
      <c r="N1481" s="120">
        <f t="shared" si="528"/>
        <v>10620.943317972349</v>
      </c>
    </row>
    <row r="1482" spans="1:14" s="4" customFormat="1" ht="23.25" customHeight="1" x14ac:dyDescent="0.25">
      <c r="A1482" s="13" t="s">
        <v>199</v>
      </c>
      <c r="B1482" s="120">
        <f t="shared" ref="B1482:M1482" si="540">B1217/B1485</f>
        <v>412.87096774193549</v>
      </c>
      <c r="C1482" s="135">
        <f t="shared" si="540"/>
        <v>417.25</v>
      </c>
      <c r="D1482" s="241">
        <f t="shared" si="540"/>
        <v>385.25806451612902</v>
      </c>
      <c r="E1482" s="135">
        <f t="shared" si="540"/>
        <v>401.83333333333331</v>
      </c>
      <c r="F1482" s="241">
        <f t="shared" si="540"/>
        <v>414.03225806451616</v>
      </c>
      <c r="G1482" s="135">
        <f t="shared" si="540"/>
        <v>420.83333333333331</v>
      </c>
      <c r="H1482" s="241">
        <f t="shared" si="540"/>
        <v>395</v>
      </c>
      <c r="I1482" s="135">
        <f t="shared" si="540"/>
        <v>153.16129032258064</v>
      </c>
      <c r="J1482" s="241">
        <f t="shared" si="540"/>
        <v>450.46666666666664</v>
      </c>
      <c r="K1482" s="135">
        <f t="shared" si="540"/>
        <v>420.32258064516128</v>
      </c>
      <c r="L1482" s="120">
        <f t="shared" si="540"/>
        <v>407.1</v>
      </c>
      <c r="M1482" s="135">
        <f t="shared" si="540"/>
        <v>401.64516129032256</v>
      </c>
      <c r="N1482" s="120">
        <f t="shared" si="528"/>
        <v>4679.7736559139785</v>
      </c>
    </row>
    <row r="1483" spans="1:14" s="4" customFormat="1" ht="23.25" customHeight="1" x14ac:dyDescent="0.25">
      <c r="A1483" s="13" t="s">
        <v>201</v>
      </c>
      <c r="B1483" s="120">
        <f>B1235</f>
        <v>18.438940542229862</v>
      </c>
      <c r="C1483" s="135">
        <f>C1235</f>
        <v>14.551057091500471</v>
      </c>
      <c r="D1483" s="241">
        <f t="shared" ref="D1483:M1483" si="541">D1235</f>
        <v>11.052499372017081</v>
      </c>
      <c r="E1483" s="135">
        <f t="shared" si="541"/>
        <v>16.258813770219827</v>
      </c>
      <c r="F1483" s="241">
        <f t="shared" si="541"/>
        <v>15.738215816127775</v>
      </c>
      <c r="G1483" s="135">
        <f t="shared" si="541"/>
        <v>18.059405940594058</v>
      </c>
      <c r="H1483" s="241">
        <f t="shared" si="541"/>
        <v>18.946508779093506</v>
      </c>
      <c r="I1483" s="135">
        <f t="shared" si="541"/>
        <v>38.121314237573714</v>
      </c>
      <c r="J1483" s="241">
        <f t="shared" si="541"/>
        <v>14.87346455527601</v>
      </c>
      <c r="K1483" s="135">
        <f t="shared" si="541"/>
        <v>13.046815042210284</v>
      </c>
      <c r="L1483" s="120">
        <f t="shared" si="541"/>
        <v>16.539752722508801</v>
      </c>
      <c r="M1483" s="135">
        <f t="shared" si="541"/>
        <v>17.428319010521243</v>
      </c>
      <c r="N1483" s="120">
        <f t="shared" si="528"/>
        <v>213.05510687987265</v>
      </c>
    </row>
    <row r="1484" spans="1:14" s="4" customFormat="1" ht="12" customHeight="1" x14ac:dyDescent="0.25">
      <c r="A1484" s="39"/>
      <c r="B1484" s="40"/>
      <c r="C1484" s="40"/>
      <c r="D1484" s="40"/>
      <c r="E1484" s="40"/>
      <c r="F1484" s="40"/>
      <c r="G1484" s="40"/>
      <c r="H1484" s="40"/>
      <c r="I1484" s="40"/>
      <c r="J1484" s="40"/>
      <c r="K1484" s="40"/>
      <c r="L1484" s="40"/>
      <c r="M1484" s="40"/>
      <c r="N1484" s="8"/>
    </row>
    <row r="1485" spans="1:14" s="4" customFormat="1" ht="23.25" customHeight="1" x14ac:dyDescent="0.25">
      <c r="A1485" s="31" t="s">
        <v>200</v>
      </c>
      <c r="B1485" s="133">
        <v>31</v>
      </c>
      <c r="C1485" s="59">
        <v>28</v>
      </c>
      <c r="D1485" s="133">
        <v>31</v>
      </c>
      <c r="E1485" s="59">
        <v>30</v>
      </c>
      <c r="F1485" s="133">
        <v>31</v>
      </c>
      <c r="G1485" s="59">
        <v>30</v>
      </c>
      <c r="H1485" s="133">
        <v>31</v>
      </c>
      <c r="I1485" s="59">
        <v>31</v>
      </c>
      <c r="J1485" s="133">
        <v>30</v>
      </c>
      <c r="K1485" s="59">
        <v>31</v>
      </c>
      <c r="L1485" s="133">
        <v>30</v>
      </c>
      <c r="M1485" s="59">
        <v>31</v>
      </c>
      <c r="N1485" s="105">
        <v>92</v>
      </c>
    </row>
    <row r="1486" spans="1:14" s="16" customFormat="1" ht="23.25" customHeight="1" x14ac:dyDescent="0.2">
      <c r="A1486" s="262" t="s">
        <v>402</v>
      </c>
      <c r="B1486" s="262"/>
      <c r="C1486" s="262"/>
      <c r="D1486" s="262"/>
      <c r="E1486" s="262"/>
      <c r="F1486" s="262"/>
      <c r="G1486" s="262"/>
      <c r="H1486" s="262"/>
      <c r="I1486" s="262"/>
      <c r="J1486" s="262"/>
      <c r="K1486" s="262"/>
      <c r="L1486" s="262"/>
      <c r="M1486" s="262"/>
      <c r="N1486" s="262"/>
    </row>
    <row r="1487" spans="1:14" ht="23.25" customHeight="1" x14ac:dyDescent="0.2">
      <c r="A1487" s="262"/>
      <c r="B1487" s="262"/>
      <c r="C1487" s="262"/>
      <c r="D1487" s="262"/>
      <c r="E1487" s="262"/>
      <c r="F1487" s="262"/>
      <c r="G1487" s="262"/>
      <c r="H1487" s="262"/>
      <c r="I1487" s="262"/>
      <c r="J1487" s="262"/>
      <c r="K1487" s="262"/>
      <c r="L1487" s="262"/>
      <c r="M1487" s="262"/>
      <c r="N1487" s="262"/>
    </row>
    <row r="1488" spans="1:14" ht="23.25" customHeight="1" x14ac:dyDescent="0.25">
      <c r="A1488" s="1"/>
      <c r="B1488" s="84"/>
      <c r="C1488" s="84"/>
      <c r="D1488" s="84"/>
      <c r="E1488" s="84"/>
      <c r="F1488" s="84"/>
      <c r="G1488" s="84"/>
      <c r="H1488" s="84"/>
      <c r="I1488" s="84"/>
      <c r="J1488" s="84"/>
      <c r="K1488" s="85"/>
      <c r="L1488" s="84"/>
      <c r="M1488" s="84"/>
      <c r="N1488" s="237"/>
    </row>
    <row r="1489" spans="1:14" ht="23.25" customHeight="1" x14ac:dyDescent="0.25">
      <c r="A1489" s="98"/>
      <c r="B1489" s="84"/>
      <c r="C1489" s="84"/>
      <c r="D1489" s="84"/>
      <c r="E1489" s="84"/>
      <c r="F1489" s="84"/>
      <c r="G1489" s="84"/>
      <c r="H1489" s="84"/>
      <c r="I1489" s="84"/>
      <c r="J1489" s="84"/>
      <c r="K1489" s="84"/>
      <c r="L1489" s="84"/>
      <c r="M1489" s="84"/>
      <c r="N1489" s="237"/>
    </row>
    <row r="1490" spans="1:14" ht="23.25" customHeight="1" x14ac:dyDescent="0.25">
      <c r="B1490" s="84"/>
      <c r="C1490" s="84"/>
      <c r="D1490" s="84"/>
      <c r="E1490" s="84"/>
      <c r="F1490" s="84"/>
      <c r="G1490" s="84"/>
      <c r="H1490" s="84"/>
      <c r="I1490" s="84"/>
      <c r="J1490" s="84"/>
      <c r="K1490" s="84"/>
      <c r="L1490" s="84"/>
      <c r="M1490" s="84"/>
      <c r="N1490" s="237"/>
    </row>
    <row r="1491" spans="1:14" ht="23.25" customHeight="1" x14ac:dyDescent="0.25">
      <c r="A1491" s="238"/>
      <c r="B1491" s="87"/>
      <c r="C1491" s="263"/>
      <c r="D1491" s="263"/>
      <c r="E1491" s="263"/>
      <c r="F1491" s="263"/>
      <c r="G1491" s="263"/>
      <c r="H1491" s="263"/>
      <c r="I1491" s="263"/>
      <c r="J1491" s="264"/>
      <c r="K1491" s="264"/>
      <c r="L1491" s="264"/>
      <c r="M1491" s="264"/>
      <c r="N1491" s="88"/>
    </row>
    <row r="1492" spans="1:14" ht="23.25" customHeight="1" x14ac:dyDescent="0.25">
      <c r="A1492" s="238" t="s">
        <v>422</v>
      </c>
      <c r="B1492" s="87"/>
      <c r="C1492" s="263"/>
      <c r="D1492" s="263"/>
      <c r="E1492" s="263"/>
      <c r="F1492" s="263"/>
      <c r="G1492" s="263"/>
      <c r="H1492" s="263"/>
      <c r="I1492" s="263"/>
      <c r="J1492" s="264"/>
      <c r="K1492" s="264"/>
      <c r="L1492" s="264"/>
      <c r="M1492" s="264"/>
      <c r="N1492" s="88"/>
    </row>
    <row r="1493" spans="1:14" ht="23.25" customHeight="1" x14ac:dyDescent="0.25">
      <c r="A1493" s="215" t="s">
        <v>423</v>
      </c>
      <c r="B1493" s="84"/>
      <c r="C1493" s="84"/>
      <c r="D1493" s="84"/>
      <c r="E1493" s="84"/>
      <c r="F1493" s="84"/>
      <c r="G1493" s="84"/>
      <c r="H1493" s="84"/>
      <c r="I1493" s="84"/>
      <c r="J1493" s="84"/>
      <c r="K1493" s="84"/>
      <c r="L1493" s="84"/>
      <c r="M1493" s="84"/>
      <c r="N1493" s="237"/>
    </row>
    <row r="1494" spans="1:14" ht="23.25" customHeight="1" x14ac:dyDescent="0.25">
      <c r="A1494" s="85"/>
      <c r="B1494" s="84"/>
      <c r="C1494" s="84"/>
      <c r="D1494" s="84"/>
      <c r="E1494" s="84"/>
      <c r="F1494" s="84"/>
      <c r="G1494" s="84"/>
      <c r="H1494" s="84"/>
      <c r="I1494" s="84"/>
      <c r="J1494" s="84"/>
      <c r="K1494" s="84"/>
      <c r="L1494" s="84"/>
      <c r="M1494" s="84"/>
      <c r="N1494" s="237"/>
    </row>
    <row r="1495" spans="1:14" ht="23.25" customHeight="1" x14ac:dyDescent="0.25">
      <c r="A1495" s="85"/>
      <c r="B1495" s="84"/>
      <c r="C1495" s="84"/>
      <c r="D1495" s="84"/>
      <c r="E1495" s="84"/>
      <c r="F1495" s="84"/>
      <c r="G1495" s="84"/>
      <c r="H1495" s="84"/>
      <c r="I1495" s="84"/>
      <c r="J1495" s="84"/>
      <c r="K1495" s="84"/>
      <c r="L1495" s="84"/>
      <c r="M1495" s="84"/>
      <c r="N1495" s="237"/>
    </row>
    <row r="1496" spans="1:14" x14ac:dyDescent="0.25">
      <c r="A1496" s="85"/>
      <c r="B1496" s="84"/>
      <c r="C1496" s="84"/>
      <c r="D1496" s="84"/>
      <c r="E1496" s="84"/>
      <c r="F1496" s="84"/>
      <c r="G1496" s="84"/>
      <c r="H1496" s="84"/>
      <c r="I1496" s="84"/>
      <c r="J1496" s="84"/>
      <c r="K1496" s="84"/>
      <c r="L1496" s="84"/>
      <c r="M1496" s="84"/>
      <c r="N1496" s="237"/>
    </row>
    <row r="1497" spans="1:14" x14ac:dyDescent="0.25">
      <c r="A1497" s="117"/>
      <c r="B1497" s="261"/>
      <c r="C1497" s="261"/>
      <c r="D1497" s="261"/>
      <c r="E1497" s="261"/>
      <c r="F1497" s="261"/>
      <c r="G1497" s="261"/>
      <c r="H1497" s="261"/>
      <c r="I1497" s="261"/>
      <c r="J1497" s="261"/>
      <c r="K1497" s="261"/>
      <c r="L1497" s="261"/>
      <c r="M1497" s="261"/>
      <c r="N1497" s="261"/>
    </row>
    <row r="1498" spans="1:14" x14ac:dyDescent="0.25">
      <c r="A1498" s="117"/>
      <c r="B1498" s="261"/>
      <c r="C1498" s="261"/>
      <c r="D1498" s="261"/>
      <c r="E1498" s="261"/>
      <c r="F1498" s="261"/>
      <c r="G1498" s="261"/>
      <c r="H1498" s="261"/>
      <c r="I1498" s="261"/>
      <c r="J1498" s="261"/>
      <c r="K1498" s="261"/>
      <c r="L1498" s="261"/>
      <c r="M1498" s="261"/>
      <c r="N1498" s="261"/>
    </row>
    <row r="1499" spans="1:14" x14ac:dyDescent="0.25">
      <c r="A1499" s="85"/>
      <c r="B1499" s="84"/>
      <c r="C1499" s="84"/>
      <c r="D1499" s="84"/>
      <c r="E1499" s="84"/>
      <c r="F1499" s="84"/>
      <c r="G1499" s="84"/>
      <c r="H1499" s="84"/>
      <c r="I1499" s="84"/>
      <c r="J1499" s="84"/>
      <c r="K1499" s="84"/>
      <c r="L1499" s="84"/>
      <c r="M1499" s="84"/>
      <c r="N1499" s="237"/>
    </row>
    <row r="1500" spans="1:14" x14ac:dyDescent="0.25">
      <c r="A1500" s="85"/>
      <c r="B1500" s="84"/>
      <c r="C1500" s="84"/>
      <c r="D1500" s="84"/>
      <c r="E1500" s="84"/>
      <c r="F1500" s="84"/>
      <c r="G1500" s="84"/>
      <c r="H1500" s="84"/>
      <c r="I1500" s="84"/>
      <c r="J1500" s="84"/>
      <c r="K1500" s="84"/>
      <c r="L1500" s="84"/>
      <c r="M1500" s="84"/>
      <c r="N1500" s="237"/>
    </row>
    <row r="1501" spans="1:14" x14ac:dyDescent="0.25">
      <c r="A1501" s="85"/>
      <c r="B1501" s="84"/>
      <c r="C1501" s="84"/>
      <c r="D1501" s="84"/>
      <c r="E1501" s="84"/>
      <c r="F1501" s="84"/>
      <c r="G1501" s="84"/>
      <c r="H1501" s="84"/>
      <c r="I1501" s="84"/>
      <c r="J1501" s="84"/>
      <c r="K1501" s="84"/>
      <c r="L1501" s="84"/>
      <c r="M1501" s="84"/>
      <c r="N1501" s="237"/>
    </row>
    <row r="1502" spans="1:14" x14ac:dyDescent="0.25">
      <c r="A1502" s="85"/>
      <c r="B1502" s="84"/>
      <c r="C1502" s="84"/>
      <c r="D1502" s="84"/>
      <c r="E1502" s="84"/>
      <c r="F1502" s="84"/>
      <c r="G1502" s="84"/>
      <c r="H1502" s="84"/>
      <c r="I1502" s="84"/>
      <c r="J1502" s="84"/>
      <c r="K1502" s="84"/>
      <c r="L1502" s="84"/>
      <c r="M1502" s="84"/>
      <c r="N1502" s="237"/>
    </row>
    <row r="1503" spans="1:14" x14ac:dyDescent="0.25">
      <c r="A1503" s="85"/>
      <c r="B1503" s="84"/>
      <c r="C1503" s="84"/>
      <c r="D1503" s="84"/>
      <c r="E1503" s="84"/>
      <c r="F1503" s="84"/>
      <c r="G1503" s="84"/>
      <c r="H1503" s="84"/>
      <c r="I1503" s="84"/>
      <c r="J1503" s="84"/>
      <c r="K1503" s="84"/>
      <c r="L1503" s="84"/>
      <c r="M1503" s="84"/>
      <c r="N1503" s="237"/>
    </row>
    <row r="1504" spans="1:14" x14ac:dyDescent="0.25">
      <c r="A1504" s="85"/>
      <c r="B1504" s="84"/>
      <c r="C1504" s="84"/>
      <c r="D1504" s="84"/>
      <c r="E1504" s="84"/>
      <c r="F1504" s="84"/>
      <c r="G1504" s="84"/>
      <c r="H1504" s="84"/>
      <c r="I1504" s="84"/>
      <c r="J1504" s="84"/>
      <c r="K1504" s="84"/>
      <c r="L1504" s="84"/>
      <c r="M1504" s="84"/>
      <c r="N1504" s="237"/>
    </row>
    <row r="1505" spans="1:14" x14ac:dyDescent="0.25">
      <c r="A1505" s="85"/>
      <c r="B1505" s="84"/>
      <c r="C1505" s="84"/>
      <c r="D1505" s="84"/>
      <c r="E1505" s="84"/>
      <c r="F1505" s="84"/>
      <c r="G1505" s="84"/>
      <c r="H1505" s="84"/>
      <c r="I1505" s="84"/>
      <c r="J1505" s="84"/>
      <c r="K1505" s="84"/>
      <c r="L1505" s="84"/>
      <c r="M1505" s="84"/>
      <c r="N1505" s="237"/>
    </row>
    <row r="1506" spans="1:14" x14ac:dyDescent="0.25">
      <c r="A1506" s="85"/>
      <c r="B1506" s="84"/>
      <c r="C1506" s="84"/>
      <c r="D1506" s="84"/>
      <c r="E1506" s="84"/>
      <c r="F1506" s="84"/>
      <c r="G1506" s="84"/>
      <c r="H1506" s="84"/>
      <c r="I1506" s="84"/>
      <c r="J1506" s="84"/>
      <c r="K1506" s="84"/>
      <c r="L1506" s="84"/>
      <c r="M1506" s="84"/>
      <c r="N1506" s="237"/>
    </row>
    <row r="1507" spans="1:14" x14ac:dyDescent="0.25">
      <c r="A1507" s="85"/>
      <c r="B1507" s="84"/>
      <c r="C1507" s="84"/>
      <c r="D1507" s="84"/>
      <c r="E1507" s="84"/>
      <c r="F1507" s="84"/>
      <c r="G1507" s="84"/>
      <c r="H1507" s="84"/>
      <c r="I1507" s="84"/>
      <c r="J1507" s="84"/>
      <c r="K1507" s="84"/>
      <c r="L1507" s="84"/>
      <c r="M1507" s="84"/>
      <c r="N1507" s="237"/>
    </row>
    <row r="1508" spans="1:14" x14ac:dyDescent="0.25">
      <c r="A1508" s="85"/>
      <c r="B1508" s="84"/>
      <c r="C1508" s="84"/>
      <c r="D1508" s="84"/>
      <c r="E1508" s="84"/>
      <c r="F1508" s="84"/>
      <c r="G1508" s="84"/>
      <c r="H1508" s="84"/>
      <c r="I1508" s="84"/>
      <c r="J1508" s="84"/>
      <c r="K1508" s="84"/>
      <c r="L1508" s="84"/>
      <c r="M1508" s="84"/>
      <c r="N1508" s="237"/>
    </row>
    <row r="1509" spans="1:14" x14ac:dyDescent="0.25">
      <c r="A1509" s="85"/>
      <c r="B1509" s="84"/>
      <c r="C1509" s="84"/>
      <c r="D1509" s="84"/>
      <c r="E1509" s="84"/>
      <c r="F1509" s="84"/>
      <c r="G1509" s="84"/>
      <c r="H1509" s="84"/>
      <c r="I1509" s="84"/>
      <c r="J1509" s="84"/>
      <c r="K1509" s="84"/>
      <c r="L1509" s="84"/>
      <c r="M1509" s="84"/>
      <c r="N1509" s="237"/>
    </row>
    <row r="1510" spans="1:14" x14ac:dyDescent="0.25">
      <c r="A1510" s="85"/>
      <c r="B1510" s="84"/>
      <c r="C1510" s="84"/>
      <c r="D1510" s="84"/>
      <c r="E1510" s="84"/>
      <c r="F1510" s="84"/>
      <c r="G1510" s="84"/>
      <c r="H1510" s="84"/>
      <c r="I1510" s="84"/>
      <c r="J1510" s="84"/>
      <c r="K1510" s="84"/>
      <c r="L1510" s="84"/>
      <c r="M1510" s="84"/>
      <c r="N1510" s="237"/>
    </row>
    <row r="1547" spans="14:14" x14ac:dyDescent="0.25">
      <c r="N1547" s="193"/>
    </row>
  </sheetData>
  <protectedRanges>
    <protectedRange sqref="B811:M812 B818:M818 B855:M855 B885:M886 B892:M892 B922:M923 B929:M929 B831:C839 B808:N808 B825:N825 B905:C913 E831:M839 B848:M849 K868:M876 B868:I876 B794:M803 E905:M913" name="Intervalo5"/>
    <protectedRange sqref="B959:M960 B966:M966 B996:M997 B1033:M1033 B1040:M1040 B1070:M1071 B1077:M1077 B1003:M1003 B979:M987 B1016:M1024 B1034:C1034 E1034:M1034 B942:M950 B1053:M1061" name="Intervalo6"/>
    <protectedRange sqref="B1453:C1453 E1453:M1453 B1448:M1452 M1377:M1396 B1433:M1440 B1335:M1354 B1359:M1373 B1328:M1330 B1377:K1396 B1455:M1455 D1293:H1322 K1293:M1322 B1259:M1289 B1444:M1445 B1240:M1254 B1464:M1465 I1428 I1426:J1427 L1426:L1427 B1405:M1424 J1426:J1428 H1426:H1429 B1426:G1428 K1428:M1428" name="Intervalo8"/>
    <protectedRange sqref="B17:C23" name="Intervalo1_2"/>
    <protectedRange sqref="D1453" name="Intervalo8_9"/>
    <protectedRange sqref="L1377:L1396" name="Intervalo8_1"/>
    <protectedRange sqref="I1293:I1322" name="Intervalo8_2"/>
  </protectedRanges>
  <mergeCells count="14">
    <mergeCell ref="B1498:J1498"/>
    <mergeCell ref="K1498:N1498"/>
    <mergeCell ref="A1486:N1487"/>
    <mergeCell ref="C1491:I1491"/>
    <mergeCell ref="J1491:M1491"/>
    <mergeCell ref="C1492:I1492"/>
    <mergeCell ref="J1492:M1492"/>
    <mergeCell ref="B1497:J1497"/>
    <mergeCell ref="K1497:N1497"/>
    <mergeCell ref="B793:N793"/>
    <mergeCell ref="A1:N1"/>
    <mergeCell ref="B300:N300"/>
    <mergeCell ref="B354:N354"/>
    <mergeCell ref="A610:N610"/>
  </mergeCells>
  <printOptions horizontalCentered="1"/>
  <pageMargins left="0.39370078740157483" right="0.27559055118110237" top="0.78740157480314965" bottom="0.51181102362204722" header="0.27559055118110237" footer="0.15748031496062992"/>
  <pageSetup paperSize="9" scale="66" orientation="landscape" r:id="rId1"/>
  <headerFooter alignWithMargins="0">
    <oddFooter>Página &amp;P de &amp;N</oddFooter>
  </headerFooter>
  <rowBreaks count="41" manualBreakCount="41">
    <brk id="33" max="16383" man="1"/>
    <brk id="65" max="16383" man="1"/>
    <brk id="97" max="16383" man="1"/>
    <brk id="128" max="16383" man="1"/>
    <brk id="158" max="16383" man="1"/>
    <brk id="191" max="16383" man="1"/>
    <brk id="223" max="16383" man="1"/>
    <brk id="255" max="16383" man="1"/>
    <brk id="288" max="16383" man="1"/>
    <brk id="320" max="16383" man="1"/>
    <brk id="353" max="16383" man="1"/>
    <brk id="387" max="16383" man="1"/>
    <brk id="420" max="16383" man="1"/>
    <brk id="452" max="16383" man="1"/>
    <brk id="486" max="16383" man="1"/>
    <brk id="523" max="16383" man="1"/>
    <brk id="556" max="16383" man="1"/>
    <brk id="658" max="16383" man="1"/>
    <brk id="694" max="16383" man="1"/>
    <brk id="760" max="16383" man="1"/>
    <brk id="793" max="16383" man="1"/>
    <brk id="825" max="16383" man="1"/>
    <brk id="858" max="16383" man="1"/>
    <brk id="891" max="16383" man="1"/>
    <brk id="924" max="16383" man="1"/>
    <brk id="957" max="16383" man="1"/>
    <brk id="990" max="16383" man="1"/>
    <brk id="1023" max="16383" man="1"/>
    <brk id="1056" max="16383" man="1"/>
    <brk id="1089" max="16383" man="1"/>
    <brk id="1121" max="16383" man="1"/>
    <brk id="1154" max="16383" man="1"/>
    <brk id="1188" max="16383" man="1"/>
    <brk id="1219" max="16383" man="1"/>
    <brk id="1257" max="16383" man="1"/>
    <brk id="1296" max="16383" man="1"/>
    <brk id="1337" max="16383" man="1"/>
    <brk id="1368" max="16383" man="1"/>
    <brk id="1399" max="16383" man="1"/>
    <brk id="1436" max="16383" man="1"/>
    <brk id="1493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S34" sqref="S34"/>
    </sheetView>
  </sheetViews>
  <sheetFormatPr defaultRowHeight="12.75" x14ac:dyDescent="0.2"/>
  <sheetData>
    <row r="1" spans="1:5" x14ac:dyDescent="0.2">
      <c r="A1" s="172"/>
      <c r="B1" s="172"/>
      <c r="C1" s="172"/>
      <c r="D1" s="172"/>
      <c r="E1" s="172"/>
    </row>
    <row r="2" spans="1:5" x14ac:dyDescent="0.2">
      <c r="A2" s="173"/>
      <c r="B2" s="173"/>
      <c r="C2" s="173"/>
      <c r="D2" s="173"/>
      <c r="E2" s="173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PE Atual 05.06.12</vt:lpstr>
      <vt:lpstr>Ocupação</vt:lpstr>
      <vt:lpstr>'PE Atual 05.06.12'!Titulos_de_impressao</vt:lpstr>
    </vt:vector>
  </TitlesOfParts>
  <Company>casa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Secretaria Geral HRPM</cp:lastModifiedBy>
  <cp:lastPrinted>2014-01-09T14:30:27Z</cp:lastPrinted>
  <dcterms:created xsi:type="dcterms:W3CDTF">2007-08-06T15:17:17Z</dcterms:created>
  <dcterms:modified xsi:type="dcterms:W3CDTF">2022-06-09T12:05:33Z</dcterms:modified>
</cp:coreProperties>
</file>